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75" documentId="8_{A33C1DF9-A6B8-4E40-BD8B-F63E9B5AF18D}" xr6:coauthVersionLast="47" xr6:coauthVersionMax="47" xr10:uidLastSave="{A6C09D95-FD2B-4F57-98CF-CD6D5383CF0E}"/>
  <bookViews>
    <workbookView xWindow="-110" yWindow="-110" windowWidth="19420" windowHeight="10300" tabRatio="761" xr2:uid="{C23F8B84-12AE-43FB-824E-92AD0EFAC704}"/>
  </bookViews>
  <sheets>
    <sheet name="Cover Page" sheetId="55" r:id="rId1"/>
    <sheet name="READ ME" sheetId="2" r:id="rId2"/>
    <sheet name="Overall Release Summary" sheetId="14" r:id="rId3"/>
    <sheet name="Facility Summary" sheetId="18" r:id="rId4"/>
    <sheet name="OES Summary" sheetId="23" r:id="rId5"/>
    <sheet name="2019-2023 TRI_Nonzero_Mapped" sheetId="17" r:id="rId6"/>
    <sheet name="Raw 2019-2023 TRI Data_All" sheetId="40" r:id="rId7"/>
    <sheet name="Other Disposal Categories" sheetId="51" r:id="rId8"/>
    <sheet name="2017 to 2022 NAICS" sheetId="12" r:id="rId9"/>
  </sheets>
  <definedNames>
    <definedName name="_2017NEI_Nonpoint_TSCA_Chem_List" localSheetId="8">#REF!</definedName>
    <definedName name="_2017NEI_Nonpoint_TSCA_Chem_List">#REF!</definedName>
    <definedName name="_2017NEI_tsca_chemicals_wSCCdetail_Query" localSheetId="8">#REF!</definedName>
    <definedName name="_2017NEI_tsca_chemicals_wSCCdetail_Query">#REF!</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localSheetId="8" hidden="1">8</definedName>
    <definedName name="_AtRisk_SimSetting_MultipleCPUCount" hidden="1">-1</definedName>
    <definedName name="_AtRisk_SimSetting_MultipleCPUManualCount" hidden="1">8</definedName>
    <definedName name="_AtRisk_SimSetting_MultipleCPUMode" localSheetId="8" hidden="1">2</definedName>
    <definedName name="_AtRisk_SimSetting_MultipleCPUMode" hidden="1">1</definedName>
    <definedName name="_AtRisk_SimSetting_MultipleCPUModeV8" localSheetId="8" hidden="1">2</definedName>
    <definedName name="_AtRisk_SimSetting_MultipleCPUModeV8" hidden="1">1</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8" hidden="1">'2017 to 2022 NAICS'!$A$1:$K$1153</definedName>
    <definedName name="_xlnm._FilterDatabase" localSheetId="5" hidden="1">'2019-2023 TRI_Nonzero_Mapped'!$A$1:$AM$6</definedName>
    <definedName name="_xlnm._FilterDatabase" localSheetId="3" hidden="1">'Facility Summary'!$A$1:$S$4</definedName>
    <definedName name="_xlnm._FilterDatabase" localSheetId="4" hidden="1">'OES Summary'!$C$1:$I$1</definedName>
    <definedName name="_xlnm._FilterDatabase" localSheetId="7" hidden="1">'Other Disposal Categories'!$A$1:$O$10</definedName>
    <definedName name="_xlnm._FilterDatabase" localSheetId="2" hidden="1">'Overall Release Summary'!$A$1:$O$37</definedName>
    <definedName name="_xlnm._FilterDatabase" localSheetId="6" hidden="1">'Raw 2019-2023 TRI Data_All'!$A$1:$BD$389</definedName>
    <definedName name="_xlnm._FilterDatabase" localSheetId="1" hidden="1">'READ ME'!$A$1:$B$10</definedName>
    <definedName name="AT" localSheetId="8">#REF!</definedName>
    <definedName name="AT">#REF!</definedName>
    <definedName name="AT_50th_non_cancer" localSheetId="8">#REF!</definedName>
    <definedName name="AT_50th_non_cancer">#REF!</definedName>
    <definedName name="AT_50th_non_cancer_DC" localSheetId="8">#REF!</definedName>
    <definedName name="AT_50th_non_cancer_DC">#REF!</definedName>
    <definedName name="AT_95th_non_cancer" localSheetId="8">#REF!</definedName>
    <definedName name="AT_95th_non_cancer">#REF!</definedName>
    <definedName name="AT_95th_non_cancer_DC" localSheetId="8">#REF!</definedName>
    <definedName name="AT_95th_non_cancer_DC">#REF!</definedName>
    <definedName name="AT_AC" localSheetId="8">#REF!</definedName>
    <definedName name="AT_AC">#REF!</definedName>
    <definedName name="AT_AC_DC" localSheetId="8">#REF!</definedName>
    <definedName name="AT_AC_DC">#REF!</definedName>
    <definedName name="AT_ADC_high" localSheetId="8">#REF!</definedName>
    <definedName name="AT_ADC_high">#REF!</definedName>
    <definedName name="AT_ADC_mid" localSheetId="8">#REF!</definedName>
    <definedName name="AT_ADC_mid">#REF!</definedName>
    <definedName name="AT_cancer" localSheetId="8">#REF!</definedName>
    <definedName name="AT_cancer">#REF!</definedName>
    <definedName name="AT_cancer_DC" localSheetId="8">#REF!</definedName>
    <definedName name="AT_cancer_DC">#REF!</definedName>
    <definedName name="AT_LADC" localSheetId="8">#REF!</definedName>
    <definedName name="AT_LADC">#REF!</definedName>
    <definedName name="AWD" localSheetId="8">#REF!</definedName>
    <definedName name="AWD">#REF!</definedName>
    <definedName name="AWD_DC_50th" localSheetId="8">#REF!</definedName>
    <definedName name="AWD_DC_50th">#REF!</definedName>
    <definedName name="AWD_DC_95th" localSheetId="8">#REF!</definedName>
    <definedName name="AWD_DC_95th">#REF!</definedName>
    <definedName name="CASRN" localSheetId="4">#REF!</definedName>
    <definedName name="CASRN">#REF!</definedName>
    <definedName name="ED" localSheetId="8">#REF!</definedName>
    <definedName name="ED">#REF!</definedName>
    <definedName name="ED_AC" localSheetId="8">#REF!</definedName>
    <definedName name="ED_AC">#REF!</definedName>
    <definedName name="ED_AC_DC" localSheetId="8">#REF!</definedName>
    <definedName name="ED_AC_DC">#REF!</definedName>
    <definedName name="ED_chronic" localSheetId="8">#REF!</definedName>
    <definedName name="ED_chronic">#REF!</definedName>
    <definedName name="ED_chronic_DC" localSheetId="8">#REF!</definedName>
    <definedName name="ED_chronic_DC">#REF!</definedName>
    <definedName name="EF" localSheetId="8">#REF!</definedName>
    <definedName name="EF">#REF!</definedName>
    <definedName name="EG">#REF!</definedName>
    <definedName name="Pal_Workbook_GUID" hidden="1">"SK39RLEDQA2L46YW8H5SUKN3"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8" hidden="1">FALSE</definedName>
    <definedName name="RiskMultipleCPUSupportEnabled" hidden="1">TRUE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8" hidden="1">FALSE</definedName>
    <definedName name="RiskUseMultipleCPUs" hidden="1">TRUE</definedName>
    <definedName name="what">#REF!</definedName>
    <definedName name="WY_50th" localSheetId="8">#REF!</definedName>
    <definedName name="WY_50th">#REF!</definedName>
    <definedName name="WY_50th_DC" localSheetId="8">#REF!</definedName>
    <definedName name="WY_50th_DC">#REF!</definedName>
    <definedName name="WY_95th" localSheetId="8">#REF!</definedName>
    <definedName name="WY_95th">#REF!</definedName>
    <definedName name="WY_95th_DC" localSheetId="8">#REF!</definedName>
    <definedName name="WY_95th_DC">#REF!</definedName>
    <definedName name="WY_high" localSheetId="8">#REF!</definedName>
    <definedName name="WY_high">#REF!</definedName>
    <definedName name="WY_mid" localSheetId="8">#REF!</definedName>
    <definedName name="WY_m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4" l="1"/>
  <c r="P3" i="18" a="1"/>
  <c r="P3" i="18"/>
  <c r="P2" i="18" a="1"/>
  <c r="P2" i="18"/>
  <c r="O2" i="18" a="1"/>
  <c r="O2" i="18"/>
  <c r="O3" i="18" a="1"/>
  <c r="O3" i="18"/>
  <c r="P10" i="18" a="1"/>
  <c r="P10" i="18" s="1"/>
  <c r="P9" i="18" a="1"/>
  <c r="P9" i="18" s="1"/>
  <c r="P8" i="18" a="1"/>
  <c r="P8" i="18" s="1"/>
  <c r="P7" i="18" a="1"/>
  <c r="P7" i="18" s="1"/>
  <c r="P6" i="18" a="1"/>
  <c r="P6" i="18" s="1"/>
  <c r="P5" i="18" a="1"/>
  <c r="P5" i="18" s="1"/>
  <c r="P4" i="18" a="1"/>
  <c r="P4" i="18" s="1"/>
  <c r="O10" i="18" a="1"/>
  <c r="O10" i="18" s="1"/>
  <c r="O9" i="18" a="1"/>
  <c r="O9" i="18" s="1"/>
  <c r="O8" i="18" a="1"/>
  <c r="O8" i="18" s="1"/>
  <c r="O7" i="18" a="1"/>
  <c r="O7" i="18" s="1"/>
  <c r="O6" i="18" a="1"/>
  <c r="O6" i="18" s="1"/>
  <c r="O5" i="18" a="1"/>
  <c r="O5" i="18" s="1"/>
  <c r="O4" i="18" a="1"/>
  <c r="O4" i="18" s="1"/>
  <c r="N2" i="18" a="1"/>
  <c r="N2" i="18"/>
  <c r="N3" i="18" a="1"/>
  <c r="N3" i="18"/>
  <c r="M3" i="18" a="1"/>
  <c r="M3" i="18" s="1"/>
  <c r="M2" i="18" a="1"/>
  <c r="M2" i="18" s="1"/>
  <c r="N10" i="18" a="1"/>
  <c r="N10" i="18" s="1"/>
  <c r="M10" i="18" a="1"/>
  <c r="M10" i="18" s="1"/>
  <c r="N9" i="18" a="1"/>
  <c r="N9" i="18" s="1"/>
  <c r="M9" i="18" a="1"/>
  <c r="M9" i="18" s="1"/>
  <c r="N8" i="18" a="1"/>
  <c r="N8" i="18" s="1"/>
  <c r="M8" i="18" a="1"/>
  <c r="M8" i="18" s="1"/>
  <c r="N7" i="18" a="1"/>
  <c r="N7" i="18" s="1"/>
  <c r="M7" i="18" a="1"/>
  <c r="M7" i="18" s="1"/>
  <c r="N6" i="18" a="1"/>
  <c r="N6" i="18" s="1"/>
  <c r="M6" i="18" a="1"/>
  <c r="M6" i="18" s="1"/>
  <c r="N5" i="18" a="1"/>
  <c r="N5" i="18" s="1"/>
  <c r="M5" i="18" a="1"/>
  <c r="M5" i="18" s="1"/>
  <c r="N4" i="18" a="1"/>
  <c r="N4" i="18" s="1"/>
  <c r="M4" i="18" a="1"/>
  <c r="M4" i="18" s="1"/>
  <c r="T2" i="18"/>
  <c r="B11" i="14" s="1"/>
  <c r="T3" i="18"/>
  <c r="T9" i="18"/>
  <c r="T8" i="18"/>
  <c r="T7" i="18"/>
  <c r="T6" i="18"/>
  <c r="T5" i="18"/>
  <c r="T4" i="18"/>
  <c r="T10" i="18"/>
  <c r="S2" i="18" a="1"/>
  <c r="S2" i="18" s="1"/>
  <c r="R2" i="18" a="1"/>
  <c r="R2" i="18" s="1"/>
  <c r="Q2" i="18" a="1"/>
  <c r="Q2" i="18" s="1"/>
  <c r="L2" i="18"/>
  <c r="K2" i="18"/>
  <c r="J2" i="18"/>
  <c r="I2" i="18"/>
  <c r="H2" i="18"/>
  <c r="G2" i="18"/>
  <c r="F2" i="18"/>
  <c r="D2" i="18"/>
  <c r="C2" i="18"/>
  <c r="A2" i="18"/>
  <c r="AN17" i="17" a="1"/>
  <c r="AN17" i="17" s="1"/>
  <c r="AN16" i="17" a="1"/>
  <c r="AN16" i="17" s="1"/>
  <c r="AN15" i="17" a="1"/>
  <c r="AN15" i="17" s="1"/>
  <c r="AN14" i="17" a="1"/>
  <c r="AN14" i="17" s="1"/>
  <c r="AN13" i="17" a="1"/>
  <c r="AN13" i="17" s="1"/>
  <c r="AN12" i="17" a="1"/>
  <c r="AN12" i="17" s="1"/>
  <c r="AN11" i="17" a="1"/>
  <c r="AN11" i="17" s="1"/>
  <c r="AN10" i="17" a="1"/>
  <c r="AN10" i="17" s="1"/>
  <c r="AN9" i="17" a="1"/>
  <c r="AN9" i="17" s="1"/>
  <c r="AN8" i="17" a="1"/>
  <c r="AN8" i="17" s="1"/>
  <c r="AN7" i="17" a="1"/>
  <c r="AN7" i="17" s="1"/>
  <c r="AN6" i="17" a="1"/>
  <c r="AN6" i="17" s="1"/>
  <c r="AN5" i="17" a="1"/>
  <c r="AN5" i="17" s="1"/>
  <c r="AN4" i="17" a="1"/>
  <c r="AN4" i="17" s="1"/>
  <c r="AN3" i="17" a="1"/>
  <c r="AN3" i="17" s="1"/>
  <c r="AN2" i="17" a="1"/>
  <c r="AN2" i="17" s="1"/>
  <c r="A10" i="18"/>
  <c r="A9" i="18"/>
  <c r="A8" i="18"/>
  <c r="A7" i="18"/>
  <c r="A6" i="18"/>
  <c r="A5" i="18"/>
  <c r="A4" i="18"/>
  <c r="A3" i="18"/>
  <c r="B12" i="14" l="1"/>
  <c r="B13" i="14"/>
  <c r="B14" i="14"/>
  <c r="B3" i="14"/>
  <c r="B15" i="14"/>
  <c r="B4" i="14"/>
  <c r="B16" i="14"/>
  <c r="B5" i="14"/>
  <c r="B18" i="14"/>
  <c r="B6" i="14"/>
  <c r="B19" i="14"/>
  <c r="B7" i="14"/>
  <c r="B20" i="14"/>
  <c r="B8" i="14"/>
  <c r="B21" i="14"/>
  <c r="B9" i="14"/>
  <c r="B22" i="14"/>
  <c r="B10" i="14"/>
  <c r="B17" i="14"/>
  <c r="K4" i="51"/>
  <c r="L4" i="51"/>
  <c r="M4" i="51"/>
  <c r="N4" i="51"/>
  <c r="J4" i="51"/>
  <c r="F5" i="18"/>
  <c r="G5" i="18"/>
  <c r="H5" i="18"/>
  <c r="I5" i="18"/>
  <c r="J5" i="18"/>
  <c r="K5" i="18"/>
  <c r="L5" i="18"/>
  <c r="F6" i="18"/>
  <c r="G6" i="18"/>
  <c r="H6" i="18"/>
  <c r="I6" i="18"/>
  <c r="J6" i="18"/>
  <c r="K6" i="18"/>
  <c r="L6" i="18"/>
  <c r="F7" i="18"/>
  <c r="G7" i="18"/>
  <c r="H7" i="18"/>
  <c r="I7" i="18"/>
  <c r="J7" i="18"/>
  <c r="K7" i="18"/>
  <c r="L7" i="18"/>
  <c r="F8" i="18"/>
  <c r="G8" i="18"/>
  <c r="H8" i="18"/>
  <c r="I8" i="18"/>
  <c r="J8" i="18"/>
  <c r="K8" i="18"/>
  <c r="L8" i="18"/>
  <c r="F9" i="18"/>
  <c r="G9" i="18"/>
  <c r="H9" i="18"/>
  <c r="I9" i="18"/>
  <c r="J9" i="18"/>
  <c r="K9" i="18"/>
  <c r="L9" i="18"/>
  <c r="F10" i="18"/>
  <c r="G10" i="18"/>
  <c r="H10" i="18"/>
  <c r="I10" i="18"/>
  <c r="J10" i="18"/>
  <c r="K10" i="18"/>
  <c r="L10" i="18"/>
  <c r="C5" i="18"/>
  <c r="D5" i="18"/>
  <c r="C6" i="18"/>
  <c r="D6" i="18"/>
  <c r="C7" i="18"/>
  <c r="D7" i="18"/>
  <c r="C8" i="18"/>
  <c r="D8" i="18"/>
  <c r="C9" i="18"/>
  <c r="D9" i="18"/>
  <c r="C10" i="18"/>
  <c r="D10" i="18"/>
  <c r="AM9" i="17"/>
  <c r="AM14" i="17"/>
  <c r="AM8" i="17"/>
  <c r="AM12" i="17"/>
  <c r="AM15" i="17"/>
  <c r="AM3" i="17"/>
  <c r="AM16" i="17"/>
  <c r="AM6" i="17"/>
  <c r="AM4" i="17"/>
  <c r="AM10" i="17"/>
  <c r="AM17" i="17"/>
  <c r="AM18" i="17"/>
  <c r="K93" i="40"/>
  <c r="K91" i="40"/>
  <c r="K85" i="40"/>
  <c r="K71" i="40"/>
  <c r="K69" i="40"/>
  <c r="K66" i="40"/>
  <c r="K64" i="40"/>
  <c r="K60" i="40"/>
  <c r="K58" i="40"/>
  <c r="K9" i="17"/>
  <c r="K14" i="17"/>
  <c r="K8" i="17"/>
  <c r="K12" i="17"/>
  <c r="K15" i="17"/>
  <c r="K3" i="17"/>
  <c r="K16" i="17"/>
  <c r="K6" i="17"/>
  <c r="K4" i="17"/>
  <c r="K10" i="17"/>
  <c r="K17" i="17"/>
  <c r="BD91" i="40"/>
  <c r="BD92" i="40"/>
  <c r="BD93" i="40"/>
  <c r="BD94" i="40"/>
  <c r="BD95" i="40"/>
  <c r="BD96" i="40"/>
  <c r="BD97" i="40"/>
  <c r="BD98" i="40"/>
  <c r="BD99" i="40"/>
  <c r="BD100" i="40"/>
  <c r="BD101" i="40"/>
  <c r="BD102" i="40"/>
  <c r="BD103" i="40"/>
  <c r="BD104" i="40"/>
  <c r="BD105" i="40"/>
  <c r="BD53" i="40"/>
  <c r="BD54" i="40"/>
  <c r="BD55" i="40"/>
  <c r="BD56" i="40"/>
  <c r="BD57" i="40"/>
  <c r="BD58" i="40"/>
  <c r="BD59" i="40"/>
  <c r="BD60" i="40"/>
  <c r="BD61" i="40"/>
  <c r="BD62" i="40"/>
  <c r="BD63" i="40"/>
  <c r="BD64" i="40"/>
  <c r="BD65" i="40"/>
  <c r="BD66" i="40"/>
  <c r="BD67" i="40"/>
  <c r="BD68" i="40"/>
  <c r="BD69" i="40"/>
  <c r="BD70" i="40"/>
  <c r="BD71" i="40"/>
  <c r="BD72" i="40"/>
  <c r="BD73" i="40"/>
  <c r="BD74" i="40"/>
  <c r="BD75" i="40"/>
  <c r="BD76" i="40"/>
  <c r="BD77" i="40"/>
  <c r="BD78" i="40"/>
  <c r="BD79" i="40"/>
  <c r="BD80" i="40"/>
  <c r="BD81" i="40"/>
  <c r="BD82" i="40"/>
  <c r="BD83" i="40"/>
  <c r="BD84" i="40"/>
  <c r="BD85" i="40"/>
  <c r="BD86" i="40"/>
  <c r="BD87" i="40"/>
  <c r="BD88" i="40"/>
  <c r="BD89" i="40"/>
  <c r="BD90" i="40"/>
  <c r="BD44" i="40"/>
  <c r="BD45" i="40"/>
  <c r="BD46" i="40"/>
  <c r="BD47" i="40"/>
  <c r="BD48" i="40"/>
  <c r="BD49" i="40"/>
  <c r="BD50" i="40"/>
  <c r="BD51" i="40"/>
  <c r="BD52" i="40"/>
  <c r="C4" i="14" l="1"/>
  <c r="D4" i="14"/>
  <c r="E4" i="14"/>
  <c r="F4" i="14"/>
  <c r="G4" i="14"/>
  <c r="C5" i="14"/>
  <c r="D5" i="14"/>
  <c r="E5" i="14"/>
  <c r="F5" i="14"/>
  <c r="G5" i="14"/>
  <c r="C6" i="14"/>
  <c r="D6" i="14"/>
  <c r="E6" i="14"/>
  <c r="F6" i="14"/>
  <c r="G6" i="14"/>
  <c r="C7" i="14"/>
  <c r="D7" i="14"/>
  <c r="E7" i="14"/>
  <c r="F7" i="14"/>
  <c r="G7" i="14"/>
  <c r="C8" i="14"/>
  <c r="D8" i="14"/>
  <c r="E8" i="14"/>
  <c r="F8" i="14"/>
  <c r="G8" i="14"/>
  <c r="C9" i="14"/>
  <c r="D9" i="14"/>
  <c r="E9" i="14"/>
  <c r="F9" i="14"/>
  <c r="G9" i="14"/>
  <c r="C10" i="14"/>
  <c r="D10" i="14"/>
  <c r="E10" i="14"/>
  <c r="F10" i="14"/>
  <c r="G10" i="14"/>
  <c r="C11" i="14"/>
  <c r="D11" i="14"/>
  <c r="E11" i="14"/>
  <c r="F11" i="14"/>
  <c r="G11" i="14"/>
  <c r="C12" i="14"/>
  <c r="D12" i="14"/>
  <c r="E12" i="14"/>
  <c r="F12" i="14"/>
  <c r="G12" i="14"/>
  <c r="C13" i="14"/>
  <c r="D13" i="14"/>
  <c r="E13" i="14"/>
  <c r="F13" i="14"/>
  <c r="G13" i="14"/>
  <c r="C14" i="14"/>
  <c r="D14" i="14"/>
  <c r="E14" i="14"/>
  <c r="F14" i="14"/>
  <c r="G14" i="14"/>
  <c r="C15" i="14"/>
  <c r="D15" i="14"/>
  <c r="E15" i="14"/>
  <c r="F15" i="14"/>
  <c r="G15" i="14"/>
  <c r="C16" i="14"/>
  <c r="D16" i="14"/>
  <c r="E16" i="14"/>
  <c r="F16" i="14"/>
  <c r="G16" i="14"/>
  <c r="C17" i="14"/>
  <c r="D17" i="14"/>
  <c r="E17" i="14"/>
  <c r="F17" i="14"/>
  <c r="G17" i="14"/>
  <c r="C18" i="14"/>
  <c r="D18" i="14"/>
  <c r="E18" i="14"/>
  <c r="F18" i="14"/>
  <c r="G18" i="14"/>
  <c r="C19" i="14"/>
  <c r="D19" i="14"/>
  <c r="E19" i="14"/>
  <c r="F19" i="14"/>
  <c r="G19" i="14"/>
  <c r="C20" i="14"/>
  <c r="D20" i="14"/>
  <c r="E20" i="14"/>
  <c r="F20" i="14"/>
  <c r="G20" i="14"/>
  <c r="C21" i="14"/>
  <c r="D21" i="14"/>
  <c r="E21" i="14"/>
  <c r="F21" i="14"/>
  <c r="G21" i="14"/>
  <c r="C22" i="14"/>
  <c r="D22" i="14"/>
  <c r="E22" i="14"/>
  <c r="F22" i="14"/>
  <c r="G22" i="14"/>
  <c r="AM11" i="17"/>
  <c r="AM5" i="17"/>
  <c r="AM7" i="17"/>
  <c r="AM13" i="17"/>
  <c r="AM2" i="17"/>
  <c r="BD3" i="40"/>
  <c r="BD4" i="40"/>
  <c r="BD5" i="40"/>
  <c r="BD6" i="40"/>
  <c r="BD7" i="40"/>
  <c r="BD8" i="40"/>
  <c r="BD9" i="40"/>
  <c r="BD10" i="40"/>
  <c r="BD11" i="40"/>
  <c r="BD12" i="40"/>
  <c r="BD13" i="40"/>
  <c r="BD14" i="40"/>
  <c r="BD15" i="40"/>
  <c r="BD16" i="40"/>
  <c r="BD17" i="40"/>
  <c r="BD18" i="40"/>
  <c r="BD19" i="40"/>
  <c r="BD20" i="40"/>
  <c r="BD21" i="40"/>
  <c r="BD22" i="40"/>
  <c r="BD23" i="40"/>
  <c r="BD24" i="40"/>
  <c r="BD25" i="40"/>
  <c r="BD26" i="40"/>
  <c r="BD27" i="40"/>
  <c r="BD28" i="40"/>
  <c r="BD29" i="40"/>
  <c r="BD30" i="40"/>
  <c r="BD31" i="40"/>
  <c r="BD32" i="40"/>
  <c r="BD33" i="40"/>
  <c r="BD34" i="40"/>
  <c r="BD35" i="40"/>
  <c r="BD36" i="40"/>
  <c r="BD37" i="40"/>
  <c r="BD38" i="40"/>
  <c r="BD39" i="40"/>
  <c r="BD40" i="40"/>
  <c r="BD41" i="40"/>
  <c r="BD42" i="40"/>
  <c r="BD43" i="40"/>
  <c r="K32" i="40" l="1"/>
  <c r="K33" i="40"/>
  <c r="K34" i="40"/>
  <c r="K35" i="40"/>
  <c r="K36" i="40"/>
  <c r="K37" i="40"/>
  <c r="K38" i="40"/>
  <c r="K39" i="40"/>
  <c r="K40" i="40"/>
  <c r="K41" i="40"/>
  <c r="K42" i="40"/>
  <c r="K43" i="40"/>
  <c r="K44" i="40"/>
  <c r="Q4" i="18" l="1" a="1"/>
  <c r="Q4" i="18" s="1"/>
  <c r="R4" i="18" a="1"/>
  <c r="R4" i="18" s="1"/>
  <c r="S4" i="18" a="1"/>
  <c r="S4" i="18" s="1"/>
  <c r="F4" i="18"/>
  <c r="K4" i="18"/>
  <c r="L4" i="18"/>
  <c r="BD2" i="40" l="1"/>
  <c r="K5" i="40"/>
  <c r="K3" i="40"/>
  <c r="K4" i="40"/>
  <c r="K7" i="40"/>
  <c r="K8" i="40"/>
  <c r="K2" i="40"/>
  <c r="K6" i="40"/>
  <c r="K12" i="40"/>
  <c r="K10" i="40"/>
  <c r="K9" i="40"/>
  <c r="K11" i="40"/>
  <c r="K14" i="40"/>
  <c r="K13" i="40"/>
  <c r="K19" i="40"/>
  <c r="K23" i="40"/>
  <c r="K16" i="40"/>
  <c r="K15" i="40"/>
  <c r="K18" i="40"/>
  <c r="K22" i="40"/>
  <c r="K24" i="40"/>
  <c r="K21" i="40"/>
  <c r="K26" i="40"/>
  <c r="K17" i="40"/>
  <c r="K20" i="40"/>
  <c r="K25" i="40"/>
  <c r="K29" i="40"/>
  <c r="K28" i="40"/>
  <c r="K27" i="40"/>
  <c r="K30" i="40"/>
  <c r="K31" i="40"/>
  <c r="K11" i="14" l="1"/>
  <c r="L11" i="14"/>
  <c r="M11" i="14"/>
  <c r="N11" i="14"/>
  <c r="K15" i="14"/>
  <c r="L15" i="14"/>
  <c r="M15" i="14"/>
  <c r="N15" i="14"/>
  <c r="K18" i="14"/>
  <c r="L18" i="14"/>
  <c r="M18" i="14"/>
  <c r="N18" i="14"/>
  <c r="J18" i="14"/>
  <c r="J15" i="14"/>
  <c r="J11" i="14"/>
  <c r="J4" i="18" l="1"/>
  <c r="I4" i="18"/>
  <c r="H4" i="18"/>
  <c r="G4" i="18"/>
  <c r="D4" i="18"/>
  <c r="D3" i="18"/>
  <c r="C4" i="18"/>
  <c r="C3" i="18"/>
  <c r="K5" i="17" l="1"/>
  <c r="K7" i="17"/>
  <c r="K13" i="17"/>
  <c r="K2" i="17"/>
  <c r="K11" i="17"/>
  <c r="S3" i="18" a="1"/>
  <c r="S3" i="18" s="1"/>
  <c r="R3" i="18" a="1"/>
  <c r="R3" i="18" s="1"/>
  <c r="Q3" i="18" a="1"/>
  <c r="Q3" i="18" s="1"/>
  <c r="K22" i="14" l="1"/>
  <c r="L22" i="14"/>
  <c r="M22" i="14"/>
  <c r="N22" i="14"/>
  <c r="J22" i="14"/>
  <c r="K21" i="14"/>
  <c r="L21" i="14"/>
  <c r="M21" i="14"/>
  <c r="N21" i="14"/>
  <c r="J21" i="14"/>
  <c r="K12" i="14"/>
  <c r="D3" i="14"/>
  <c r="D23" i="14" s="1"/>
  <c r="E3" i="14"/>
  <c r="E23" i="14" s="1"/>
  <c r="F3" i="14"/>
  <c r="F23" i="14" s="1"/>
  <c r="G3" i="14"/>
  <c r="G23" i="14" s="1"/>
  <c r="C3" i="14"/>
  <c r="C23" i="14" s="1"/>
  <c r="H4" i="23" l="1"/>
  <c r="H7" i="23"/>
  <c r="H8" i="23"/>
  <c r="H10" i="23"/>
  <c r="H3" i="23"/>
  <c r="H6" i="23"/>
  <c r="H11" i="23"/>
  <c r="H9" i="23"/>
  <c r="H5" i="23"/>
  <c r="H2" i="23"/>
  <c r="N20" i="14" l="1"/>
  <c r="L20" i="14"/>
  <c r="J20" i="14"/>
  <c r="N19" i="14"/>
  <c r="M19" i="14"/>
  <c r="L19" i="14"/>
  <c r="L17" i="14"/>
  <c r="K17" i="14"/>
  <c r="J17" i="14"/>
  <c r="N16" i="14"/>
  <c r="M16" i="14"/>
  <c r="L16" i="14"/>
  <c r="K16" i="14"/>
  <c r="J16" i="14"/>
  <c r="N14" i="14"/>
  <c r="M14" i="14"/>
  <c r="L14" i="14"/>
  <c r="K14" i="14"/>
  <c r="J14" i="14"/>
  <c r="N13" i="14"/>
  <c r="L13" i="14"/>
  <c r="K13" i="14"/>
  <c r="J13" i="14"/>
  <c r="N12" i="14"/>
  <c r="M12" i="14"/>
  <c r="L12" i="14"/>
  <c r="J12" i="14"/>
  <c r="N10" i="14"/>
  <c r="M10" i="14"/>
  <c r="L10" i="14"/>
  <c r="K10" i="14"/>
  <c r="J10" i="14"/>
  <c r="N9" i="14"/>
  <c r="L9" i="14"/>
  <c r="K9" i="14"/>
  <c r="J9" i="14"/>
  <c r="N8" i="14"/>
  <c r="M8" i="14"/>
  <c r="L8" i="14"/>
  <c r="K8" i="14"/>
  <c r="J8" i="14"/>
  <c r="N7" i="14"/>
  <c r="M7" i="14"/>
  <c r="L7" i="14"/>
  <c r="K7" i="14"/>
  <c r="J7" i="14"/>
  <c r="N6" i="14"/>
  <c r="M6" i="14"/>
  <c r="L6" i="14"/>
  <c r="K6" i="14"/>
  <c r="J6" i="14"/>
  <c r="N5" i="14"/>
  <c r="M5" i="14"/>
  <c r="L5" i="14"/>
  <c r="K5" i="14"/>
  <c r="J5" i="14"/>
  <c r="N4" i="14"/>
  <c r="M4" i="14"/>
  <c r="L4" i="14"/>
  <c r="K4" i="14"/>
  <c r="J4" i="14"/>
  <c r="N3" i="14"/>
  <c r="M3" i="14"/>
  <c r="L3" i="14"/>
  <c r="K3" i="14"/>
  <c r="J3" i="14"/>
  <c r="M9" i="14"/>
  <c r="M13" i="14"/>
  <c r="M17" i="14"/>
  <c r="N17" i="14"/>
  <c r="K19" i="14"/>
  <c r="K20" i="14"/>
  <c r="M20" i="14"/>
  <c r="J19" i="14"/>
  <c r="J23" i="14" l="1"/>
  <c r="K23" i="14"/>
  <c r="L23" i="14"/>
  <c r="M23" i="14"/>
  <c r="N23"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<sst xmlns="http://schemas.openxmlformats.org/spreadsheetml/2006/main" count="4580" uniqueCount="1612">
  <si>
    <t>Worksheet</t>
  </si>
  <si>
    <t>Description</t>
  </si>
  <si>
    <t>Overall Release Summary</t>
  </si>
  <si>
    <t xml:space="preserve">This worksheet contains a summary of releases to land. This summary consists of the total of releases to each land release category from all sites. Total releases to each  on- and off-site land release categories during each of the calendar years 2019-2023 are given.  </t>
  </si>
  <si>
    <t>Facility Summary</t>
  </si>
  <si>
    <t>OES Summary</t>
  </si>
  <si>
    <t xml:space="preserve">This worksheet contains a list of the OESs that are associated with the facilities that reported TRI Land Releases. The list also includes the COUs corresponding to each OES. This list of COUs does not include all COUs because there are COUs that are not associated with any of the facilities that reported TRI Land ReleasesThis worksheet also includes statistics on # of TRI entries (i.e., facilities) for each OES, and assumptions for the number of release days for each OES. </t>
  </si>
  <si>
    <t>2019-2023 TRI_Nonzero _Mapped</t>
  </si>
  <si>
    <t xml:space="preserve">This worksheet contains total releases from each facility to each on-site and off-site release category during each year of the 2019-2023 period. Off-site transfer locations are not included in this worksheet. The facilities mentioned in this worksheet are facilities that reported non-zero land releases. </t>
  </si>
  <si>
    <t>Raw 2019-2023 TRI Data_All</t>
  </si>
  <si>
    <t xml:space="preserve">This worksheet contains 2019-2023 TRI data for facilities that reported land releases. Information was downloaded from TRI Basic Plus from the following files (1a, 3a &amp; 3c). File 1a provides data for columns A-AR (excluding E &amp; F), 3a provides AS-BA, and 3c provides BB-BJ. </t>
  </si>
  <si>
    <t>Other Release Categories</t>
  </si>
  <si>
    <t xml:space="preserve">This worksheet contains a summary of releases to the following disposal categories: other off-site management, management method unknown, discharged to other activities (release from POTW), and other or unknown disposal (release from POTW).  The media of release of waste that is reported under these release categories is uncertain and may be land.  The other worksheets do not contain any information related to these disposal categories. The summary consists of the total of releases to each of these disposal categories from all sites. Total releases during each of the calendar years 2019- 2023 (5 years) are given and the number of facilities reporting under each disposal category is also given. </t>
  </si>
  <si>
    <t>2017 to 2022 NAICS</t>
  </si>
  <si>
    <t xml:space="preserve">This worksheet contains a crosswalk of 2019 NAICS codes to 2023 NAICS codes. </t>
  </si>
  <si>
    <t xml:space="preserve"> </t>
  </si>
  <si>
    <t>Life Cycle Stage</t>
  </si>
  <si>
    <t>Category</t>
  </si>
  <si>
    <t>Subcategory</t>
  </si>
  <si>
    <t>OES</t>
  </si>
  <si>
    <t>Release Duration</t>
  </si>
  <si>
    <r>
      <t>Release Days</t>
    </r>
    <r>
      <rPr>
        <b/>
        <vertAlign val="superscript"/>
        <sz val="11"/>
        <color rgb="FF000000"/>
        <rFont val="Calibri"/>
        <family val="2"/>
        <scheme val="minor"/>
      </rPr>
      <t>a</t>
    </r>
  </si>
  <si>
    <t>Release Pattern</t>
  </si>
  <si>
    <t># of Facilities (TRI)</t>
  </si>
  <si>
    <t>Notes</t>
  </si>
  <si>
    <t>Manufacturing</t>
  </si>
  <si>
    <t>Unknown</t>
  </si>
  <si>
    <t>Unknown- See Notes for Number of Release Days</t>
  </si>
  <si>
    <t>Manufacturing as a byproduct</t>
  </si>
  <si>
    <t>Processing into formulation, mixture, or reaction product</t>
  </si>
  <si>
    <t>Non Aerosol Cleaner / Lubricant</t>
  </si>
  <si>
    <t>Waste handling, treatment, disposal, and recycling</t>
  </si>
  <si>
    <t>Waste handling, treatment, and disposal - Fuel Use</t>
  </si>
  <si>
    <t>Use GS/ESD</t>
  </si>
  <si>
    <r>
      <t>TRI Annual Releases (lb/yr)</t>
    </r>
    <r>
      <rPr>
        <b/>
        <vertAlign val="superscript"/>
        <sz val="11"/>
        <color rgb="FF000000"/>
        <rFont val="Calibri"/>
        <family val="2"/>
        <scheme val="minor"/>
      </rPr>
      <t>a</t>
    </r>
    <r>
      <rPr>
        <b/>
        <sz val="11"/>
        <color rgb="FF000000"/>
        <rFont val="Calibri"/>
        <family val="2"/>
        <scheme val="minor"/>
      </rPr>
      <t xml:space="preserve"> (Form R Only)</t>
    </r>
  </si>
  <si>
    <r>
      <t>TRI Annual Releases (kg/yr)</t>
    </r>
    <r>
      <rPr>
        <b/>
        <vertAlign val="superscript"/>
        <sz val="11"/>
        <color rgb="FF000000"/>
        <rFont val="Calibri"/>
        <family val="2"/>
        <scheme val="minor"/>
      </rPr>
      <t>a</t>
    </r>
    <r>
      <rPr>
        <b/>
        <sz val="11"/>
        <color rgb="FF000000"/>
        <rFont val="Calibri"/>
        <family val="2"/>
        <scheme val="minor"/>
      </rPr>
      <t xml:space="preserve"> (Form R Only)</t>
    </r>
  </si>
  <si>
    <t>Land Release Category</t>
  </si>
  <si>
    <t>Total No. of Facilities (across 5 yrs)</t>
  </si>
  <si>
    <t>178. TOTAL ON-SITE UGRND INJ TO CL I WELLS – POUNDS</t>
  </si>
  <si>
    <t>182. TOTAL ON-SITE UGRND INJ TO CL II-V WELLS – POUNDS</t>
  </si>
  <si>
    <t>191. TOTAL ON-SITE RCRA SUBTITLE C LANDFILLS</t>
  </si>
  <si>
    <t>195. TOTAL OTHER ON-SITE LANDFILLS</t>
  </si>
  <si>
    <t>199. TOTAL ON-SITE LAND TREATMENT</t>
  </si>
  <si>
    <t>207. TOTAL RCRA C SURFACE IMPOUNDMENTS</t>
  </si>
  <si>
    <t>211. TOTAL OTHER SURFACE IMPOUNDMENTS</t>
  </si>
  <si>
    <t>215. TOTAL OTHER DISPOSAL</t>
  </si>
  <si>
    <t>220. WASTE ROCK QUANTITY</t>
  </si>
  <si>
    <t>230. OFF-SITE – UNDERGROUND INJECTION - CLASS 1 WELLS</t>
  </si>
  <si>
    <t>231. OFF-SITE – UNDERGROUND INJECTION - CLASS II-V WELLS</t>
  </si>
  <si>
    <t>234. OFF-SITE - RCRA SUBTITLE C SURFACE IMPOUNDMENTS</t>
  </si>
  <si>
    <t>235. OFF-SITE - OTHER SURFACE IMPOUNDMENTS</t>
  </si>
  <si>
    <t>236. OFF-SITE - OTHER LANDFILLS</t>
  </si>
  <si>
    <t>237. OFF-SITE - RCRA SUBTITLE C LANDFILLS</t>
  </si>
  <si>
    <t>238. OFF-SITE - DISPOSAL - LAND TREATMENT</t>
  </si>
  <si>
    <t>239. OFF-SITE - DISPOSAL - OTHER LAND DISPOSAL</t>
  </si>
  <si>
    <t>241. OFF-SITE - DISPOSAL - TRANSFER TO WASTE BROKER</t>
  </si>
  <si>
    <t>93. SLUDGE TO DISPOSAL</t>
  </si>
  <si>
    <t>97. SLUDGE TO AGRICULTURAL APPLICATIONS</t>
  </si>
  <si>
    <t>TOTAL LAND RELEASES</t>
  </si>
  <si>
    <t>a: Non-zero releases appear in red</t>
  </si>
  <si>
    <t>9. TRIFD</t>
  </si>
  <si>
    <t>74 FRS FACILITY ID</t>
  </si>
  <si>
    <t>51 RCRA NR A</t>
  </si>
  <si>
    <t>10. FACILITY NAME</t>
  </si>
  <si>
    <t>11 FACILITY STREET</t>
  </si>
  <si>
    <t>12 FACILITY CITY</t>
  </si>
  <si>
    <t>13 FACILITY COUNTY</t>
  </si>
  <si>
    <t>14 FACILITY STATE</t>
  </si>
  <si>
    <t>15 FACILITY ZIP CODE</t>
  </si>
  <si>
    <t>47 LATITUDE</t>
  </si>
  <si>
    <t>48 LONGITUDE</t>
  </si>
  <si>
    <t>Median Release (kg/yr)</t>
  </si>
  <si>
    <t>Maximum Release (kg/yr)</t>
  </si>
  <si>
    <t>95%-tile Release (kg/yr)</t>
  </si>
  <si>
    <t>Minimum Release (kg/yr)</t>
  </si>
  <si>
    <t>Median Release for Sludge to Disposal (lbs)</t>
  </si>
  <si>
    <t>Maximum Release for Sludge to Disposal (lbs)</t>
  </si>
  <si>
    <t>Most Recent Annual Release for Sludge to Disposal (lbs)</t>
  </si>
  <si>
    <t>44044RSSNC36790</t>
  </si>
  <si>
    <t>ROSS INCINERATION SERVICES INC</t>
  </si>
  <si>
    <t>""</t>
  </si>
  <si>
    <t>77536SFTYK2027B</t>
  </si>
  <si>
    <t>CLEAN HARBORS DEER PARK LLC</t>
  </si>
  <si>
    <t>77541THDWCBUILD</t>
  </si>
  <si>
    <t>DOW CHEMICAL CO FREEPORT FACILITY</t>
  </si>
  <si>
    <t>70669PPGNDCOLUM</t>
  </si>
  <si>
    <t>WESTLAKE US 2 LLC</t>
  </si>
  <si>
    <t>27030NRTHC511CA</t>
  </si>
  <si>
    <t>BARNHARDT MANUFACTURING CO NCFI POLYURETHANES DIV</t>
  </si>
  <si>
    <t>7754WBLCBP231NB</t>
  </si>
  <si>
    <t>FREEPORT_OLIN BC</t>
  </si>
  <si>
    <t>62201TRDWS7MOBI</t>
  </si>
  <si>
    <t>VEOLIA N.A. INC.</t>
  </si>
  <si>
    <t>71730NVRNM309AM</t>
  </si>
  <si>
    <t>CLEAN HARBORS EL DORADO LLC</t>
  </si>
  <si>
    <t>2. REPORTING YEAR</t>
  </si>
  <si>
    <t>11. FACILITY STREET</t>
  </si>
  <si>
    <t>12. FACILITY CITY</t>
  </si>
  <si>
    <t>13. FACILITY COUNTY</t>
  </si>
  <si>
    <t>14. FACILITY STATE</t>
  </si>
  <si>
    <t>15. FACILITY ZIP CODE</t>
  </si>
  <si>
    <t>41. PRIMARY NAICS CODE</t>
  </si>
  <si>
    <t>Primary NAICS Description</t>
  </si>
  <si>
    <t>47. LATITUDE</t>
  </si>
  <si>
    <t>48. LONGITUDE</t>
  </si>
  <si>
    <t>51. RCRA NR A</t>
  </si>
  <si>
    <t>74. FRS FACILITY ID</t>
  </si>
  <si>
    <t>75. DOCUMENT CONTROL NUMBER</t>
  </si>
  <si>
    <t>77. TRI CHEMICAL ID</t>
  </si>
  <si>
    <t>78. CHEMICAL NAME</t>
  </si>
  <si>
    <t>93 SLUDGE TO DISPOSAL</t>
  </si>
  <si>
    <t>97 SLUDGE TO AGRICULTURAL APPLICATIONS</t>
  </si>
  <si>
    <t>Total Land Releases</t>
  </si>
  <si>
    <t>2019</t>
  </si>
  <si>
    <t>1515 CARTER ST</t>
  </si>
  <si>
    <t>MOUNT AIRY</t>
  </si>
  <si>
    <t>SURRY</t>
  </si>
  <si>
    <t>NC</t>
  </si>
  <si>
    <t>27030</t>
  </si>
  <si>
    <t>540-59-0</t>
  </si>
  <si>
    <t>1,2-Dichloroethylene</t>
  </si>
  <si>
    <t>NA</t>
  </si>
  <si>
    <t>2021</t>
  </si>
  <si>
    <t>2022</t>
  </si>
  <si>
    <t>2027 INDEPENDENCE PARKWAY SOUTH</t>
  </si>
  <si>
    <t>LA PORTE</t>
  </si>
  <si>
    <t>HARRIS</t>
  </si>
  <si>
    <t>TX</t>
  </si>
  <si>
    <t>77571</t>
  </si>
  <si>
    <t>TXR000085319</t>
  </si>
  <si>
    <t>309 AMERICAN CIR UNION</t>
  </si>
  <si>
    <t>EL DORADO</t>
  </si>
  <si>
    <t>UNION</t>
  </si>
  <si>
    <t>AR</t>
  </si>
  <si>
    <t>71730</t>
  </si>
  <si>
    <t>ARD069748192</t>
  </si>
  <si>
    <t>2301 N BRAZOSPORT BLVD</t>
  </si>
  <si>
    <t>FREEPORT</t>
  </si>
  <si>
    <t>BRAZORIA</t>
  </si>
  <si>
    <t>775413257</t>
  </si>
  <si>
    <t>TXR000017855</t>
  </si>
  <si>
    <t>2020</t>
  </si>
  <si>
    <t>77541</t>
  </si>
  <si>
    <t>TXR000083481</t>
  </si>
  <si>
    <t>2023</t>
  </si>
  <si>
    <t>36790 GILES RD</t>
  </si>
  <si>
    <t>GRAFTON</t>
  </si>
  <si>
    <t>LORAIN</t>
  </si>
  <si>
    <t>OH</t>
  </si>
  <si>
    <t>44044</t>
  </si>
  <si>
    <t>OHD980614374</t>
  </si>
  <si>
    <t>7 MOBILE AVE</t>
  </si>
  <si>
    <t>SAUGET</t>
  </si>
  <si>
    <t>ST. CLAIR</t>
  </si>
  <si>
    <t>IL</t>
  </si>
  <si>
    <t>62201</t>
  </si>
  <si>
    <t>ILD098642424</t>
  </si>
  <si>
    <t>1300 PPG DR</t>
  </si>
  <si>
    <t>WESTLAKE</t>
  </si>
  <si>
    <t>CALCASIEU PARISH</t>
  </si>
  <si>
    <t>LA</t>
  </si>
  <si>
    <t>70669</t>
  </si>
  <si>
    <t>LAD008086506</t>
  </si>
  <si>
    <t>76. CAS NUMBER</t>
  </si>
  <si>
    <t>CT</t>
  </si>
  <si>
    <t>PA</t>
  </si>
  <si>
    <t>ROCKINGHAM</t>
  </si>
  <si>
    <t>SC</t>
  </si>
  <si>
    <t>43920VNRLL1250S</t>
  </si>
  <si>
    <t>HERITAGE THERMAL SERVICES</t>
  </si>
  <si>
    <t>1250 ST GEORGE ST</t>
  </si>
  <si>
    <t>EAST LIVERPOOL</t>
  </si>
  <si>
    <t>COLUMBIANA</t>
  </si>
  <si>
    <t>43920</t>
  </si>
  <si>
    <t>OHR000220285</t>
  </si>
  <si>
    <t>IN</t>
  </si>
  <si>
    <t>MARSHALL</t>
  </si>
  <si>
    <t>MI</t>
  </si>
  <si>
    <t>WAYNE</t>
  </si>
  <si>
    <t>70765GRGGLHIGHW</t>
  </si>
  <si>
    <t>WESTLAKE CHEMICALS &amp; VINYLS LLC</t>
  </si>
  <si>
    <t>26100 HWY 405 S</t>
  </si>
  <si>
    <t>PLAQUEMINE</t>
  </si>
  <si>
    <t>IBERVILLE PARISH</t>
  </si>
  <si>
    <t>70764</t>
  </si>
  <si>
    <t>LAD057117434</t>
  </si>
  <si>
    <t>HOUSTON</t>
  </si>
  <si>
    <t>CA</t>
  </si>
  <si>
    <t>29448GNTCMPOBOX</t>
  </si>
  <si>
    <t>GIANT CEMENT CO</t>
  </si>
  <si>
    <t>HWY 453 &amp; I-26 (654 JUDGE ST)</t>
  </si>
  <si>
    <t>HARLEYVILLE</t>
  </si>
  <si>
    <t>DORCHESTER</t>
  </si>
  <si>
    <t>29448</t>
  </si>
  <si>
    <t>SCD003351699</t>
  </si>
  <si>
    <t>HARTFORD</t>
  </si>
  <si>
    <t>CLEAN HARBORS ARAGONITE LLC</t>
  </si>
  <si>
    <t>11600 NORTH APTUS ROAD</t>
  </si>
  <si>
    <t>GRANTSVILLE</t>
  </si>
  <si>
    <t>TOOELE</t>
  </si>
  <si>
    <t>UT</t>
  </si>
  <si>
    <t>84029</t>
  </si>
  <si>
    <t>UTD981552177</t>
  </si>
  <si>
    <t>ALAMEDA</t>
  </si>
  <si>
    <t>DAVIDSON</t>
  </si>
  <si>
    <t>KIMBALL</t>
  </si>
  <si>
    <t>NE</t>
  </si>
  <si>
    <t>69145</t>
  </si>
  <si>
    <t>NED981723513</t>
  </si>
  <si>
    <t>1. FORM TYPE</t>
  </si>
  <si>
    <t>106. MAXIMUM AMOUNT ON SITE</t>
  </si>
  <si>
    <t>97. OFFSITE NAME</t>
  </si>
  <si>
    <t>98. OFFSITE STREET ADDRESS</t>
  </si>
  <si>
    <t>99. OFFSITE CITY</t>
  </si>
  <si>
    <t>100. OFFSITE COUNTY</t>
  </si>
  <si>
    <t>101. OFFSITE STATE</t>
  </si>
  <si>
    <t>102. OFFSITE PROVINCE</t>
  </si>
  <si>
    <t>103. OFFSITE ZIPCODE</t>
  </si>
  <si>
    <t>106. FRS ID – TRANSFER LOCATION</t>
  </si>
  <si>
    <t>95. OFFSITE RCRA ID NR</t>
  </si>
  <si>
    <t>78 POTW NAME</t>
  </si>
  <si>
    <t>79 POTW ADDRESS</t>
  </si>
  <si>
    <t>80 POTW CITY</t>
  </si>
  <si>
    <t>81 POTW STATE</t>
  </si>
  <si>
    <t>82 POTW COUNTY</t>
  </si>
  <si>
    <t>83 POTW ZIP</t>
  </si>
  <si>
    <t>84 POTW REGISTRY ID</t>
  </si>
  <si>
    <t>Total</t>
  </si>
  <si>
    <t>R</t>
  </si>
  <si>
    <t>70734BRDNCLOUIS</t>
  </si>
  <si>
    <t>WESTLAKE VINYLS CO</t>
  </si>
  <si>
    <t>36045 HWY 30</t>
  </si>
  <si>
    <t>GEISMAR</t>
  </si>
  <si>
    <t>ASCENSION PARISH</t>
  </si>
  <si>
    <t>70734</t>
  </si>
  <si>
    <t>LAD003913449</t>
  </si>
  <si>
    <t>CLEAN HARBORS EL DORADO, LLC</t>
  </si>
  <si>
    <t>309 AMERICAN CIRCLE</t>
  </si>
  <si>
    <t>9462WCHMCL79166</t>
  </si>
  <si>
    <t>CHEMICAL COMPOUNDING CO</t>
  </si>
  <si>
    <t>791 66TH AVE</t>
  </si>
  <si>
    <t>OAKLAND</t>
  </si>
  <si>
    <t>94621</t>
  </si>
  <si>
    <t>CAP000044818</t>
  </si>
  <si>
    <t>0</t>
  </si>
  <si>
    <t>EAST BAY MUD MAIN WWTP</t>
  </si>
  <si>
    <t>2020 WAKE AVENUE</t>
  </si>
  <si>
    <t>94607</t>
  </si>
  <si>
    <t>110055987491</t>
  </si>
  <si>
    <t>70669GRGGL1600V</t>
  </si>
  <si>
    <t>1600 VCM PLANT RD</t>
  </si>
  <si>
    <t>LAD086478047</t>
  </si>
  <si>
    <t>RINECO CHEMICAL INDUSTRIES, LLC</t>
  </si>
  <si>
    <t>1007 VULCAN ROAD</t>
  </si>
  <si>
    <t>BENTON</t>
  </si>
  <si>
    <t>SALINE</t>
  </si>
  <si>
    <t>72015</t>
  </si>
  <si>
    <t>ARD981057870</t>
  </si>
  <si>
    <t>77571LPRTC2400M</t>
  </si>
  <si>
    <t>OXY VINYLS LP LA PORTE VCM PLANT</t>
  </si>
  <si>
    <t>2400 MILLER CUTOFF RD</t>
  </si>
  <si>
    <t>TXD070133319</t>
  </si>
  <si>
    <t>CLEAN HARBORS - EL DORADO_AR</t>
  </si>
  <si>
    <t>42029WSTLK2468I</t>
  </si>
  <si>
    <t>WESTLAKE VINYLS INC</t>
  </si>
  <si>
    <t>2468 IND US TRIAL PKWY</t>
  </si>
  <si>
    <t>CALVERT CITY</t>
  </si>
  <si>
    <t>KY</t>
  </si>
  <si>
    <t>42029</t>
  </si>
  <si>
    <t>KYD985072008</t>
  </si>
  <si>
    <t>77536CCDNTTIDAL</t>
  </si>
  <si>
    <t>OXY VINYLS LP DEER PARK-VCM PLANT</t>
  </si>
  <si>
    <t>5900 HWY 225 GATE 8A</t>
  </si>
  <si>
    <t>DEER PARK</t>
  </si>
  <si>
    <t>77536</t>
  </si>
  <si>
    <t>TXD981911209</t>
  </si>
  <si>
    <t>70764LLMNXHWY40</t>
  </si>
  <si>
    <t>SHINTECH PLAQUEMINE PLANT</t>
  </si>
  <si>
    <t>26270 HWY 405</t>
  </si>
  <si>
    <t>LAD081419418</t>
  </si>
  <si>
    <t>CLEAN HARBORS REIDSVILLE, LLC</t>
  </si>
  <si>
    <t>208 WATLINGTON INDUSTRIAL DRIVE</t>
  </si>
  <si>
    <t>REIDSVILLE</t>
  </si>
  <si>
    <t>27320</t>
  </si>
  <si>
    <t>NCD000648451</t>
  </si>
  <si>
    <t>78359CCDNTHWY36</t>
  </si>
  <si>
    <t>OCCIDENTAL CHEMICAL CORP</t>
  </si>
  <si>
    <t>4133 HWY 361</t>
  </si>
  <si>
    <t>GREGORY</t>
  </si>
  <si>
    <t>SAN PATRICIO</t>
  </si>
  <si>
    <t>78359</t>
  </si>
  <si>
    <t>TXD982286932</t>
  </si>
  <si>
    <t>92009JCSCH1969P</t>
  </si>
  <si>
    <t>VERSUM MATERIALS US LLC</t>
  </si>
  <si>
    <t>1969 PALOMAR OAKS WAY</t>
  </si>
  <si>
    <t>CARLSBAD</t>
  </si>
  <si>
    <t>SAN DIEGO</t>
  </si>
  <si>
    <t>92011</t>
  </si>
  <si>
    <t>CAD982053092</t>
  </si>
  <si>
    <t>ENCINA WATER POLLUTION CONTROL FACILITY</t>
  </si>
  <si>
    <t>6200 AVENIDA ENCINAS</t>
  </si>
  <si>
    <t>68949BCTNDWESTH</t>
  </si>
  <si>
    <t>BECTON DICKINSON CO HOLDREGE</t>
  </si>
  <si>
    <t>1329 W HWY 6</t>
  </si>
  <si>
    <t>HOLDREGE</t>
  </si>
  <si>
    <t>PHELPS</t>
  </si>
  <si>
    <t>68949</t>
  </si>
  <si>
    <t>NED047047543</t>
  </si>
  <si>
    <t>CLEAN HARBORS ENVIRONMENTAL SERVICES, INC.</t>
  </si>
  <si>
    <t>2247 S. HWY 71</t>
  </si>
  <si>
    <t>HOLDREGE WASTEWATER TREATMENT</t>
  </si>
  <si>
    <t>2501 E 4TH AVE</t>
  </si>
  <si>
    <t>689493065</t>
  </si>
  <si>
    <t>110006584909</t>
  </si>
  <si>
    <t>CLEAN HARBORS DEER PARK LP - LA PORTE_TX</t>
  </si>
  <si>
    <t>2027 INDEPENDENCE PARKWAY SOUT</t>
  </si>
  <si>
    <t>TXD055141378</t>
  </si>
  <si>
    <t>61242MXXXX22614</t>
  </si>
  <si>
    <t>3M CHEMICAL OPERATIONS' CORDOVA FACILITY</t>
  </si>
  <si>
    <t>22614 RT 84 N</t>
  </si>
  <si>
    <t>CORDOVA</t>
  </si>
  <si>
    <t>ROCK ISLAND</t>
  </si>
  <si>
    <t>61242</t>
  </si>
  <si>
    <t>ILD054236443</t>
  </si>
  <si>
    <t>0605WMCRCR595JH</t>
  </si>
  <si>
    <t>MICROCARE LLC</t>
  </si>
  <si>
    <t>595 JOHN DOWNEY DR</t>
  </si>
  <si>
    <t>NEW BRITAIN</t>
  </si>
  <si>
    <t>06051</t>
  </si>
  <si>
    <t>CTR000507111</t>
  </si>
  <si>
    <t>EQ DETROIT INC</t>
  </si>
  <si>
    <t>1923 FREDERICK ST</t>
  </si>
  <si>
    <t>DETROIT</t>
  </si>
  <si>
    <t>48211</t>
  </si>
  <si>
    <t>MID980991566</t>
  </si>
  <si>
    <t>CHEMICAL WASTE MANAGEMENT INC - LAKE CHARLES FACILITY</t>
  </si>
  <si>
    <t>7170 JOHN BRANNON RD</t>
  </si>
  <si>
    <t>SULPHUR</t>
  </si>
  <si>
    <t>70665</t>
  </si>
  <si>
    <t>LAD000777201</t>
  </si>
  <si>
    <t>LEE COUNTY LANDFILL SC LLC</t>
  </si>
  <si>
    <t>1431 SUMTER HWY</t>
  </si>
  <si>
    <t>BISHOPVILLE</t>
  </si>
  <si>
    <t>LEE</t>
  </si>
  <si>
    <t>29010</t>
  </si>
  <si>
    <t>SCR000766824</t>
  </si>
  <si>
    <t>RINECO ENVIRONMENTAL SERVICES, LLC</t>
  </si>
  <si>
    <t>1002 VULCAN RD, STE 201</t>
  </si>
  <si>
    <t>72018</t>
  </si>
  <si>
    <t>ARR000024679</t>
  </si>
  <si>
    <t>EAST LIVERPOOL WWTP</t>
  </si>
  <si>
    <t>500 W 4TH ST EXT</t>
  </si>
  <si>
    <t>110000735349</t>
  </si>
  <si>
    <t>CLEAN HARBORS DEER PARK</t>
  </si>
  <si>
    <t>2027 INDEPENDENCE PKWY S</t>
  </si>
  <si>
    <t>CLEAN HARBORS ARAGONITE, LLC</t>
  </si>
  <si>
    <t>11600 N APTUS ROAD</t>
  </si>
  <si>
    <t>ARAGONITE</t>
  </si>
  <si>
    <t>2247 SOUTH HIGHWAY 71</t>
  </si>
  <si>
    <t>CALGON CARBON CORPORATION - CATLETTSBURG_KY</t>
  </si>
  <si>
    <t>BIG SANDY PLANT, ROUTE 23 SOUT</t>
  </si>
  <si>
    <t>CATLETTSBURG</t>
  </si>
  <si>
    <t>BOYD</t>
  </si>
  <si>
    <t>41129</t>
  </si>
  <si>
    <t>KYD005009923</t>
  </si>
  <si>
    <t>110000520632</t>
  </si>
  <si>
    <t>GIANT RESOURCE RECOVERY SUMTER INC</t>
  </si>
  <si>
    <t>755 INDUSTRIAL BLVD</t>
  </si>
  <si>
    <t>SUMTER</t>
  </si>
  <si>
    <t>291506705</t>
  </si>
  <si>
    <t>SCD036275626</t>
  </si>
  <si>
    <t>MILAM RECYCLING &amp; DISPOSAL</t>
  </si>
  <si>
    <t>601 E MADISON</t>
  </si>
  <si>
    <t>EAST ST LOUIS</t>
  </si>
  <si>
    <t>ILD984893461</t>
  </si>
  <si>
    <t>GREENCASTLE WDF</t>
  </si>
  <si>
    <t>3301 SOUTH COUNTY ROAD 150 WEST</t>
  </si>
  <si>
    <t>GREENCASTLE</t>
  </si>
  <si>
    <t>PUTNAM</t>
  </si>
  <si>
    <t>46135</t>
  </si>
  <si>
    <t>IND006419212</t>
  </si>
  <si>
    <t>7748WNCFMS123BU</t>
  </si>
  <si>
    <t>NCFI POLYURETHANES</t>
  </si>
  <si>
    <t>1023 BUFFALO RUN</t>
  </si>
  <si>
    <t>MISSOURI CITY</t>
  </si>
  <si>
    <t>FORT BEND</t>
  </si>
  <si>
    <t>77489</t>
  </si>
  <si>
    <t>VLS HOUSTON LLC</t>
  </si>
  <si>
    <t>17360 PREMIUM DRIVE</t>
  </si>
  <si>
    <t>HOCKLEY</t>
  </si>
  <si>
    <t>77447</t>
  </si>
  <si>
    <t>CLEAN HARBORS DEER TRAIL LLC</t>
  </si>
  <si>
    <t>108555 EAST HIGHWAY 36</t>
  </si>
  <si>
    <t>DEER TRAIL</t>
  </si>
  <si>
    <t>ARAPAHOE</t>
  </si>
  <si>
    <t>CO</t>
  </si>
  <si>
    <t>80105</t>
  </si>
  <si>
    <t>COD991300484</t>
  </si>
  <si>
    <t>CLEAN HARBORS LONE MOUNTAIN LLC - WAYNOKA_OK</t>
  </si>
  <si>
    <t>40355 S. COUNTY ROAD 236</t>
  </si>
  <si>
    <t>WAYNOKA</t>
  </si>
  <si>
    <t>MAJOR</t>
  </si>
  <si>
    <t>OK</t>
  </si>
  <si>
    <t>73860</t>
  </si>
  <si>
    <t>OKD065438376</t>
  </si>
  <si>
    <t>6894WMBCTX1329W</t>
  </si>
  <si>
    <t>EMBECTA - HOLDREGE</t>
  </si>
  <si>
    <t>1329 W US HIGHWAY  SUITE B</t>
  </si>
  <si>
    <t>CLEAN HARBORS LAPORTE</t>
  </si>
  <si>
    <t>500 INDEPENDENCE PKWY S</t>
  </si>
  <si>
    <t>775719768</t>
  </si>
  <si>
    <t>TXD982290140</t>
  </si>
  <si>
    <t>A</t>
  </si>
  <si>
    <t>77054FMNTR1703C</t>
  </si>
  <si>
    <t>BASF HOUSTON POLYURETHANE</t>
  </si>
  <si>
    <t>1703 CROSSPOINT AVE</t>
  </si>
  <si>
    <t>77054</t>
  </si>
  <si>
    <t>TXR000080040</t>
  </si>
  <si>
    <t>WASTE MANAGEMENT - SULPHUR_LA</t>
  </si>
  <si>
    <t>7170 JOHN BRANNON ROAD</t>
  </si>
  <si>
    <t>REPUBLIC ENVIRONMENTAL SYSTEMS (PA) LLC</t>
  </si>
  <si>
    <t>2869 SANDSTONE DR</t>
  </si>
  <si>
    <t>HATFIELD</t>
  </si>
  <si>
    <t>MONTGOMERY</t>
  </si>
  <si>
    <t>194401912</t>
  </si>
  <si>
    <t>PAD085690592</t>
  </si>
  <si>
    <t>CONTAMINANT CONTROL, INC (CCI)</t>
  </si>
  <si>
    <t>708 MARTIN LUTHER KING JR DRIVE</t>
  </si>
  <si>
    <t>THOMASVILLE</t>
  </si>
  <si>
    <t>27360</t>
  </si>
  <si>
    <t>NCR000175042</t>
  </si>
  <si>
    <t>AMERICAN BIO MASS LLC</t>
  </si>
  <si>
    <t>36 CLEARWATER DRIVE</t>
  </si>
  <si>
    <t>WALTERBORO</t>
  </si>
  <si>
    <t>COLLETON</t>
  </si>
  <si>
    <t>29488</t>
  </si>
  <si>
    <t>SCR000785022</t>
  </si>
  <si>
    <r>
      <t>TRI Annual Releases (lb/yr)</t>
    </r>
    <r>
      <rPr>
        <b/>
        <vertAlign val="superscript"/>
        <sz val="11"/>
        <color rgb="FF000000"/>
        <rFont val="Calibri"/>
        <family val="2"/>
        <scheme val="minor"/>
      </rPr>
      <t>a</t>
    </r>
  </si>
  <si>
    <r>
      <t>TRI Annual Releases (kg/yr)</t>
    </r>
    <r>
      <rPr>
        <b/>
        <vertAlign val="superscript"/>
        <sz val="11"/>
        <color rgb="FF000000"/>
        <rFont val="Calibri"/>
        <family val="2"/>
        <scheme val="minor"/>
      </rPr>
      <t>a</t>
    </r>
  </si>
  <si>
    <t>240. other off-site management</t>
  </si>
  <si>
    <t>242. management method unknown</t>
  </si>
  <si>
    <t xml:space="preserve">89. discharged to other activities </t>
  </si>
  <si>
    <t xml:space="preserve">99.other or unknown disposal </t>
  </si>
  <si>
    <t>2017 NAICS U.S. Matched to 2022 NAICS U.S. (Full Concordance)</t>
  </si>
  <si>
    <t>(Note:  2022 NAICS codes in bold indicate pieces of the 2022 industry came from more than one 2017 NAICS industry; 2017 NAICS codes in italics indicate the 2017 industry split to two or more 2022 NAICS industries.)</t>
  </si>
  <si>
    <t>2017 NAICS Code</t>
  </si>
  <si>
    <r>
      <t>2017 NAICS Title
(</t>
    </r>
    <r>
      <rPr>
        <b/>
        <i/>
        <sz val="10"/>
        <rFont val="Arial"/>
        <family val="2"/>
      </rPr>
      <t xml:space="preserve">and specific piece of the 2017 industry that is contained in the 2022 industry) </t>
    </r>
  </si>
  <si>
    <t>2022 NAICS Code</t>
  </si>
  <si>
    <t>2022 NAICS Title</t>
  </si>
  <si>
    <t>Soybean Farming</t>
  </si>
  <si>
    <t>Oilseed (except Soybean) Farming</t>
  </si>
  <si>
    <t>Dry Pea and Bean Farming</t>
  </si>
  <si>
    <t>Wheat Farming</t>
  </si>
  <si>
    <t>Corn Farming</t>
  </si>
  <si>
    <t>Rice Farming</t>
  </si>
  <si>
    <t>Oilseed and Grain Combination Farming</t>
  </si>
  <si>
    <t>All Other Grain Farming</t>
  </si>
  <si>
    <t>Potato Farming</t>
  </si>
  <si>
    <t>Other Vegetable (except Potato) and Melon Farming</t>
  </si>
  <si>
    <t>Orange Groves</t>
  </si>
  <si>
    <t>Citrus (except Orange) Groves</t>
  </si>
  <si>
    <t>Apple Orchards</t>
  </si>
  <si>
    <t>Grape Vineyards</t>
  </si>
  <si>
    <t>Strawberry Farming</t>
  </si>
  <si>
    <t>Berry (except Strawberry) Farming</t>
  </si>
  <si>
    <t>Tree Nut Farming</t>
  </si>
  <si>
    <t>Fruit and Tree Nut Combination Farming</t>
  </si>
  <si>
    <t>Other Noncitrus Fruit Farming</t>
  </si>
  <si>
    <t>Mushroom Production</t>
  </si>
  <si>
    <t>Other Food Crops Grown Under Cover</t>
  </si>
  <si>
    <t>Nursery and Tree Production</t>
  </si>
  <si>
    <t>Floriculture Production</t>
  </si>
  <si>
    <t>Tobacco Farming</t>
  </si>
  <si>
    <t>Cotton Farming</t>
  </si>
  <si>
    <t>Sugarcane Farming</t>
  </si>
  <si>
    <t>Hay Farming</t>
  </si>
  <si>
    <t>Sugar Beet Farming</t>
  </si>
  <si>
    <t>Peanut Farming</t>
  </si>
  <si>
    <t>All Other Miscellaneous Crop Farming</t>
  </si>
  <si>
    <t>Beef Cattle Ranching and Farming</t>
  </si>
  <si>
    <t>Cattle Feedlots</t>
  </si>
  <si>
    <t>Dairy Cattle and Milk Production</t>
  </si>
  <si>
    <t>Dual-Purpose Cattle Ranching and Farming</t>
  </si>
  <si>
    <t>Hog and Pig Farming</t>
  </si>
  <si>
    <t>Chicken Egg Production</t>
  </si>
  <si>
    <t>Broilers and Other Meat Type Chicken Production</t>
  </si>
  <si>
    <t>Turkey Production</t>
  </si>
  <si>
    <t>Poultry Hatcheries</t>
  </si>
  <si>
    <t>Other Poultry Production</t>
  </si>
  <si>
    <t>Sheep Farming</t>
  </si>
  <si>
    <t>Goat Farming</t>
  </si>
  <si>
    <t>Finfish Farming and Fish Hatcheries</t>
  </si>
  <si>
    <t>Shellfish Farming</t>
  </si>
  <si>
    <t>Other Aquaculture</t>
  </si>
  <si>
    <t>Apiculture</t>
  </si>
  <si>
    <t>Horses and Other Equine Production</t>
  </si>
  <si>
    <t>Fur-Bearing Animal and Rabbit Production</t>
  </si>
  <si>
    <t>All Other Animal Production</t>
  </si>
  <si>
    <t>Timber Tract Operations</t>
  </si>
  <si>
    <t>Forest Nurseries and Gathering of Forest Products</t>
  </si>
  <si>
    <t>Logging</t>
  </si>
  <si>
    <t>Finfish Fishing</t>
  </si>
  <si>
    <t>Shellfish Fishing</t>
  </si>
  <si>
    <t>Other Marine Fishing</t>
  </si>
  <si>
    <t>Hunting and Trapping</t>
  </si>
  <si>
    <t>Cotton Ginning</t>
  </si>
  <si>
    <t>Soil Preparation, Planting, and Cultivating</t>
  </si>
  <si>
    <t>Crop Harvesting, Primarily by Machine</t>
  </si>
  <si>
    <t>Postharvest Crop Activities (except Cotton Ginning)</t>
  </si>
  <si>
    <t>Farm Labor Contractors and Crew Leaders</t>
  </si>
  <si>
    <t>Farm Management Services</t>
  </si>
  <si>
    <t>Support Activities for Animal Production</t>
  </si>
  <si>
    <t>Support Activities for Forestry</t>
  </si>
  <si>
    <t>Crude Petroleum Extraction</t>
  </si>
  <si>
    <t>Natural Gas Extraction</t>
  </si>
  <si>
    <t>Bituminous Coal and Lignite Surface Mining</t>
  </si>
  <si>
    <t>Surface Coal Mining</t>
  </si>
  <si>
    <r>
      <t xml:space="preserve">Anthracite Mining - </t>
    </r>
    <r>
      <rPr>
        <i/>
        <sz val="10"/>
        <rFont val="Arial"/>
        <family val="2"/>
      </rPr>
      <t>anthracite surface mining</t>
    </r>
  </si>
  <si>
    <t>Bituminous Coal Underground Mining</t>
  </si>
  <si>
    <t>Underground Coal Mining</t>
  </si>
  <si>
    <r>
      <t xml:space="preserve">Anthracite Mining - </t>
    </r>
    <r>
      <rPr>
        <i/>
        <sz val="10"/>
        <rFont val="Arial"/>
        <family val="2"/>
      </rPr>
      <t>anthracite underground mining</t>
    </r>
  </si>
  <si>
    <t>Iron Ore Mining</t>
  </si>
  <si>
    <t>Gold Ore Mining</t>
  </si>
  <si>
    <t>Gold Ore and Silver Ore Mining</t>
  </si>
  <si>
    <t>Silver Ore Mining</t>
  </si>
  <si>
    <t>Copper, Nickel, Lead, and Zinc Mining</t>
  </si>
  <si>
    <t>Uranium-Radium-Vanadium Ore Mining</t>
  </si>
  <si>
    <t>Other Metal Ore Mining</t>
  </si>
  <si>
    <t>All Other Metal Ore Mining</t>
  </si>
  <si>
    <t>Dimension Stone Mining and Quarrying</t>
  </si>
  <si>
    <t>Crushed and Broken Limestone Mining and Quarrying</t>
  </si>
  <si>
    <t>Crushed and Broken Granite Mining and Quarrying</t>
  </si>
  <si>
    <t>Other Crushed and Broken Stone Mining and Quarrying</t>
  </si>
  <si>
    <t>Construction Sand and Gravel Mining</t>
  </si>
  <si>
    <t>Industrial Sand Mining</t>
  </si>
  <si>
    <t>Kaolin and Ball Clay Mining</t>
  </si>
  <si>
    <t>Kaolin, Clay, and Ceramic and Refractory Minerals Mining</t>
  </si>
  <si>
    <t>Clay and Ceramic and Refractory Minerals Mining</t>
  </si>
  <si>
    <t>Potash, Soda, and Borate Mineral Mining</t>
  </si>
  <si>
    <t>Other Nonmetallic Mineral Mining and Quarrying</t>
  </si>
  <si>
    <t>Phosphate Rock Mining</t>
  </si>
  <si>
    <t>Other Chemical and Fertilizer Mineral Mining</t>
  </si>
  <si>
    <t>All Other Nonmetallic Mineral Mining</t>
  </si>
  <si>
    <t>Drilling Oil and Gas Wells</t>
  </si>
  <si>
    <t>Support Activities for Oil and Gas Operations</t>
  </si>
  <si>
    <t>Support Activities for Coal Mining</t>
  </si>
  <si>
    <t>Support Activities for Metal Mining</t>
  </si>
  <si>
    <t>Support Activities for Nonmetallic Minerals (except Fuels) Mining</t>
  </si>
  <si>
    <t>Hydroelectric Power Generation</t>
  </si>
  <si>
    <t>Fossil Fuel Electric Power Generation</t>
  </si>
  <si>
    <t>Nuclear Electric Power Generation</t>
  </si>
  <si>
    <t>Solar Electric Power Generation</t>
  </si>
  <si>
    <t>Wind Electric Power Generation</t>
  </si>
  <si>
    <t>Geothermal Electric Power Generation</t>
  </si>
  <si>
    <t>Biomass Electric Power Generation</t>
  </si>
  <si>
    <t>Other Electric Power Generation</t>
  </si>
  <si>
    <t>Electric Bulk Power Transmission and Control</t>
  </si>
  <si>
    <t>Electric Power Distribution</t>
  </si>
  <si>
    <t>Natural Gas Distribution</t>
  </si>
  <si>
    <t>Water Supply and Irrigation Systems</t>
  </si>
  <si>
    <t>Sewage Treatment Facilities</t>
  </si>
  <si>
    <t>Steam and Air-Conditioning Supply</t>
  </si>
  <si>
    <t>New Single-Family Housing Construction (except For-Sale Builders)</t>
  </si>
  <si>
    <t>New Multifamily Housing Construction (except For-Sale Builders)</t>
  </si>
  <si>
    <t>New Housing For-Sale Builders</t>
  </si>
  <si>
    <t>Residential Remodelers</t>
  </si>
  <si>
    <t>Industrial Building Construction</t>
  </si>
  <si>
    <t>Commercial and Institutional Building Construction</t>
  </si>
  <si>
    <t>Water and Sewer Line and Related Structures Construction</t>
  </si>
  <si>
    <t>Oil and Gas Pipeline and Related Structures Construction</t>
  </si>
  <si>
    <t>Power and Communication Line and Related Structures Construction</t>
  </si>
  <si>
    <t>Land Subdivision</t>
  </si>
  <si>
    <t>Highway, Street, and Bridge Construction</t>
  </si>
  <si>
    <t>Other Heavy and Civil Engineering Construction</t>
  </si>
  <si>
    <t>Poured Concrete Foundation and Structure Contractors</t>
  </si>
  <si>
    <t>Structural Steel and Precast Concrete Contractors</t>
  </si>
  <si>
    <t>Framing Contractors</t>
  </si>
  <si>
    <t>Masonry Contractors</t>
  </si>
  <si>
    <t>Glass and Glazing Contractors</t>
  </si>
  <si>
    <t>Roofing Contractors</t>
  </si>
  <si>
    <t>Siding Contractors</t>
  </si>
  <si>
    <t>Other Foundation, Structure, and Building Exterior Contractors</t>
  </si>
  <si>
    <t>Electrical Contractors and Other Wiring Installation Contractors</t>
  </si>
  <si>
    <t>Plumbing, Heating, and Air-Conditioning Contractors</t>
  </si>
  <si>
    <t>Other Building Equipment Contractors</t>
  </si>
  <si>
    <t>Drywall and Insulation Contractors</t>
  </si>
  <si>
    <t>Painting and Wall Covering Contractors</t>
  </si>
  <si>
    <t>Flooring Contractors</t>
  </si>
  <si>
    <t>Tile and Terrazzo Contractors</t>
  </si>
  <si>
    <t>Finish Carpentry Contractors</t>
  </si>
  <si>
    <t>Other Building Finishing Contractors</t>
  </si>
  <si>
    <t>Site Preparation Contractors</t>
  </si>
  <si>
    <t>All Other Specialty Trade Contractors</t>
  </si>
  <si>
    <t>Dog and Cat Food Manufacturing</t>
  </si>
  <si>
    <t>Other Animal Food Manufacturing</t>
  </si>
  <si>
    <t>Flour Milling</t>
  </si>
  <si>
    <t>Rice Milling</t>
  </si>
  <si>
    <t>Malt Manufacturing</t>
  </si>
  <si>
    <t>Wet Corn Milling</t>
  </si>
  <si>
    <t>Wet Corn Milling and Starch Manufacturing</t>
  </si>
  <si>
    <t>Soybean and Other Oilseed Processing</t>
  </si>
  <si>
    <t>Fats and Oils Refining and Blending</t>
  </si>
  <si>
    <t>Breakfast Cereal Manufacturing</t>
  </si>
  <si>
    <t>Beet Sugar Manufacturing</t>
  </si>
  <si>
    <t>Cane Sugar Manufacturing</t>
  </si>
  <si>
    <t>Nonchocolate Confectionery Manufacturing</t>
  </si>
  <si>
    <t>Chocolate and Confectionery Manufacturing from Cacao Beans</t>
  </si>
  <si>
    <t>Confectionery Manufacturing from Purchased Chocolate</t>
  </si>
  <si>
    <t>Frozen Fruit, Juice, and Vegetable Manufacturing</t>
  </si>
  <si>
    <t>Frozen Specialty Food Manufacturing</t>
  </si>
  <si>
    <t>Fruit and Vegetable Canning</t>
  </si>
  <si>
    <t>Specialty Canning</t>
  </si>
  <si>
    <t>Dried and Dehydrated Food Manufacturing</t>
  </si>
  <si>
    <t>Fluid Milk Manufacturing</t>
  </si>
  <si>
    <t>Creamery Butter Manufacturing</t>
  </si>
  <si>
    <t>Cheese Manufacturing</t>
  </si>
  <si>
    <t>Dry, Condensed, and Evaporated Dairy Product Manufacturing</t>
  </si>
  <si>
    <t>Ice Cream and Frozen Dessert Manufacturing</t>
  </si>
  <si>
    <t>Animal (except Poultry) Slaughtering</t>
  </si>
  <si>
    <t>Meat Processed from Carcasses</t>
  </si>
  <si>
    <t>Rendering and Meat Byproduct Processing</t>
  </si>
  <si>
    <t>Poultry Processing</t>
  </si>
  <si>
    <t>Seafood Product Preparation and Packaging</t>
  </si>
  <si>
    <t>Retail Bakeries</t>
  </si>
  <si>
    <t>Commercial Bakeries</t>
  </si>
  <si>
    <t>Frozen Cakes, Pies, and Other Pastries Manufacturing</t>
  </si>
  <si>
    <t>Cookie and Cracker Manufacturing</t>
  </si>
  <si>
    <t>Dry Pasta, Dough, and Flour Mixes Manufacturing from Purchased Flour</t>
  </si>
  <si>
    <t>Tortilla Manufacturing</t>
  </si>
  <si>
    <t>Roasted Nuts and Peanut Butter Manufacturing</t>
  </si>
  <si>
    <t>Other Snack Food Manufacturing</t>
  </si>
  <si>
    <t>Coffee and Tea Manufacturing</t>
  </si>
  <si>
    <t>Flavoring Syrup and Concentrate Manufacturing</t>
  </si>
  <si>
    <t>Mayonnaise, Dressing, and Other Prepared Sauce Manufacturing</t>
  </si>
  <si>
    <t>Spice and Extract Manufacturing</t>
  </si>
  <si>
    <t>Perishable Prepared Food Manufacturing</t>
  </si>
  <si>
    <t>All Other Miscellaneous Food Manufacturing</t>
  </si>
  <si>
    <t>Soft Drink Manufacturing</t>
  </si>
  <si>
    <t>Bottled Water Manufacturing</t>
  </si>
  <si>
    <t>Ice Manufacturing</t>
  </si>
  <si>
    <t>Breweries</t>
  </si>
  <si>
    <t>Wineries</t>
  </si>
  <si>
    <t>Distilleries</t>
  </si>
  <si>
    <t>Tobacco Manufacturing</t>
  </si>
  <si>
    <t>Fiber, Yarn, and Thread Mills</t>
  </si>
  <si>
    <t>Broadwoven Fabric Mills</t>
  </si>
  <si>
    <t>Narrow Fabric Mills and Schiffli Machine Embroidery</t>
  </si>
  <si>
    <t>Nonwoven Fabric Mills</t>
  </si>
  <si>
    <t>Knit Fabric Mills</t>
  </si>
  <si>
    <t>Textile and Fabric Finishing Mills</t>
  </si>
  <si>
    <t>Fabric Coating Mills</t>
  </si>
  <si>
    <t>Carpet and Rug Mills</t>
  </si>
  <si>
    <t>Curtain and Linen Mills</t>
  </si>
  <si>
    <t>Textile Bag and Canvas Mills</t>
  </si>
  <si>
    <t>Rope, Cordage, Twine, Tire Cord, and Tire Fabric Mills</t>
  </si>
  <si>
    <t>All Other Miscellaneous Textile Product Mills</t>
  </si>
  <si>
    <t>Hosiery and Sock Mills</t>
  </si>
  <si>
    <t>Apparel Knitting Mills</t>
  </si>
  <si>
    <t>Other Apparel Knitting Mills</t>
  </si>
  <si>
    <t>Cut and Sew Apparel Contractors</t>
  </si>
  <si>
    <t>Men's and Boys' Cut and Sew Apparel Manufacturing</t>
  </si>
  <si>
    <t>Cut and Sew Apparel Manufacturing (except Contractors)</t>
  </si>
  <si>
    <t>Women's, Girls', and Infants' Cut and Sew Apparel Manufacturing</t>
  </si>
  <si>
    <t>Other Cut and Sew Apparel Manufacturing</t>
  </si>
  <si>
    <t>Apparel Accessories and Other Apparel Manufacturing</t>
  </si>
  <si>
    <t>Leather and Hide Tanning and Finishing</t>
  </si>
  <si>
    <t>Footwear Manufacturing</t>
  </si>
  <si>
    <t>Women's Handbag and Purse Manufacturing</t>
  </si>
  <si>
    <t>Other Leather and Allied Product Manufacturing</t>
  </si>
  <si>
    <t>All Other Leather Good and Allied Product Manufacturing</t>
  </si>
  <si>
    <t>Sawmills</t>
  </si>
  <si>
    <t>Wood Preservation</t>
  </si>
  <si>
    <t>Hardwood Veneer and Plywood Manufacturing</t>
  </si>
  <si>
    <t>Softwood Veneer and Plywood Manufacturing</t>
  </si>
  <si>
    <t>Engineered Wood Member (except Truss) Manufacturing</t>
  </si>
  <si>
    <t>Engineered Wood Member Manufacturing</t>
  </si>
  <si>
    <t>Truss Manufacturing</t>
  </si>
  <si>
    <t>Reconstituted Wood Product Manufacturing</t>
  </si>
  <si>
    <t>Wood Window and Door Manufacturing</t>
  </si>
  <si>
    <t>Cut Stock, Resawing Lumber, and Planing</t>
  </si>
  <si>
    <t>Other Millwork (including Flooring)</t>
  </si>
  <si>
    <t>Wood Container and Pallet Manufacturing</t>
  </si>
  <si>
    <t>Manufactured Home (Mobile Home) Manufacturing</t>
  </si>
  <si>
    <t>Prefabricated Wood Building Manufacturing</t>
  </si>
  <si>
    <t>All Other Miscellaneous Wood Product Manufacturing</t>
  </si>
  <si>
    <t>Pulp Mills</t>
  </si>
  <si>
    <t>Paper (except Newsprint) Mills</t>
  </si>
  <si>
    <t>Paper Mills</t>
  </si>
  <si>
    <t>Newsprint Mills</t>
  </si>
  <si>
    <t>Paperboard Mills</t>
  </si>
  <si>
    <t>Corrugated and Solid Fiber Box Manufacturing</t>
  </si>
  <si>
    <t>Folding Paperboard Box Manufacturing</t>
  </si>
  <si>
    <t>Other Paperboard Container Manufacturing</t>
  </si>
  <si>
    <t>Paper Bag and Coated and Treated Paper Manufacturing</t>
  </si>
  <si>
    <t>Stationery Product Manufacturing</t>
  </si>
  <si>
    <t>Sanitary Paper Product Manufacturing</t>
  </si>
  <si>
    <t>All Other Converted Paper Product Manufacturing</t>
  </si>
  <si>
    <t>Commercial Printing (except Screen and Books)</t>
  </si>
  <si>
    <t>Commercial Screen Printing</t>
  </si>
  <si>
    <t>Books Printing</t>
  </si>
  <si>
    <t>Support Activites for Printing</t>
  </si>
  <si>
    <t>Petroleum Refineries</t>
  </si>
  <si>
    <t>Asphalt Paving Mixture and Block Manufacturing</t>
  </si>
  <si>
    <t>Asphalt Shingle and Coating Materials Manufacturing</t>
  </si>
  <si>
    <t>Petroleum Lubricating Oil and Grease Manufacturing</t>
  </si>
  <si>
    <t>All Other Petroleum and Coal Products Manufacturing</t>
  </si>
  <si>
    <t>Petrochemical Manufacturing</t>
  </si>
  <si>
    <t>Industrial Gas Manufacturing</t>
  </si>
  <si>
    <t>Synthetic Dye and Pigment Manufacturing</t>
  </si>
  <si>
    <t>Other Basic Inorganic Chemical Manufacturing</t>
  </si>
  <si>
    <t>Ethyl Alcohol Manufacturing</t>
  </si>
  <si>
    <t>Cyclic Crude, Intermediate, and Gum and Wood Chemical Manufacturing</t>
  </si>
  <si>
    <t>All Other Basic Organic Chemical Manufacturing</t>
  </si>
  <si>
    <t>Plastics Material and Resin Manufacturing</t>
  </si>
  <si>
    <t>Synthetic Rubber Manufacturing</t>
  </si>
  <si>
    <t>Artificial and Synthetic Fibers and Filaments Manufacturing</t>
  </si>
  <si>
    <t>Nitrogenous Fertilizer Manufacturing</t>
  </si>
  <si>
    <t>Phosphatic Fertilizer Manufacturing</t>
  </si>
  <si>
    <r>
      <t xml:space="preserve">Fertilizer (Mixing Only) Manufacturing - </t>
    </r>
    <r>
      <rPr>
        <i/>
        <sz val="10"/>
        <rFont val="Arial"/>
        <family val="2"/>
      </rPr>
      <t>except compost manufacturing</t>
    </r>
  </si>
  <si>
    <t>Fertilizer (Mixing Only) Manufacturing</t>
  </si>
  <si>
    <r>
      <t xml:space="preserve">Fertilizer (Mixing Only) Manufacturing - </t>
    </r>
    <r>
      <rPr>
        <i/>
        <sz val="10"/>
        <rFont val="Arial"/>
        <family val="2"/>
      </rPr>
      <t>compost manufacturing</t>
    </r>
  </si>
  <si>
    <t>Compost Manufacturing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</si>
  <si>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</si>
  <si>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</si>
  <si>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</si>
  <si>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</si>
  <si>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</si>
  <si>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Paint and Coating Manufacturing</t>
  </si>
  <si>
    <t>Adhesive Manufacturing</t>
  </si>
  <si>
    <t>Soap and Other Detergent Manufacturing</t>
  </si>
  <si>
    <t>Polish and Other Sanitation Good Manufacturing</t>
  </si>
  <si>
    <t>Surface Active Agent Manufacturing</t>
  </si>
  <si>
    <t>Toilet Preparation Manufacturing</t>
  </si>
  <si>
    <t>Printing Ink Manufacturing</t>
  </si>
  <si>
    <t>Explosives Manufacturing</t>
  </si>
  <si>
    <t>Custom Compounding of Purchased Resins</t>
  </si>
  <si>
    <t>Photographic Film, Paper, Plate, and Chemical Manufacturing</t>
  </si>
  <si>
    <t>Photographic Film, Paper, Plate, Chemical, and Copy Toner Manufacturing</t>
  </si>
  <si>
    <t>All Other Miscellaneous Chemical Product and Preparation Manufacturing</t>
  </si>
  <si>
    <t>Plastics Bag and Pouch Manufacturing</t>
  </si>
  <si>
    <t>Plastics Packaging Film and Sheet (including Laminated) Manufacturing</t>
  </si>
  <si>
    <t>Unlaminated Plastics Film and Sheet (except Packaging) Manufacturing</t>
  </si>
  <si>
    <t>Unlaminated Plastics Profile Shape Manufacturing</t>
  </si>
  <si>
    <t>Plastics Pipe and Pipe Fitting Manufacturing</t>
  </si>
  <si>
    <t>Laminated Plastics Plate, Sheet (except Packaging), and Shape Manufacturing</t>
  </si>
  <si>
    <t>Polystyrene Foam Product Manufacturing</t>
  </si>
  <si>
    <t>Urethane and Other Foam Product (except Polystyrene) Manufacturing</t>
  </si>
  <si>
    <t>Plastics Bottle Manufacturing</t>
  </si>
  <si>
    <t>Plastics Plumbing Fixture Manufacturing</t>
  </si>
  <si>
    <t>All Other Plastics Product Manufacturing</t>
  </si>
  <si>
    <t>Tire Manufacturing (except Retreading)</t>
  </si>
  <si>
    <t>Tire Retreading</t>
  </si>
  <si>
    <t>Rubber and Plastics Hoses and Belting Manufacturing</t>
  </si>
  <si>
    <t>Rubber Product Manufacturing for Mechanical Use</t>
  </si>
  <si>
    <t>All Other Rubber Product Manufacturing</t>
  </si>
  <si>
    <t>Pottery, Ceramics, and Plumbing Fixture Manufacturing</t>
  </si>
  <si>
    <t>Clay Building Material and Refractories Manufacturing</t>
  </si>
  <si>
    <t>Flat Glass Manufacturing</t>
  </si>
  <si>
    <t>Other Pressed and Blown Glass and Glassware Manufacturing</t>
  </si>
  <si>
    <t>Glass Container Manufacturing</t>
  </si>
  <si>
    <t>Glass Product Manufacturing Made of Purchased Glass</t>
  </si>
  <si>
    <t>Cement Manufacturing</t>
  </si>
  <si>
    <t>Ready-Mix Concrete Manufacturing</t>
  </si>
  <si>
    <t>Concrete Block and Brick Manufacturing</t>
  </si>
  <si>
    <t>Concrete Pipe Manufacturing</t>
  </si>
  <si>
    <t>Other Concrete Product Manufacturing</t>
  </si>
  <si>
    <t>Lime Manufacturing</t>
  </si>
  <si>
    <t>Gypsum Product Manufacturing</t>
  </si>
  <si>
    <t>Abrasive Product Manufacturing</t>
  </si>
  <si>
    <t>Cut Stone and Stone Product Manufacturing</t>
  </si>
  <si>
    <t>Ground or Treated Mineral and Earth Manufacturing</t>
  </si>
  <si>
    <t>Mineral Wool Manufacturing</t>
  </si>
  <si>
    <t>All Other Miscellaneous Nonmetallic Mineral Product Manufacturing</t>
  </si>
  <si>
    <t>Iron and Steel Mills and Ferroalloy Manufacturing</t>
  </si>
  <si>
    <t>Iron and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</si>
  <si>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</si>
  <si>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</si>
  <si>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</si>
  <si>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</si>
  <si>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</si>
  <si>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</si>
  <si>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(except Aluminum) Smelting and Refining</t>
  </si>
  <si>
    <t>Copper Rolling, Drawing, Extruding, and Alloying</t>
  </si>
  <si>
    <t>Nonferrous Metal (except Copper and Aluminum) Rolling, Drawing, and Extruding</t>
  </si>
  <si>
    <t>Secondary Smelting, Refining, and Alloying of Nonferrous Metal (except Copper and Aluminum)</t>
  </si>
  <si>
    <t>Iron Foundries</t>
  </si>
  <si>
    <t>Steel Investment Foundries</t>
  </si>
  <si>
    <t>Steel Foundries (except Investment)</t>
  </si>
  <si>
    <t>Nonferrous Metal Die-Casting Foundries</t>
  </si>
  <si>
    <t>Aluminum Foundries (except Die-Casting)</t>
  </si>
  <si>
    <t>Other Nonferrous Metal Foundries (except Die-Casting)</t>
  </si>
  <si>
    <t>Iron and Steel Forging</t>
  </si>
  <si>
    <t>Nonferrous Forging</t>
  </si>
  <si>
    <t>Custom Roll Forming</t>
  </si>
  <si>
    <t>Powder Metallurgy Part Manufacturing</t>
  </si>
  <si>
    <t>Metal Crown, Closure, and Other Metal Stamping (except Automotive)</t>
  </si>
  <si>
    <t>Metal Kitchen Cookware, Utensil, Cutlery, and Flatware (except Precious) Manufacturing</t>
  </si>
  <si>
    <t>Saw Blade and Handtool Manufacturing</t>
  </si>
  <si>
    <t>Prefabricated Metal Building and Component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</si>
  <si>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</si>
  <si>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</si>
  <si>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</si>
  <si>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</si>
  <si>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</si>
  <si>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</si>
  <si>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</si>
  <si>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 Manufacturing</t>
  </si>
  <si>
    <t>Other Metal Container Manufacturing</t>
  </si>
  <si>
    <t>Hardware Manufacturing</t>
  </si>
  <si>
    <t>Spring Manufacturing</t>
  </si>
  <si>
    <t>Other Fabricated Wire Product Manufacturing</t>
  </si>
  <si>
    <t>Machine Shops</t>
  </si>
  <si>
    <t>Precision Turned Product Manufacturing</t>
  </si>
  <si>
    <t>Bolt, Nut, Screw, Rivet, and Washer Manufacturing</t>
  </si>
  <si>
    <t>Metal Heat Treating</t>
  </si>
  <si>
    <t>Metal Coating, Engraving (except Jewelry and Silverware), and Allied Services to Manufacturers</t>
  </si>
  <si>
    <t>Electroplating, Plating, Polishing, Anodizing, and Coloring</t>
  </si>
  <si>
    <t>Industrial Valve Manufacturing</t>
  </si>
  <si>
    <t>Fluid Power Valve and Hose Fitting Manufacturing</t>
  </si>
  <si>
    <t>Plumbing Fixture Fitting and Trim Manufacturing</t>
  </si>
  <si>
    <t>Other Metal Valve and Pipe Fitting Manufacturing</t>
  </si>
  <si>
    <t>Ball and Roller Bearing Manufacturing</t>
  </si>
  <si>
    <t>Small Arms Ammunition Manufacturing</t>
  </si>
  <si>
    <t>Ammunition (except Small Arms) Manufacturing</t>
  </si>
  <si>
    <t>Small Arms, Ordnance, and Ordnance Accessories Manufacturing</t>
  </si>
  <si>
    <t>Fabricated Pipe and Pipe Fitting Manufacturing</t>
  </si>
  <si>
    <t>All Other Miscellaneous Fabricated Metal Product Manufacturing</t>
  </si>
  <si>
    <t>Farm Machinery and Equipment Manufacturing</t>
  </si>
  <si>
    <t>Lawn and Garden Tractor and Home Lawn and Garden Equipment Manufacturing</t>
  </si>
  <si>
    <t>Construction Machinery Manufacturing</t>
  </si>
  <si>
    <t>Mining Machinery and Equipment Manufacturing</t>
  </si>
  <si>
    <t>Oil and Gas Field Machinery and Equipment Manufacturing</t>
  </si>
  <si>
    <t>Food Product Machinery Manufacturing</t>
  </si>
  <si>
    <t>Semiconductor Machinery Manufacturing</t>
  </si>
  <si>
    <t>Sawmill, Woodworking, and Paper Machinery Manufacturing</t>
  </si>
  <si>
    <t>Printing Machinery and Equipment Manufacturing</t>
  </si>
  <si>
    <t>All Other Industrial Machinery Manufacturing</t>
  </si>
  <si>
    <t>Other Industrial Machinery Manufacturing</t>
  </si>
  <si>
    <t>Optical Instrument and Lens Manufacturing</t>
  </si>
  <si>
    <t>Commercial and Service Industry Machinery Manufacturing</t>
  </si>
  <si>
    <t>Photographic and Photocopying Equipment Manufacturing</t>
  </si>
  <si>
    <t>Other Commercial and Service Industry Machinery Manufacturing</t>
  </si>
  <si>
    <t>Industrial and Commercial Fan and Blower and Air Purification Equipment Manufacturing</t>
  </si>
  <si>
    <t>Heating Equipment (except Warm Air Furnaces) Manufacturing</t>
  </si>
  <si>
    <t>Air-Conditioning and Warm Air Heating Equipment and Commercial and Industrial Refrigeration Equipment Manufacturing</t>
  </si>
  <si>
    <t>Industrial Mold Manufacturing</t>
  </si>
  <si>
    <t>Special Die and Tool, Die Set, Jig, and Fixture Manufacturing</t>
  </si>
  <si>
    <t>Cutting Tool and Machine Tool Accessory Manufacturing</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</si>
  <si>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</si>
  <si>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</si>
  <si>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</si>
  <si>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</si>
  <si>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</si>
  <si>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</si>
  <si>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Air and Gas Compressor Manufacturing</t>
  </si>
  <si>
    <t>Measuring, Dispensing, and Other Pumping Equipment Manufacturing</t>
  </si>
  <si>
    <t>Elevator and Moving Stairway Manufacturing</t>
  </si>
  <si>
    <t>Conveyor and Conveying Equipment Manufacturing</t>
  </si>
  <si>
    <t>Overhead Traveling Crane, Hoist, and Monorail System Manufacturing</t>
  </si>
  <si>
    <t>Industrial Truck, Tractor, Trailer, and Stacker Machinery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</si>
  <si>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</si>
  <si>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</si>
  <si>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</si>
  <si>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</si>
  <si>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</si>
  <si>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</si>
  <si>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Scale and Balance Manufacturing</t>
  </si>
  <si>
    <t>All Other Miscellaneous General Purpose Machinery Manufacturing</t>
  </si>
  <si>
    <t>Electronic Computer Manufacturing</t>
  </si>
  <si>
    <t>Computer Storage Device Manufacturing</t>
  </si>
  <si>
    <t>Computer Terminal and Other Computer Peripheral Equipment Manufacturing</t>
  </si>
  <si>
    <t>Telephone Apparatus Manufacturing</t>
  </si>
  <si>
    <t>Radio and Television Broadcasting and Wireless Communications Equipment Manufacturing</t>
  </si>
  <si>
    <t>Other Communications Equipment Manufacturing</t>
  </si>
  <si>
    <t>Audio and Video Equipment Manufacturing</t>
  </si>
  <si>
    <t>Bare Printed Circuit Board Manufacturing</t>
  </si>
  <si>
    <t>Semiconductor and Related Device Manufacturing</t>
  </si>
  <si>
    <t>Capacitor, Resistor, Coil, Transformer, and Other Inductor Manufacturing</t>
  </si>
  <si>
    <t>Electronic Connector Manufacturing</t>
  </si>
  <si>
    <t>Printed Circuit Assembly (Electronic Assembly) Manufacturing</t>
  </si>
  <si>
    <t>Other Electronic Component Manufacturing</t>
  </si>
  <si>
    <t>Electromedical and Electrotherapeutic Apparatus Manufacturing</t>
  </si>
  <si>
    <t>Search, Detection, Navigation, Guidance, Aeronautical, and Nautical System and Instrument Manufacturing</t>
  </si>
  <si>
    <t>Automatic Environmental Control Manufacturing for Residential, Commercial, and Appliance Use</t>
  </si>
  <si>
    <t>Instruments and Related Products Manufacturing for Measuring, Displaying, and Controlling Industrial Process Variables</t>
  </si>
  <si>
    <t>Totalizing Fluid Meter and Counting Device Manufacturing</t>
  </si>
  <si>
    <t>Instrument Manufacturing for Measuring and Testing Electricity and Electrical Signals</t>
  </si>
  <si>
    <t>Analytical Laboratory Instrument Manufacturing</t>
  </si>
  <si>
    <t>Irradiation Apparatus Manufacturing</t>
  </si>
  <si>
    <t>Other Measuring and Controlling Device Manufacturing</t>
  </si>
  <si>
    <t>Blank Magnetic and Optical Recording Media Manufacturing</t>
  </si>
  <si>
    <t>Manufacturing and Reproducing Magnetic and Optical Media</t>
  </si>
  <si>
    <t xml:space="preserve">Software and Other Prerecorded Compact Disc, Tape, and Record Reproducing </t>
  </si>
  <si>
    <t>Residential Electric Lighting Fixture Manufacturing</t>
  </si>
  <si>
    <t>Commercial, Industrial, and Institutional Electric Lighting Fixture Manufacturing</t>
  </si>
  <si>
    <t>Electric Lamp Bulb and Part Manufacturing</t>
  </si>
  <si>
    <t>Electric Lamp Bulb and Other Lighting Equipment Manufacturing</t>
  </si>
  <si>
    <t>Other Lighting Equipment Manufacturing</t>
  </si>
  <si>
    <t>Small Electrical Appliance Manufacturing</t>
  </si>
  <si>
    <t>Major Household Appliance Manufacturing</t>
  </si>
  <si>
    <t>Power, Distribution, and Specialty Transformer Manufacturing</t>
  </si>
  <si>
    <t>Motor and Generator Manufacturing</t>
  </si>
  <si>
    <t>Switchgear and Switchboard Apparatus Manufacturing</t>
  </si>
  <si>
    <t>Relay and Industrial Control Manufacturing</t>
  </si>
  <si>
    <t>Storage Battery Manufacturing</t>
  </si>
  <si>
    <t>Battery Manufacturing</t>
  </si>
  <si>
    <t>Primary Battery Manufacturing</t>
  </si>
  <si>
    <t>Fiber Optic Cable Manufacturing</t>
  </si>
  <si>
    <t>Other Communication and Energy Wire Manufacturing</t>
  </si>
  <si>
    <t>Current-Carrying Wiring Device Manufacturing</t>
  </si>
  <si>
    <t>Noncurrent-Carrying Wiring Device Manufacturing</t>
  </si>
  <si>
    <t>Carbon and Graphite Product Manufacturing</t>
  </si>
  <si>
    <t>All Other Miscellaneous Electrical Equipment and Component Manufacturing</t>
  </si>
  <si>
    <t>Automobile Manufacturing</t>
  </si>
  <si>
    <t>Automobile and Light Duty Motor Vehicle Manufacturing</t>
  </si>
  <si>
    <t>Light Truck and Utility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</si>
  <si>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</si>
  <si>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</si>
  <si>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</si>
  <si>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</si>
  <si>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</si>
  <si>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</si>
  <si>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</si>
  <si>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</si>
  <si>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</si>
  <si>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</si>
  <si>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</si>
  <si>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Motor Vehicle Metal Stamping</t>
  </si>
  <si>
    <t>Other Motor Vehicle Parts Manufacturing</t>
  </si>
  <si>
    <t>Aircraft Manufacturing</t>
  </si>
  <si>
    <t>Aircraft Engine and Engine Parts Manufacturing</t>
  </si>
  <si>
    <t>Other Aircraft Parts and Auxiliary Equipment Manufacturing</t>
  </si>
  <si>
    <t>Guided Missile and Space Vehicle Manufacturing</t>
  </si>
  <si>
    <t>Guided Missile and Space Vehicle Propulsion Unit and Propulsion Unit Parts Manufacturing</t>
  </si>
  <si>
    <t>Other Guided Missile and Space Vehicle Parts and Auxiliary Equipment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</si>
  <si>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</si>
  <si>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</si>
  <si>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</si>
  <si>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</si>
  <si>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</si>
  <si>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</si>
  <si>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</si>
  <si>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</si>
  <si>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</si>
  <si>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Metal Household Furniture Manufacturing</t>
  </si>
  <si>
    <t>Household Furniture (except Wood and Upholstered) Manufacturing</t>
  </si>
  <si>
    <t>Household Furniture (except Wood and Metal) Manufacturing</t>
  </si>
  <si>
    <t>Institutional Furniture Manufacturing</t>
  </si>
  <si>
    <t>Wood Office Furniture Manufacturing</t>
  </si>
  <si>
    <t>Custom Architectural Woodwork and Millwork Manufacturing</t>
  </si>
  <si>
    <t>Office Furniture (except Wood) Manufacturing</t>
  </si>
  <si>
    <t>Showcase, Partition, Shelving, and Locker Manufacturing</t>
  </si>
  <si>
    <t>Mattress Manufacturing</t>
  </si>
  <si>
    <t>Blind and Shade Manufacturing</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</si>
  <si>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</si>
  <si>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</si>
  <si>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</si>
  <si>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</si>
  <si>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</si>
  <si>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</si>
  <si>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</si>
  <si>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</si>
  <si>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</si>
  <si>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</si>
  <si>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Gasket, Packing, and Sealing Device Manufacturing</t>
  </si>
  <si>
    <t>Musical Instrument Manufacturing</t>
  </si>
  <si>
    <t>Fastener, Button, Needle, and Pin Manufacturing</t>
  </si>
  <si>
    <t>Broom, Brush, and Mop Manufacturing</t>
  </si>
  <si>
    <t>Burial Casket Manufacturing</t>
  </si>
  <si>
    <t>All Other Miscellaneous Manufacturing</t>
  </si>
  <si>
    <t>Automobile and Other Motor Vehicle Merchant Wholesalers</t>
  </si>
  <si>
    <t>Motor Vehicle Supplies and New Parts Merchant Wholesalers</t>
  </si>
  <si>
    <t>Tire and Tube Merchant Wholesalers</t>
  </si>
  <si>
    <t>Motor Vehicle Parts (Used) Merchant Wholesalers</t>
  </si>
  <si>
    <t>Furniture Merchant Wholesalers</t>
  </si>
  <si>
    <t>Home Furnishing Merchant Wholesalers</t>
  </si>
  <si>
    <t>Lumber, Plywood, Millwork, and Wood Panel Merchant Wholesalers</t>
  </si>
  <si>
    <t>Brick, Stone, and Related Construction Material Merchant Wholesalers</t>
  </si>
  <si>
    <t>Roofing, Siding, and Insulation Material Merchant Wholesalers</t>
  </si>
  <si>
    <t>Other Construction Material Merchant Wholesalers</t>
  </si>
  <si>
    <t>Photographic Equipment and Supplies Merchant Wholesalers</t>
  </si>
  <si>
    <t>Office Equipment Merchant Wholesalers</t>
  </si>
  <si>
    <t>Computer and Computer Peripheral Equipment and Software Merchant Wholesalers</t>
  </si>
  <si>
    <t>Other Commercial Equipment Merchant Wholesalers</t>
  </si>
  <si>
    <t>Medical, Dental, and Hospital Equipment and Supplies Merchant Wholesalers</t>
  </si>
  <si>
    <t>Ophthalmic Goods Merchant Wholesalers</t>
  </si>
  <si>
    <t>Other Professional Equipment and Supplies Merchant Wholesalers</t>
  </si>
  <si>
    <t>Metal Service Centers and Other Metal Merchant Wholesalers</t>
  </si>
  <si>
    <t>Coal and Other Mineral and Ore Merchant Wholesalers</t>
  </si>
  <si>
    <t>Electrical Apparatus and Equipment, Wiring Supplies, and Related Equipment Merchant Wholesalers</t>
  </si>
  <si>
    <t>Household Appliances, Electric Housewares, and Consumer Electronics Merchant Wholesalers</t>
  </si>
  <si>
    <t>Other Electronic Parts and Equipment Merchant Wholesalers</t>
  </si>
  <si>
    <t>Hardware Merchant Wholesalers</t>
  </si>
  <si>
    <t>Plumbing and Heating Equipment and Supplies (Hydronics) Merchant Wholesalers</t>
  </si>
  <si>
    <t>Warm Air Heating and Air-Conditioning Equipment and Supplies Merchant Wholesalers</t>
  </si>
  <si>
    <t>Refrigeration Equipment and Supplies Merchant Wholesalers</t>
  </si>
  <si>
    <t>Construction and Mining (except Oil Well) Machinery and Equipment Merchant Wholesalers</t>
  </si>
  <si>
    <t>Farm and Garden Machinery and Equipment Merchant Wholesalers</t>
  </si>
  <si>
    <t>Industrial Machinery and Equipment Merchant Wholesalers</t>
  </si>
  <si>
    <t>Industrial Supplies Merchant Wholesalers</t>
  </si>
  <si>
    <t>Service Establishment Equipment and Supplies Merchant Wholesalers</t>
  </si>
  <si>
    <t>Transportation Equipment and Supplies (except Motor Vehicle) Merchant Wholesalers</t>
  </si>
  <si>
    <t>Sporting and Recreational Goods and Supplies Merchant Wholesalers</t>
  </si>
  <si>
    <t>Toy and Hobby Goods and Supplies Merchant Wholesalers</t>
  </si>
  <si>
    <t>Recyclable Material Merchant Wholesalers</t>
  </si>
  <si>
    <t>Jewelry, Watch, Precious Stone, and Precious Metal Merchant Wholesalers</t>
  </si>
  <si>
    <t>Other Miscellaneous Durable Goods Merchant Wholesalers</t>
  </si>
  <si>
    <t>Printing and Writing Paper Merchant Wholesalers</t>
  </si>
  <si>
    <t>Stationery and Office Supplies Merchant Wholesalers</t>
  </si>
  <si>
    <t>Industrial and Personal Service Paper Merchant Wholesalers</t>
  </si>
  <si>
    <t>Drugs and Druggists' Sundries Merchant Wholesalers</t>
  </si>
  <si>
    <t>Piece Goods, Notions, and Other Dry Goods Merchant Wholesalers</t>
  </si>
  <si>
    <t>Footwear Merchant Wholesalers</t>
  </si>
  <si>
    <t>Men's and Boys' Clothing and Furnishings Merchant Wholesalers</t>
  </si>
  <si>
    <t>Clothing and Clothing Accessories Merchant Wholesalers</t>
  </si>
  <si>
    <t>Women's, Children's, and Infants' Clothing and Accessories Merchant Wholesalers</t>
  </si>
  <si>
    <t>General Line Grocery Merchant Wholesalers</t>
  </si>
  <si>
    <t>Packaged Frozen Food Merchant Wholesalers</t>
  </si>
  <si>
    <t>Dairy Product (except Dried or Canned) Merchant Wholesalers</t>
  </si>
  <si>
    <t>Poultry and Poultry Product Merchant Wholesalers</t>
  </si>
  <si>
    <t>Confectionery Merchant Wholesalers</t>
  </si>
  <si>
    <t>Fish and Seafood Merchant Wholesalers</t>
  </si>
  <si>
    <t>Meat and Meat Product Merchant Wholesalers</t>
  </si>
  <si>
    <t>Fresh Fruit and Vegetable Merchant Wholesalers</t>
  </si>
  <si>
    <t>Other Grocery and Related Products Merchant Wholesalers</t>
  </si>
  <si>
    <t>Grain and Field Bean Merchant Wholesalers</t>
  </si>
  <si>
    <t>Livestock Merchant Wholesalers</t>
  </si>
  <si>
    <t>Other Farm Product Raw Material Merchant Wholesalers</t>
  </si>
  <si>
    <t>Plastics Materials and Basic Forms and Shapes Merchant Wholesalers</t>
  </si>
  <si>
    <t>Other Chemical and Allied Products Merchant Wholesalers</t>
  </si>
  <si>
    <t>Petroleum Bulk Stations and Terminals</t>
  </si>
  <si>
    <t>Petroleum and Petroleum Products Merchant Wholesalers (except Bulk Stations and Terminals)</t>
  </si>
  <si>
    <t>Beer and Ale Merchant Wholesalers</t>
  </si>
  <si>
    <t>Wine and Distilled Alcoholic Beverage Merchant Wholesalers</t>
  </si>
  <si>
    <t>Farm Supplies Merchant Wholesalers</t>
  </si>
  <si>
    <t>Book, Periodical, and Newspaper Merchant Wholesalers</t>
  </si>
  <si>
    <t>Flower, Nursery Stock, and Florists' Supplies Merchant Wholesalers</t>
  </si>
  <si>
    <t>Tobacco and Tobacco Product Merchant Wholesalers</t>
  </si>
  <si>
    <t>Tobacco Product and Electronic Cigarette Merchant Wholesalers</t>
  </si>
  <si>
    <t>Paint, Varnish, and Supplies Merchant Wholesalers</t>
  </si>
  <si>
    <t>Other Miscellaneous Nondurable Goods Merchant Wholesalers</t>
  </si>
  <si>
    <t>Business to Business Electronic Markets</t>
  </si>
  <si>
    <t>Wholesale Trade Agents and Brokers</t>
  </si>
  <si>
    <t>New Car Dealers</t>
  </si>
  <si>
    <t>Used Car Dealers</t>
  </si>
  <si>
    <t>Recreational Vehicle Dealers</t>
  </si>
  <si>
    <t>Boat Dealers</t>
  </si>
  <si>
    <t>Motorcycle, ATV, and All Other Motor Vehicle Dealers</t>
  </si>
  <si>
    <t>Electronic Shopping and Mail-Order Houses</t>
  </si>
  <si>
    <t>Automotive Parts and Accessories Stores</t>
  </si>
  <si>
    <t>Automotive Parts and Accessories Retailers</t>
  </si>
  <si>
    <t>Other Direct Selling Establishments</t>
  </si>
  <si>
    <t>Tire Dealers</t>
  </si>
  <si>
    <t>Home Centers</t>
  </si>
  <si>
    <t>Paint and Wallpaper Stores</t>
  </si>
  <si>
    <t>Paint and Wallpaper Retailers</t>
  </si>
  <si>
    <t>Hardware Stores</t>
  </si>
  <si>
    <t>Hardware Retailers</t>
  </si>
  <si>
    <t>Other Building Material Dealers</t>
  </si>
  <si>
    <t>Outdoor Power Equipment Stores</t>
  </si>
  <si>
    <t>Outdoor Power Equipment Retailers</t>
  </si>
  <si>
    <t>Nursery, Garden Center, and Farm Supply Stores</t>
  </si>
  <si>
    <t>Nursery, Garden Center, and Farm Supply Retailers</t>
  </si>
  <si>
    <t>Supermarkets and Other Grocery (except Convenience) Stores</t>
  </si>
  <si>
    <t>Supermarkets and Other Grocery Retailers (except Convenience Retailers)</t>
  </si>
  <si>
    <t>Convenience Stores</t>
  </si>
  <si>
    <t>Convenience Retailers</t>
  </si>
  <si>
    <t>Vending Machine Operators</t>
  </si>
  <si>
    <t>Fruit and Vegetable Markets</t>
  </si>
  <si>
    <t>Fruit and Vegetable Retailers</t>
  </si>
  <si>
    <t>Meat Markets</t>
  </si>
  <si>
    <t>Meat Retailers</t>
  </si>
  <si>
    <t>Fish and Seafood Markets</t>
  </si>
  <si>
    <t>Fish and Seafood Retailers</t>
  </si>
  <si>
    <t>Baked Goods Stores</t>
  </si>
  <si>
    <t>Baked Goods Retailers</t>
  </si>
  <si>
    <t>Confectionery and Nut Stores</t>
  </si>
  <si>
    <t>Confectionery and Nut Retailers</t>
  </si>
  <si>
    <t>All Other Specialty Food Stores</t>
  </si>
  <si>
    <t>All Other Specialty Food Retailers</t>
  </si>
  <si>
    <t>Beer, Wine, and Liquor Stores</t>
  </si>
  <si>
    <t>Beer, Wine, and Liquor Retailers</t>
  </si>
  <si>
    <t>Furniture Stores</t>
  </si>
  <si>
    <t>Furniture Retailers</t>
  </si>
  <si>
    <t>Floor Covering Stores</t>
  </si>
  <si>
    <t>Floor Covering Retailers</t>
  </si>
  <si>
    <t>Window Treatment Stores</t>
  </si>
  <si>
    <t>Window Treatment Retailers</t>
  </si>
  <si>
    <t>All Other Home Furnishings Stores</t>
  </si>
  <si>
    <t>All Other Home Furnishings Retailers</t>
  </si>
  <si>
    <t>Household Appliance Stores</t>
  </si>
  <si>
    <t>Electronics and Appliance Retailers</t>
  </si>
  <si>
    <t>Electronics Stores</t>
  </si>
  <si>
    <t>Department Stores</t>
  </si>
  <si>
    <t>Warehouse Clubs and Supercenters</t>
  </si>
  <si>
    <t>All Other General Merchandise Stores</t>
  </si>
  <si>
    <t>All Other General Merchandise Retailers</t>
  </si>
  <si>
    <r>
      <t xml:space="preserve">All Other Miscellaneous Store Retailers (except Tobacco Stores) - </t>
    </r>
    <r>
      <rPr>
        <i/>
        <sz val="10"/>
        <rFont val="Arial"/>
        <family val="2"/>
      </rPr>
      <t>general merchandise auction houses</t>
    </r>
  </si>
  <si>
    <t>Pharmacies and Drug Stores</t>
  </si>
  <si>
    <t>Pharmacies and Drug Retailers</t>
  </si>
  <si>
    <t>Cosmetics, Beauty Supplies, and Perfume Stores</t>
  </si>
  <si>
    <t>Cosmetics, Beauty Supplies, and Perfume Retailers</t>
  </si>
  <si>
    <t>Optical Goods Stores</t>
  </si>
  <si>
    <t>Optical Goods Retailers</t>
  </si>
  <si>
    <t>Food (Health) Supplement Stores</t>
  </si>
  <si>
    <t>Food (Health) Supplement Retailers</t>
  </si>
  <si>
    <t>All Other Health and Personal Care Stores</t>
  </si>
  <si>
    <t>All Other Health and Personal Care Retailers</t>
  </si>
  <si>
    <t>Gasoline Stations with Convenience Stores</t>
  </si>
  <si>
    <t>Other Gasoline Stations</t>
  </si>
  <si>
    <t>Fuel Dealers</t>
  </si>
  <si>
    <t>Men's Clothing Stores</t>
  </si>
  <si>
    <t>Clothing and Clothing Accessories Retailers</t>
  </si>
  <si>
    <t>Women's Clothing Stores</t>
  </si>
  <si>
    <t>Children's and Infants' Clothing Stores</t>
  </si>
  <si>
    <t>Family Clothing Stores</t>
  </si>
  <si>
    <t>Clothing Accessories Stores</t>
  </si>
  <si>
    <t>Other Clothing Stores</t>
  </si>
  <si>
    <t>Shoe Stores</t>
  </si>
  <si>
    <t>Shoe Retailers</t>
  </si>
  <si>
    <t>Jewelry Stores</t>
  </si>
  <si>
    <t>Jewelry Retailers</t>
  </si>
  <si>
    <t>Luggage and Leather Goods Stores</t>
  </si>
  <si>
    <t>Luggage and Leather Goods Retailers</t>
  </si>
  <si>
    <t>Sporting Goods Stores</t>
  </si>
  <si>
    <t>Sporting Goods Retailers</t>
  </si>
  <si>
    <t>Hobby, Toy, and Game Stores</t>
  </si>
  <si>
    <t>Hobby, Toy, and Game Retailers</t>
  </si>
  <si>
    <t>Sewing, Needlework, and Piece Goods Stores</t>
  </si>
  <si>
    <t>Sewing, Needlework, and Piece Goods Retailers</t>
  </si>
  <si>
    <t>Musical Instrument and Supplies Stores</t>
  </si>
  <si>
    <t>Musical Instrument and Supplies Retailers</t>
  </si>
  <si>
    <t>Book Stores</t>
  </si>
  <si>
    <t>Book Retailers and News Dealers</t>
  </si>
  <si>
    <t>News Dealers and Newsstands</t>
  </si>
  <si>
    <t>Florists</t>
  </si>
  <si>
    <t>Office Supplies and Stationery Stores</t>
  </si>
  <si>
    <t>Office Supplies and Stationery Retailers</t>
  </si>
  <si>
    <t xml:space="preserve">  </t>
  </si>
  <si>
    <t>Gift, Novelty, and Souvenir Stores</t>
  </si>
  <si>
    <t>Gift, Novelty, and Souvenir Retailers</t>
  </si>
  <si>
    <t>Used Merchandise Stores</t>
  </si>
  <si>
    <t>Used Merchandise Retailers</t>
  </si>
  <si>
    <t>Pet and Pet Supplies Stores</t>
  </si>
  <si>
    <t>Pet and Pet Supplies Retailers</t>
  </si>
  <si>
    <t>Art Dealers</t>
  </si>
  <si>
    <t>Manufactured (Mobile) Home Dealers</t>
  </si>
  <si>
    <t>Tobacco Stores</t>
  </si>
  <si>
    <t>Tobacco, Electronic Cigarette, and Other Smoking Supplies Retailers</t>
  </si>
  <si>
    <r>
      <t xml:space="preserve">All Other Miscellaneous Store Retailers (except Tobacco Stores) - </t>
    </r>
    <r>
      <rPr>
        <i/>
        <sz val="10"/>
        <rFont val="Arial"/>
        <family val="2"/>
      </rPr>
      <t>electronic cigarette stores and marijuana stores, medical or recreational</t>
    </r>
  </si>
  <si>
    <r>
      <t xml:space="preserve">All Other Miscellaneous Store Retailers (except Tobacco Stores) - </t>
    </r>
    <r>
      <rPr>
        <i/>
        <sz val="10"/>
        <rFont val="Arial"/>
        <family val="2"/>
      </rPr>
      <t>except general merchandise auction houses, electronic cigarette stores, and marijuana stores, medical or recreational</t>
    </r>
  </si>
  <si>
    <t>All Other Miscellaneous Retailers</t>
  </si>
  <si>
    <t>Scheduled Passenger Air Transportation</t>
  </si>
  <si>
    <t>Scheduled Freight Air Transportation</t>
  </si>
  <si>
    <t>Nonscheduled Chartered Passenger Air Transportation</t>
  </si>
  <si>
    <t>Nonscheduled Chartered Freight Air Transportation</t>
  </si>
  <si>
    <t>Other Nonscheduled Air Transportation</t>
  </si>
  <si>
    <t>Line-Haul Railroads</t>
  </si>
  <si>
    <t>Short Line Railroads</t>
  </si>
  <si>
    <t>Deep Sea Freight Transportation</t>
  </si>
  <si>
    <t>Deep Sea Passenger Transportation</t>
  </si>
  <si>
    <t>Coastal and Great Lakes Freight Transportation</t>
  </si>
  <si>
    <t>Coastal and Great Lakes Passenger Transportation</t>
  </si>
  <si>
    <t>Inland Water Freight Transportation</t>
  </si>
  <si>
    <t>Inland Water Passenger Transportation</t>
  </si>
  <si>
    <t>General Freight Trucking, Local</t>
  </si>
  <si>
    <t>General Freight Trucking, Long-Distance, Truckload</t>
  </si>
  <si>
    <t>General Freight Trucking, Long-Distance, Less Than Truckload</t>
  </si>
  <si>
    <t>Used Household and Office Goods Moving</t>
  </si>
  <si>
    <t>Specialized Freight (except Used Goods) Trucking, Local</t>
  </si>
  <si>
    <t>Specialized Freight (except Used Goods) Trucking, Long-Distance</t>
  </si>
  <si>
    <t>Mixed Mode Transit Systems</t>
  </si>
  <si>
    <t>Commuter Rail Systems</t>
  </si>
  <si>
    <t>Bus and Other Motor Vehicle Transit Systems</t>
  </si>
  <si>
    <t>Other Urban Transit Systems</t>
  </si>
  <si>
    <t>Interurban and Rural Bus Transportation</t>
  </si>
  <si>
    <t>Taxi Service</t>
  </si>
  <si>
    <t>Taxi and Ridesharing Services</t>
  </si>
  <si>
    <t>Limousine Service</t>
  </si>
  <si>
    <t>School and Employee Bus Transportation</t>
  </si>
  <si>
    <t>Charter Bus Industry</t>
  </si>
  <si>
    <t>Special Needs Transportation</t>
  </si>
  <si>
    <t>All Other Transit and Ground Passenger Transportation</t>
  </si>
  <si>
    <t>Pipeline Transportation of Crude Oil</t>
  </si>
  <si>
    <t>Pipeline Transportation of Natural Gas</t>
  </si>
  <si>
    <t>Pipeline Transportation of Refined Petroleum Products</t>
  </si>
  <si>
    <t>All Other Pipeline Transportation</t>
  </si>
  <si>
    <t>Scenic and Sightseeing Transportation, Land</t>
  </si>
  <si>
    <t>Scenic and Sightseeing Transportation, Water</t>
  </si>
  <si>
    <t>Scenic and Sightseeing Transportation, Other</t>
  </si>
  <si>
    <t>Air Traffic Control</t>
  </si>
  <si>
    <t>Other Airport Operations</t>
  </si>
  <si>
    <t>Other Support Activities for Air Transportation</t>
  </si>
  <si>
    <t>Support Activities for Rail Transportation</t>
  </si>
  <si>
    <t>Port and Harbor Operations</t>
  </si>
  <si>
    <t>Marine Cargo Handling</t>
  </si>
  <si>
    <t>Navigational Services to Shipping</t>
  </si>
  <si>
    <t>Other Support Activities for Water Transportation</t>
  </si>
  <si>
    <t>Motor Vehicle Towing</t>
  </si>
  <si>
    <t>Other Support Activities for Road Transportation</t>
  </si>
  <si>
    <t>Freight Transportation Arrangement</t>
  </si>
  <si>
    <t>Packing and Crating</t>
  </si>
  <si>
    <t>All Other Support Activities for Transportation</t>
  </si>
  <si>
    <t>Postal Service</t>
  </si>
  <si>
    <t>Couriers and Express Delivery Services</t>
  </si>
  <si>
    <t>Local Messengers and Local Delivery</t>
  </si>
  <si>
    <t>General Warehousing and Storage</t>
  </si>
  <si>
    <t>Refrigerated Warehousing and Storage</t>
  </si>
  <si>
    <t>Farm Product Warehousing and Storage</t>
  </si>
  <si>
    <t>Other Warehousing and Storage</t>
  </si>
  <si>
    <t>Motion Picture and Video Production</t>
  </si>
  <si>
    <t>Motion Picture and Video Distribution</t>
  </si>
  <si>
    <t>Motion Picture Theaters (except Drive-Ins)</t>
  </si>
  <si>
    <t>Drive-In Motion Picture Theaters</t>
  </si>
  <si>
    <t>Teleproduction and Other Postproduction Services</t>
  </si>
  <si>
    <t>Other Motion Picture and Video Industries</t>
  </si>
  <si>
    <t>Music Publishers</t>
  </si>
  <si>
    <t>Sound Recording Studios</t>
  </si>
  <si>
    <t>Record Production and Distribution</t>
  </si>
  <si>
    <t>Other Sound Recording Industries</t>
  </si>
  <si>
    <t>Newspaper Publishers</t>
  </si>
  <si>
    <r>
      <t xml:space="preserve">Internet Publishing and Broadcasting and Web Search Portals - </t>
    </r>
    <r>
      <rPr>
        <i/>
        <sz val="10"/>
        <rFont val="Arial"/>
        <family val="2"/>
      </rPr>
      <t>Internet newspaper publishers</t>
    </r>
  </si>
  <si>
    <t>Periodical Publishers</t>
  </si>
  <si>
    <r>
      <t xml:space="preserve">Internet Publishing and Broadcasting and Web Search Portals - </t>
    </r>
    <r>
      <rPr>
        <i/>
        <sz val="10"/>
        <rFont val="Arial"/>
        <family val="2"/>
      </rPr>
      <t>Internet periodical publishers</t>
    </r>
  </si>
  <si>
    <t>Book Publishers</t>
  </si>
  <si>
    <r>
      <t xml:space="preserve">Internet Publishing and Broadcasting and Web Search Portals - </t>
    </r>
    <r>
      <rPr>
        <i/>
        <sz val="10"/>
        <rFont val="Arial"/>
        <family val="2"/>
      </rPr>
      <t>Internet book publishers</t>
    </r>
  </si>
  <si>
    <t>Directory and Mailing List Publishers</t>
  </si>
  <si>
    <r>
      <t xml:space="preserve">Internet Publishing and Broadcasting and Web Search Portals - </t>
    </r>
    <r>
      <rPr>
        <i/>
        <sz val="10"/>
        <rFont val="Arial"/>
        <family val="2"/>
      </rPr>
      <t>Internet directory and mailing list publishers</t>
    </r>
  </si>
  <si>
    <t>Greeting Card Publishers</t>
  </si>
  <si>
    <r>
      <t xml:space="preserve">Internet Publishing and Broadcasting and Web Search Portals - </t>
    </r>
    <r>
      <rPr>
        <i/>
        <sz val="10"/>
        <rFont val="Arial"/>
        <family val="2"/>
      </rPr>
      <t>Internet greeting card publishers</t>
    </r>
  </si>
  <si>
    <t>All Other Publishers</t>
  </si>
  <si>
    <r>
      <t xml:space="preserve">Internet Publishing and Broadcasting and Web Search Portals - </t>
    </r>
    <r>
      <rPr>
        <i/>
        <sz val="10"/>
        <rFont val="Arial"/>
        <family val="2"/>
      </rPr>
      <t>all other Internet publishers</t>
    </r>
  </si>
  <si>
    <t>Software Publishers</t>
  </si>
  <si>
    <t>Radio Stations</t>
  </si>
  <si>
    <t>Radio Broadcasting Stations</t>
  </si>
  <si>
    <r>
      <t xml:space="preserve">Television Broadcasting - </t>
    </r>
    <r>
      <rPr>
        <i/>
        <sz val="10"/>
        <rFont val="Arial"/>
        <family val="2"/>
      </rPr>
      <t>television broadcasting stations</t>
    </r>
  </si>
  <si>
    <t>Television Broadcasting Stations</t>
  </si>
  <si>
    <t>Radio Networks</t>
  </si>
  <si>
    <t>Media Streaming Distribution Services, Social Networks, and Other Media Networks and Content Providers</t>
  </si>
  <si>
    <r>
      <t xml:space="preserve">Television Broadcasting - </t>
    </r>
    <r>
      <rPr>
        <i/>
        <sz val="10"/>
        <rFont val="Arial"/>
        <family val="2"/>
      </rPr>
      <t>television networks</t>
    </r>
  </si>
  <si>
    <t>Cable and Other Subscription Programming</t>
  </si>
  <si>
    <t>News Syndicates</t>
  </si>
  <si>
    <r>
      <t xml:space="preserve">Internet Publishing and Broadcasting and Web Search Portals - </t>
    </r>
    <r>
      <rPr>
        <i/>
        <sz val="10"/>
        <rFont val="Arial"/>
        <family val="2"/>
      </rPr>
      <t>Internet broadcasting</t>
    </r>
  </si>
  <si>
    <t>Wired Telecommunications Carriers</t>
  </si>
  <si>
    <r>
      <t xml:space="preserve">Wireless Telecommunications Carriers (except Satellite) - </t>
    </r>
    <r>
      <rPr>
        <i/>
        <sz val="10"/>
        <rFont val="Arial"/>
        <family val="2"/>
      </rPr>
      <t>except agents for wireless telecommunications carriers</t>
    </r>
  </si>
  <si>
    <t>Wireless Telecommunications Carriers (except Satellite)</t>
  </si>
  <si>
    <r>
      <t xml:space="preserve">Telecommunications Resellers - </t>
    </r>
    <r>
      <rPr>
        <i/>
        <sz val="10"/>
        <rFont val="Arial"/>
        <family val="2"/>
      </rPr>
      <t>except agents for wireless telecommunications resellers</t>
    </r>
  </si>
  <si>
    <t>Telecommunications Resellers</t>
  </si>
  <si>
    <r>
      <t xml:space="preserve">Wireless Telecommunications Carriers (except Satellite) - </t>
    </r>
    <r>
      <rPr>
        <i/>
        <sz val="10"/>
        <rFont val="Arial"/>
        <family val="2"/>
      </rPr>
      <t>agents for wireless telecommunications carriers</t>
    </r>
  </si>
  <si>
    <t>Agents for Wireless Telecommunications Services</t>
  </si>
  <si>
    <r>
      <t xml:space="preserve">Telecommunications Resellers - </t>
    </r>
    <r>
      <rPr>
        <i/>
        <sz val="10"/>
        <rFont val="Arial"/>
        <family val="2"/>
      </rPr>
      <t>agents for wireless telecommunications resellers</t>
    </r>
  </si>
  <si>
    <t>Satellite Telecommunications</t>
  </si>
  <si>
    <t>All Other Telecommunications</t>
  </si>
  <si>
    <t>Data Processing, Hosting, and Related Services</t>
  </si>
  <si>
    <t>Computing Infrastructure Providers, Data Processing, Web Hosting, and Related Services</t>
  </si>
  <si>
    <t>Libraries and Archives</t>
  </si>
  <si>
    <r>
      <t xml:space="preserve">Internet Publishing and Broadcasting and Web Search Portals - </t>
    </r>
    <r>
      <rPr>
        <i/>
        <sz val="10"/>
        <rFont val="Arial"/>
        <family val="2"/>
      </rPr>
      <t>web search portals</t>
    </r>
  </si>
  <si>
    <t>Web Search Portals and All Other Information Services</t>
  </si>
  <si>
    <t>All Other Information Services</t>
  </si>
  <si>
    <t>Monetary Authorities-Central Bank</t>
  </si>
  <si>
    <t>Commercial Banking</t>
  </si>
  <si>
    <t>Credit Unions</t>
  </si>
  <si>
    <t>Savings Institutions</t>
  </si>
  <si>
    <t>Savings Institutions and Other Depository Credit Intermediation</t>
  </si>
  <si>
    <t>Other Depository Credit Intermediation</t>
  </si>
  <si>
    <t>Credit Card Issuing</t>
  </si>
  <si>
    <t>Sales Financing</t>
  </si>
  <si>
    <t>Consumer Lending</t>
  </si>
  <si>
    <t>Real Estate Credit</t>
  </si>
  <si>
    <t>International Trade Financing</t>
  </si>
  <si>
    <t>International, Secondary Market, and All Other Nondepository Credit Intermediation</t>
  </si>
  <si>
    <t>Secondary Market Financing</t>
  </si>
  <si>
    <t>All Other Nondepository Credit Intermediation</t>
  </si>
  <si>
    <t>Mortgage and Nonmortgage Loan Brokers</t>
  </si>
  <si>
    <t>Financial Transactions Processing, Reserve, and Clearinghouse Activities</t>
  </si>
  <si>
    <t>Other Activities Related to Credit Intermediation</t>
  </si>
  <si>
    <t>Investment Banking and Securities Dealing</t>
  </si>
  <si>
    <t>Investment Banking and Securities Intermediation</t>
  </si>
  <si>
    <t>Securities Brokerage</t>
  </si>
  <si>
    <t>Commodity Contracts Dealing</t>
  </si>
  <si>
    <t>Commodity Contracts Intermediation</t>
  </si>
  <si>
    <t>Commodity Contracts Brokerage</t>
  </si>
  <si>
    <t>Securities and Commodity Exchanges</t>
  </si>
  <si>
    <t>Miscellaneous Intermediation</t>
  </si>
  <si>
    <t>Portfolio Management</t>
  </si>
  <si>
    <t>Portfolio Management and Investment Advice</t>
  </si>
  <si>
    <t>Investment Advice</t>
  </si>
  <si>
    <t>Trust, Fiduciary, and Custody Activities</t>
  </si>
  <si>
    <t>Miscellaneous Financial Investment Activities</t>
  </si>
  <si>
    <t>Direct Life Insurance Carriers</t>
  </si>
  <si>
    <t>Direct Health and Medical Insurance Carriers</t>
  </si>
  <si>
    <t>Direct Property and Casualty Insurance Carriers</t>
  </si>
  <si>
    <t>Direct Title Insurance Carriers</t>
  </si>
  <si>
    <t>Other Direct Insurance (except Life, Health, and Medical) Carriers</t>
  </si>
  <si>
    <t>Reinsurance Carriers</t>
  </si>
  <si>
    <t>Insurance Agencies and Brokerages</t>
  </si>
  <si>
    <t>Claims Adjusting</t>
  </si>
  <si>
    <t>Third Party Administration of Insurance and Pension Funds</t>
  </si>
  <si>
    <t>Pharmacy Benefit Management and Other Third Party Administration of Insurance and Pension Funds</t>
  </si>
  <si>
    <t>All Other Insurance Related Activities</t>
  </si>
  <si>
    <t>Pension Funds</t>
  </si>
  <si>
    <t>Health and Welfare Funds</t>
  </si>
  <si>
    <t>Other Insurance Funds</t>
  </si>
  <si>
    <t>Open-End Investment Funds</t>
  </si>
  <si>
    <t>Trusts, Estates, and Agency Accounts</t>
  </si>
  <si>
    <t>Other Financial Vehicles</t>
  </si>
  <si>
    <t>Lessors of Residential Buildings and Dwellings</t>
  </si>
  <si>
    <t>Lessors of Nonresidential Buildings (except Miniwarehouses)</t>
  </si>
  <si>
    <t>Lessors of Miniwarehouses and Self-Storage Units</t>
  </si>
  <si>
    <t>Lessors of Other Real Estate Property</t>
  </si>
  <si>
    <t>Offices of Real Estate Agents and Brokers</t>
  </si>
  <si>
    <t>Residential Property Managers</t>
  </si>
  <si>
    <t>Nonresidential Property Managers</t>
  </si>
  <si>
    <t>Offices of Real Estate Appraisers</t>
  </si>
  <si>
    <t>Other Activities Related to Real Estate</t>
  </si>
  <si>
    <t>Passenger Car Rental</t>
  </si>
  <si>
    <t>Passenger Car Leasing</t>
  </si>
  <si>
    <t>Truck, Utility Trailer, and RV (Recreational Vehicle) Rental and Leasing</t>
  </si>
  <si>
    <t>Consumer Electronics and Appliances Rental</t>
  </si>
  <si>
    <t>Formal Wear and Costume Rental</t>
  </si>
  <si>
    <t>Video Tape and Disc Rental</t>
  </si>
  <si>
    <t>Home Health Equipment Rental</t>
  </si>
  <si>
    <t>Recreational Goods Rental</t>
  </si>
  <si>
    <t>All Other Consumer Goods Rental</t>
  </si>
  <si>
    <t>General Rental Centers</t>
  </si>
  <si>
    <t>Commercial Air, Rail, and Water Transportation Equipment Rental and Leasing</t>
  </si>
  <si>
    <t>Construction, Mining, and Forestry Machinery and Equipment Rental and Leasing</t>
  </si>
  <si>
    <t>Office Machinery and Equipment Rental and Leasing</t>
  </si>
  <si>
    <t>Other Commercial and Industrial Machinery and Equipment Rental and Leasing</t>
  </si>
  <si>
    <t>Lessors of Nonfinancial Intangible Assets (except Copyrighted Works)</t>
  </si>
  <si>
    <t>Offices of Lawyers</t>
  </si>
  <si>
    <t>Offices of Notaries</t>
  </si>
  <si>
    <t>Title Abstract and Settlement Offices</t>
  </si>
  <si>
    <t>All Other Legal Services</t>
  </si>
  <si>
    <t>Offices of Certified Public Accountants</t>
  </si>
  <si>
    <t>Tax Preparation Services</t>
  </si>
  <si>
    <t>Payroll Services</t>
  </si>
  <si>
    <t>Other Accounting Services</t>
  </si>
  <si>
    <t>Architectural Services</t>
  </si>
  <si>
    <t>Landscape Architectural Services</t>
  </si>
  <si>
    <t>Engineering Services</t>
  </si>
  <si>
    <t>Drafting Services</t>
  </si>
  <si>
    <t>Building Inspection Services</t>
  </si>
  <si>
    <t>Geophysical Surveying and Mapping Services</t>
  </si>
  <si>
    <t>Surveying and Mapping (except Geophysical) Services</t>
  </si>
  <si>
    <t>Testing Laboratories</t>
  </si>
  <si>
    <t>Testing Laboratories and Services</t>
  </si>
  <si>
    <t>Interior Design Services</t>
  </si>
  <si>
    <t>Industrial Design Services</t>
  </si>
  <si>
    <t>Graphic Design Services</t>
  </si>
  <si>
    <t>Other Specialized Design Services</t>
  </si>
  <si>
    <t>Custom Computer Programming Services</t>
  </si>
  <si>
    <t>Computer Systems Design Services</t>
  </si>
  <si>
    <t>Computer Facilities Management Services</t>
  </si>
  <si>
    <t>Other Computer Related Services</t>
  </si>
  <si>
    <t>Administrative Management and General Management Consulting Services</t>
  </si>
  <si>
    <t>Human Resources Consulting Services</t>
  </si>
  <si>
    <t>Marketing Consulting Services</t>
  </si>
  <si>
    <t>Process, Physical Distribution, and Logistics Consulting Services</t>
  </si>
  <si>
    <t>Other Management Consulting Services</t>
  </si>
  <si>
    <t>Environmental Consulting Services</t>
  </si>
  <si>
    <t>Other Scientific and Technical Consulting Services</t>
  </si>
  <si>
    <t>Research and Development in Nanotechnology</t>
  </si>
  <si>
    <t>Research and Development in Biotechnology (except Nanobiotechnology)</t>
  </si>
  <si>
    <t>Research and Development in the Physical, Engineering, and Life Sciences (except Nanotechnology and Biotechnology)</t>
  </si>
  <si>
    <t>Research and Development in the Social Sciences and Humanities</t>
  </si>
  <si>
    <t>Advertising Agencies</t>
  </si>
  <si>
    <t>Public Relations Agencies</t>
  </si>
  <si>
    <t>Media Buying Agencies</t>
  </si>
  <si>
    <t>Media Representatives</t>
  </si>
  <si>
    <t>Outdoor Advertising</t>
  </si>
  <si>
    <t>Indoor and Outdoor Display Advertising</t>
  </si>
  <si>
    <t>Direct Mail Advertising</t>
  </si>
  <si>
    <t>Advertising Material Distribution Services</t>
  </si>
  <si>
    <t>Other Services Related to Advertising</t>
  </si>
  <si>
    <t>Marketing Research and Public Opinion Polling</t>
  </si>
  <si>
    <t>Photography Studios, Portrait</t>
  </si>
  <si>
    <t>Commercial Photography</t>
  </si>
  <si>
    <t>Translation and Interpretation Services</t>
  </si>
  <si>
    <t>Veterinary Services</t>
  </si>
  <si>
    <t>All Other Professional, Scientific, and Technical Services</t>
  </si>
  <si>
    <t>Offices of Bank Holding Companies</t>
  </si>
  <si>
    <t>Offices of Other Holding Companies</t>
  </si>
  <si>
    <t>Corporate, Subsidiary, and Regional Managing Offices</t>
  </si>
  <si>
    <t>Office Administrative Services</t>
  </si>
  <si>
    <t>Facilities Support Services</t>
  </si>
  <si>
    <t>Employment Placement Agencies</t>
  </si>
  <si>
    <t>Executive Search Services</t>
  </si>
  <si>
    <t>Temporary Help Services</t>
  </si>
  <si>
    <t>Professional Employer Organizations</t>
  </si>
  <si>
    <t>Document Preparation Services</t>
  </si>
  <si>
    <t>Telephone Answering Services</t>
  </si>
  <si>
    <t>Telemarketing Bureaus and Other Contact Centers</t>
  </si>
  <si>
    <t>Private Mail Centers</t>
  </si>
  <si>
    <t>Other Business Service Centers (including Copy Shops)</t>
  </si>
  <si>
    <t>Collection Agencies</t>
  </si>
  <si>
    <t>Credit Bureaus</t>
  </si>
  <si>
    <t>Repossession Services</t>
  </si>
  <si>
    <t>Court Reporting and Stenotype Services</t>
  </si>
  <si>
    <t>All Other Business Support Services</t>
  </si>
  <si>
    <t>Travel Agencies</t>
  </si>
  <si>
    <t>Tour Operators</t>
  </si>
  <si>
    <t>Convention and Visitors Bureaus</t>
  </si>
  <si>
    <t>All Other Travel Arrangement and Reservation Services</t>
  </si>
  <si>
    <t>Investigation Services</t>
  </si>
  <si>
    <t>Investigation and Personal Background Check Services</t>
  </si>
  <si>
    <t>Security Guards and Patrol Services</t>
  </si>
  <si>
    <t>Armored Car Services</t>
  </si>
  <si>
    <t>Security Systems Services (except Locksmiths)</t>
  </si>
  <si>
    <t>Locksmiths</t>
  </si>
  <si>
    <t>Exterminating and Pest Control Services</t>
  </si>
  <si>
    <t>Janitorial Services</t>
  </si>
  <si>
    <t>Landscaping Services</t>
  </si>
  <si>
    <t>Carpet and Upholstery Cleaning Services</t>
  </si>
  <si>
    <t>Other Services to Buildings and Dwellings</t>
  </si>
  <si>
    <t>Packaging and Labeling Services</t>
  </si>
  <si>
    <t>Convention and Trade Show Organizers</t>
  </si>
  <si>
    <t>All Other Support Services</t>
  </si>
  <si>
    <t>Solid Waste Collection</t>
  </si>
  <si>
    <t>Hazardous Waste Collection</t>
  </si>
  <si>
    <t>Other Waste Collection</t>
  </si>
  <si>
    <t>Hazardous Waste Treatment and Disposal</t>
  </si>
  <si>
    <t>Solid Waste Landfill</t>
  </si>
  <si>
    <t>Solid Waste Combustors and Incinerators</t>
  </si>
  <si>
    <t>Other Nonhazardous Waste Treatment and Disposal</t>
  </si>
  <si>
    <t>Remediation Services</t>
  </si>
  <si>
    <t>Materials Recovery Facilities</t>
  </si>
  <si>
    <t>Septic Tank and Related Services</t>
  </si>
  <si>
    <t>All Other Miscellaneous Waste Management Services</t>
  </si>
  <si>
    <t>Elementary and Secondary Schools</t>
  </si>
  <si>
    <t>Junior Colleges</t>
  </si>
  <si>
    <t>Colleges, Universities, and Professional Schools</t>
  </si>
  <si>
    <t>Business and Secretarial Schools</t>
  </si>
  <si>
    <t>Computer Training</t>
  </si>
  <si>
    <t>Professional and Management Development Training</t>
  </si>
  <si>
    <t>Cosmetology and Barber Schools</t>
  </si>
  <si>
    <t>Flight Training</t>
  </si>
  <si>
    <t>Apprenticeship Training</t>
  </si>
  <si>
    <t>Other Technical and Trade Schools</t>
  </si>
  <si>
    <t>Fine Arts Schools</t>
  </si>
  <si>
    <t>Sports and Recreation Instruction</t>
  </si>
  <si>
    <t>Language Schools</t>
  </si>
  <si>
    <t>Exam Preparation and Tutoring</t>
  </si>
  <si>
    <t>Automobile Driving Schools</t>
  </si>
  <si>
    <t>All Other Miscellaneous Schools and Instruction</t>
  </si>
  <si>
    <t>Educational Support Services</t>
  </si>
  <si>
    <t>Offices of Physicians (except Mental Health Specialists)</t>
  </si>
  <si>
    <t>Offices of Physicians, Mental Health Specialists</t>
  </si>
  <si>
    <t>Offices of Dentists</t>
  </si>
  <si>
    <t>Offices of Chiropractors</t>
  </si>
  <si>
    <t>Offices of Optometrists</t>
  </si>
  <si>
    <t>Offices of Mental Health Practitioners (except Physicians)</t>
  </si>
  <si>
    <t>Offices of Physical, Occupational and Speech Therapists, and Audiologists</t>
  </si>
  <si>
    <t>Offices of Podiatrists</t>
  </si>
  <si>
    <t>Offices of All Other Miscellaneous Health Practitioners</t>
  </si>
  <si>
    <t>Family Planning Centers</t>
  </si>
  <si>
    <t>Outpatient Mental Health and Substance Abuse Centers</t>
  </si>
  <si>
    <t>HMO Medical Centers</t>
  </si>
  <si>
    <t>Kidney Dialysis Centers</t>
  </si>
  <si>
    <t>Freestanding Ambulatory Surgical and Emergency Centers</t>
  </si>
  <si>
    <t>All Other Outpatient Care Centers</t>
  </si>
  <si>
    <t>Medical Laboratories</t>
  </si>
  <si>
    <t>Diagnostic Imaging Centers</t>
  </si>
  <si>
    <t>Home Health Care Services</t>
  </si>
  <si>
    <t>Ambulance Services</t>
  </si>
  <si>
    <t>Blood and Organ Banks</t>
  </si>
  <si>
    <t>All Other Miscellaneous Ambulatory Health Care Services</t>
  </si>
  <si>
    <t>General Medical and Surgical Hospitals</t>
  </si>
  <si>
    <t>Psychiatric and Substance Abuse Hospitals</t>
  </si>
  <si>
    <t>Specialty (except Psychiatric and Substance Abuse) Hospitals</t>
  </si>
  <si>
    <t>Nursing Care Facilities (Skilled Nursing Facilities)</t>
  </si>
  <si>
    <t>Residential Intellectual and Developmental Disability Facilities</t>
  </si>
  <si>
    <t>Residential Mental Health and Substance Abuse Facilities</t>
  </si>
  <si>
    <t>Continuing Care Retirement Communities</t>
  </si>
  <si>
    <t>Assisted Living Facilities for the Elderly</t>
  </si>
  <si>
    <t>Other Residential Care Facilities</t>
  </si>
  <si>
    <t>Child and Youth Services</t>
  </si>
  <si>
    <t>Services for the Elderly and Persons with Disabilities</t>
  </si>
  <si>
    <t>Other Individual and Family Services</t>
  </si>
  <si>
    <t>Community Food Services</t>
  </si>
  <si>
    <t>Temporary Shelters</t>
  </si>
  <si>
    <t>Other Community Housing Services</t>
  </si>
  <si>
    <t>Emergency and Other Relief Services</t>
  </si>
  <si>
    <t>Vocational Rehabilitation Services</t>
  </si>
  <si>
    <t>Child Day Care Services</t>
  </si>
  <si>
    <t>Child Care Services</t>
  </si>
  <si>
    <t>Theater Companies and Dinner Theaters</t>
  </si>
  <si>
    <t>Dance Companies</t>
  </si>
  <si>
    <t>Musical Groups and Artists</t>
  </si>
  <si>
    <t>Other Performing Arts Companies</t>
  </si>
  <si>
    <t>Sports Teams and Clubs</t>
  </si>
  <si>
    <t>Racetracks</t>
  </si>
  <si>
    <t>Other Spectator Sports</t>
  </si>
  <si>
    <t>Promoters of Performing Arts, Sports, and Similar Events with Facilities</t>
  </si>
  <si>
    <t>Promoters of Performing Arts, Sports, and Similar Events without Facilities</t>
  </si>
  <si>
    <t>Agents and Managers for Artists, Athletes, Entertainers, and Other Public Figures</t>
  </si>
  <si>
    <t>Independent Artists, Writers, and Performers</t>
  </si>
  <si>
    <t>Museums</t>
  </si>
  <si>
    <t>Historical Sites</t>
  </si>
  <si>
    <t>Zoos and Botanical Gardens</t>
  </si>
  <si>
    <t>Nature Parks and Other Similar Institutions</t>
  </si>
  <si>
    <t>Amusement and Theme Parks</t>
  </si>
  <si>
    <t>Amusement Arcades</t>
  </si>
  <si>
    <t>Casinos (except Casino Hotels)</t>
  </si>
  <si>
    <t>Other Gambling Industries</t>
  </si>
  <si>
    <t>Golf Courses and Country Clubs</t>
  </si>
  <si>
    <t>Skiing Facilities</t>
  </si>
  <si>
    <t>Marinas</t>
  </si>
  <si>
    <t>Fitness and Recreational Sports Centers</t>
  </si>
  <si>
    <t>Bowling Centers</t>
  </si>
  <si>
    <t>All Other Amusement and Recreation Industries</t>
  </si>
  <si>
    <t>Hotels (except Casino Hotels) and Motels</t>
  </si>
  <si>
    <t>Casino Hotels</t>
  </si>
  <si>
    <t>Bed-and-Breakfast Inns</t>
  </si>
  <si>
    <t>All Other Traveler Accommodation</t>
  </si>
  <si>
    <t>RV (Recreational Vehicle) Parks and Campgrounds</t>
  </si>
  <si>
    <t>Recreational and Vacation Camps (except Campgrounds)</t>
  </si>
  <si>
    <t>Rooming and Boarding Houses, Dormitories, and Workers' Camps</t>
  </si>
  <si>
    <t>Food Service Contractors</t>
  </si>
  <si>
    <t>Caterers</t>
  </si>
  <si>
    <t>Mobile Food Services</t>
  </si>
  <si>
    <t>Drinking Places (Alcoholic Beverages)</t>
  </si>
  <si>
    <t>Full-Service Restaurants</t>
  </si>
  <si>
    <t>Limited-Service Restaurants</t>
  </si>
  <si>
    <t>Cafeterias, Grill Buffets, and Buffets</t>
  </si>
  <si>
    <t>Snack and Nonalcoholic Beverage Bars</t>
  </si>
  <si>
    <t>General Automotive Repair</t>
  </si>
  <si>
    <t>Automotive Exhaust System Repair</t>
  </si>
  <si>
    <t>Specialized Automotive Repair</t>
  </si>
  <si>
    <t>Automotive Transmission Repair</t>
  </si>
  <si>
    <t>Other Automotive Mechanical and Electrical Repair and Maintenance</t>
  </si>
  <si>
    <t>Automotive Body, Paint, and Interior Repair and Maintenance</t>
  </si>
  <si>
    <t>Automotive Glass Replacement Shops</t>
  </si>
  <si>
    <t>Automotive Oil Change and Lubrication Shops</t>
  </si>
  <si>
    <t>Car Washes</t>
  </si>
  <si>
    <t>All Other Automotive Repair and Maintenance</t>
  </si>
  <si>
    <t>Consumer Electronics Repair and Maintenance</t>
  </si>
  <si>
    <t>Electronic and Precision Equipment Repair and Maintenance</t>
  </si>
  <si>
    <t>Computer and Office Machine Repair and Maintenance</t>
  </si>
  <si>
    <t>Communication Equipment Repair and Maintenance</t>
  </si>
  <si>
    <t>Other Electronic and Precision Equipment Repair and Maintenance</t>
  </si>
  <si>
    <t>Commercial and Industrial Machinery and Equipment (except Automotive and Electronic) Repair and Maintenance</t>
  </si>
  <si>
    <t>Home and Garden Equipment Repair and Maintenance</t>
  </si>
  <si>
    <t>Appliance Repair and Maintenance</t>
  </si>
  <si>
    <t>Reupholstery and Furniture Repair</t>
  </si>
  <si>
    <t>Footwear and Leather Goods Repair</t>
  </si>
  <si>
    <t>Other Personal and Household Goods Repair and Maintenance</t>
  </si>
  <si>
    <t>Barber Shops</t>
  </si>
  <si>
    <t>Beauty Salons</t>
  </si>
  <si>
    <t>Nail Salons</t>
  </si>
  <si>
    <t>Diet and Weight Reducing Centers</t>
  </si>
  <si>
    <t>Other Personal Care Services</t>
  </si>
  <si>
    <t>Funeral Homes and Funeral Services</t>
  </si>
  <si>
    <t>Cemeteries and Crematories</t>
  </si>
  <si>
    <t>Coin-Operated Laundries and Drycleaners</t>
  </si>
  <si>
    <t>Drycleaning and Laundry Services (except Coin-Operated)</t>
  </si>
  <si>
    <t>Linen Supply</t>
  </si>
  <si>
    <t>Industrial Launderers</t>
  </si>
  <si>
    <t>Pet Care (except Veterinary) Services</t>
  </si>
  <si>
    <t>Photofinishing Laboratories (except One-Hour)</t>
  </si>
  <si>
    <t>One-Hour Photofinishing</t>
  </si>
  <si>
    <t>Parking Lots and Garages</t>
  </si>
  <si>
    <t>All Other Personal Services</t>
  </si>
  <si>
    <t>Religious Organizations</t>
  </si>
  <si>
    <t>Grantmaking Foundations</t>
  </si>
  <si>
    <t>Voluntary Health Organizations</t>
  </si>
  <si>
    <t>Other Grantmaking and Giving Services</t>
  </si>
  <si>
    <t>Human Rights Organizations</t>
  </si>
  <si>
    <t>Environment, Conservation and Wildlife Organizations</t>
  </si>
  <si>
    <t>Other Social Advocacy Organizations</t>
  </si>
  <si>
    <t>Civic and Social Organizations</t>
  </si>
  <si>
    <t>Business Associations</t>
  </si>
  <si>
    <t>Professional Organizations</t>
  </si>
  <si>
    <t>Labor Unions and Similar Labor Organizations</t>
  </si>
  <si>
    <t>Political Organizations</t>
  </si>
  <si>
    <t>Other Similar Organizations (except Business, Professional, Labor, and Political Organizations)</t>
  </si>
  <si>
    <t>Private Households</t>
  </si>
  <si>
    <t>Executive Offices</t>
  </si>
  <si>
    <t>Legislative Bodies</t>
  </si>
  <si>
    <t>Public Finance Activities</t>
  </si>
  <si>
    <t>Executive and Legislative Offices, Combined</t>
  </si>
  <si>
    <t>American Indian and Alaska Native Tribal Governments</t>
  </si>
  <si>
    <t>Other General Government Support</t>
  </si>
  <si>
    <t>Courts</t>
  </si>
  <si>
    <t>Police Protection</t>
  </si>
  <si>
    <t>Legal Counsel and Prosecution</t>
  </si>
  <si>
    <t>Correctional Institutions</t>
  </si>
  <si>
    <t>Parole Offices and Probation Offices</t>
  </si>
  <si>
    <t>Fire Protection</t>
  </si>
  <si>
    <t>Other Justice, Public Order, and Safety Activities</t>
  </si>
  <si>
    <t>Administration of Education Programs</t>
  </si>
  <si>
    <t>Administration of Public Health Programs</t>
  </si>
  <si>
    <t>Administration of Human Resource Programs (except Education, Public Health, and Veterans' Affairs Programs)</t>
  </si>
  <si>
    <t>Administration of Veterans' Affairs</t>
  </si>
  <si>
    <t>Administration of Air and Water Resource and Solid Waste Management Programs</t>
  </si>
  <si>
    <t>Administration of Conservation Programs</t>
  </si>
  <si>
    <t>Administration of Housing Programs</t>
  </si>
  <si>
    <t>Administration of Urban Planning and Community and Rural Development</t>
  </si>
  <si>
    <t>Administration of General Economic Programs</t>
  </si>
  <si>
    <t>Regulation and Administration of Transportation Programs</t>
  </si>
  <si>
    <t>Regulation and Administration of Communications, Electric, Gas, and Other Utilities</t>
  </si>
  <si>
    <t>Regulation of Agricultural Marketing and Commodities</t>
  </si>
  <si>
    <t>Regulation, Licensing, and Inspection of Miscellaneous Commercial Sectors</t>
  </si>
  <si>
    <t>Space Research and Technology</t>
  </si>
  <si>
    <t>National Security</t>
  </si>
  <si>
    <t>International Affairs</t>
  </si>
  <si>
    <t>PUBLIC RELEASE DRAFT</t>
  </si>
  <si>
    <t>July 2026</t>
  </si>
  <si>
    <t xml:space="preserve">This worksheet contains a summary of the releases from each facility  that reported land releases. This summary consists of the median and maximum values of the annual releases to each on-site and off-site release category during the period of 2019 to 2023 and the releases to each on-site and off-site release category during 2023 (the most recent year of the 2019 - 2023 period.)  </t>
  </si>
  <si>
    <t>JULY 20206</t>
  </si>
  <si>
    <t>CASRN 156-60-5</t>
  </si>
  <si>
    <r>
      <t xml:space="preserve">Draft Land Releases for </t>
    </r>
    <r>
      <rPr>
        <b/>
        <i/>
        <sz val="18"/>
        <color rgb="FF000000"/>
        <rFont val="Times New Roman"/>
        <family val="1"/>
      </rPr>
      <t>trans</t>
    </r>
    <r>
      <rPr>
        <b/>
        <sz val="18"/>
        <color rgb="FF000000"/>
        <rFont val="Times New Roman"/>
        <family val="1"/>
      </rPr>
      <t>-1,2-Dichloroethylene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</si>
</sst>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0000000000000000000000000000000"/>
  </numFmts>
  <fonts count="31"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4"/>
      <name val="Arial"/>
      <family val="2"/>
    </font>
    <font>
      <sz val="10"/>
      <name val="Arial"/>
      <family val="2"/>
    </font>
    <font>
      <b/>
      <sz val="10"/>
      <name val="Arial"/>
      <family val="2"/>
    </font>
    <font>
      <b/>
      <i/>
      <sz val="10"/>
      <name val="Arial"/>
      <family val="2"/>
    </font>
    <font>
      <i/>
      <sz val="10"/>
      <name val="Arial"/>
      <family val="2"/>
    </font>
    <font>
      <sz val="10"/>
      <color indexed="8"/>
      <name val="Arial"/>
      <family val="2"/>
    </font>
    <font>
      <sz val="11"/>
      <color indexed="8"/>
      <name val="Calibri"/>
      <family val="2"/>
    </font>
    <font>
      <sz val="12"/>
      <color rgb="FF000000"/>
      <name val="Calibri"/>
      <family val="2"/>
      <scheme val="minor"/>
    </font>
    <font>
      <b/>
      <sz val="14"/>
      <color rgb="FF000000"/>
      <name val="Calibri"/>
      <family val="2"/>
      <scheme val="minor"/>
    </font>
    <font>
      <b/>
      <sz val="14"/>
      <color indexed="8"/>
      <name val="Calibri"/>
      <family val="2"/>
      <scheme val="minor"/>
    </font>
    <font>
      <b/>
      <sz val="14"/>
      <color theme="1"/>
      <name val="Calibri"/>
      <family val="2"/>
      <scheme val="minor"/>
    </font>
    <font>
      <sz val="14"/>
      <color theme="1"/>
      <name val="Calibri"/>
      <family val="2"/>
      <scheme val="minor"/>
    </font>
    <font>
      <sz val="14"/>
      <color indexed="8"/>
      <name val="Calibri"/>
      <family val="2"/>
    </font>
    <font>
      <sz val="14"/>
      <color rgb="FF000000"/>
      <name val="Calibri"/>
      <family val="2"/>
      <scheme val="minor"/>
    </font>
    <font>
      <sz val="11"/>
      <color rgb="FF9C0006"/>
      <name val="Calibri"/>
      <family val="2"/>
      <scheme val="minor"/>
    </font>
    <font>
      <sz val="11"/>
      <name val="Calibri"/>
      <family val="2"/>
      <scheme val="minor"/>
    </font>
    <font>
      <sz val="14"/>
      <name val="Calibri"/>
      <family val="2"/>
      <scheme val="minor"/>
    </font>
    <font>
      <b/>
      <vertAlign val="superscript"/>
      <sz val="11"/>
      <color rgb="FF000000"/>
      <name val="Calibri"/>
      <family val="2"/>
      <scheme val="minor"/>
    </font>
    <font>
      <u/>
      <sz val="11"/>
      <color theme="10"/>
      <name val="Calibri"/>
      <family val="2"/>
      <scheme val="minor"/>
    </font>
    <font>
      <b/>
      <sz val="11"/>
      <color theme="0"/>
      <name val="Calibri"/>
      <family val="2"/>
      <scheme val="minor"/>
    </font>
    <font>
      <sz val="11"/>
      <color theme="1"/>
      <name val="Calibri"/>
      <family val="2"/>
    </font>
    <font>
      <sz val="11"/>
      <color rgb="FFFF0000"/>
      <name val="Times New Roman"/>
      <family val="1"/>
    </font>
    <font>
      <b/>
      <sz val="18"/>
      <color rgb="FF000000"/>
      <name val="Times New Roman"/>
      <family val="1"/>
    </font>
    <font>
      <b/>
      <sz val="14"/>
      <color theme="1"/>
      <name val="Times New Roman"/>
      <family val="1"/>
    </font>
    <font>
      <sz val="12"/>
      <color theme="1"/>
      <name val="Times New Roman"/>
      <family val="1"/>
    </font>
    <font>
      <b/>
      <sz val="12"/>
      <color theme="1"/>
      <name val="Times New Roman"/>
      <family val="1"/>
    </font>
    <font>
      <b/>
      <i/>
      <sz val="18"/>
      <color rgb="FF000000"/>
      <name val="Times New Roman"/>
      <family val="1"/>
    </font>
  </fonts>
  <fills count="20">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indexed="47"/>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2" tint="-0.249977111117893"/>
        <bgColor indexed="0"/>
      </patternFill>
    </fill>
    <fill>
      <patternFill patternType="solid">
        <fgColor rgb="FFFFC7CE"/>
      </patternFill>
    </fill>
    <fill>
      <patternFill patternType="solid">
        <fgColor theme="6"/>
        <bgColor indexed="64"/>
      </patternFill>
    </fill>
    <fill>
      <patternFill patternType="solid">
        <fgColor rgb="FF9933FF"/>
        <bgColor indexed="64"/>
      </patternFill>
    </fill>
    <fill>
      <patternFill patternType="solid">
        <fgColor theme="7"/>
        <bgColor indexed="64"/>
      </patternFill>
    </fill>
    <fill>
      <patternFill patternType="solid">
        <fgColor rgb="FFFFFF00"/>
        <bgColor indexed="64"/>
      </patternFill>
    </fill>
    <fill>
      <patternFill patternType="solid">
        <fgColor theme="4"/>
        <bgColor indexed="0"/>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64"/>
      </left>
      <right/>
      <top style="thin">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52">
    <xf numFmtId="0" fontId="0" fillId="0" borderId="0"/>
    <xf numFmtId="0" fontId="9" fillId="0" borderId="0"/>
    <xf numFmtId="0" fontId="18" fillId="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applyNumberFormat="0" applyFill="0" applyBorder="0" applyAlignment="0" applyProtection="0"/>
  </cellStyleXfs>
  <cellXfs count="189">
    <xf numFmtId="0" fontId="0" fillId="0" borderId="0" xfId="0"/>
    <xf numFmtId="2" fontId="18" fillId="8" borderId="1" xfId="2" applyNumberFormat="1" applyBorder="1" applyProtection="1"/>
    <xf numFmtId="0" fontId="22" fillId="0" borderId="0" xfId="51" applyProtection="1"/>
    <xf numFmtId="0" fontId="25" fillId="0" borderId="0" xfId="0" applyFont="1" applyAlignment="1" applyProtection="1">
      <alignment horizontal="center"/>
    </xf>
    <xf numFmtId="0" fontId="0" fillId="0" borderId="0" xfId="0" applyProtection="1"/>
    <xf numFmtId="0" fontId="26" fillId="19" borderId="0" xfId="0" applyFont="1" applyFill="1" applyAlignment="1" applyProtection="1">
      <alignment horizontal="center" vertical="center" wrapText="1"/>
    </xf>
    <xf numFmtId="0" fontId="0" fillId="0" borderId="0" xfId="0" applyAlignment="1" applyProtection="1">
      <alignment horizontal="center"/>
    </xf>
    <xf numFmtId="0" fontId="27" fillId="0" borderId="0" xfId="0" applyFont="1" applyAlignment="1" applyProtection="1">
      <alignment horizontal="center" vertical="center"/>
    </xf>
    <xf numFmtId="0" fontId="28" fillId="0" borderId="0" xfId="0" applyFont="1" applyAlignment="1" applyProtection="1">
      <alignment horizontal="center"/>
    </xf>
    <xf numFmtId="49" fontId="29" fillId="0" borderId="0" xfId="0" applyNumberFormat="1" applyFont="1" applyAlignment="1" applyProtection="1">
      <alignment horizontal="left"/>
    </xf>
    <xf numFmtId="49" fontId="28" fillId="0" borderId="0" xfId="0" applyNumberFormat="1" applyFont="1" applyAlignment="1" applyProtection="1">
      <alignment horizontal="center" vertical="center"/>
    </xf>
    <xf numFmtId="0" fontId="1" fillId="2" borderId="0" xfId="0" applyFont="1" applyFill="1" applyProtection="1"/>
    <xf numFmtId="0" fontId="19" fillId="0" borderId="1" xfId="0" applyFont="1" applyBorder="1" applyProtection="1"/>
    <xf numFmtId="0" fontId="19" fillId="0" borderId="1" xfId="0" applyFont="1" applyBorder="1" applyAlignment="1" applyProtection="1">
      <alignment wrapText="1"/>
    </xf>
    <xf numFmtId="0" fontId="19" fillId="0" borderId="1" xfId="0" applyFont="1" applyBorder="1" applyAlignment="1" applyProtection="1">
      <alignment vertical="center" wrapText="1"/>
    </xf>
    <xf numFmtId="0" fontId="0" fillId="0" borderId="1" xfId="0" applyBorder="1" applyAlignment="1" applyProtection="1">
      <alignment wrapText="1"/>
    </xf>
    <xf numFmtId="0" fontId="19" fillId="0" borderId="10" xfId="0" applyFont="1" applyBorder="1" applyAlignment="1" applyProtection="1">
      <alignment wrapText="1"/>
    </xf>
    <xf numFmtId="0" fontId="0" fillId="0" borderId="1" xfId="0" applyBorder="1" applyProtection="1"/>
    <xf numFmtId="0" fontId="11" fillId="0" borderId="0" xfId="0" applyFont="1" applyAlignment="1" applyProtection="1">
      <alignment wrapText="1"/>
    </xf>
    <xf numFmtId="0" fontId="2" fillId="0" borderId="1" xfId="0" applyFont="1" applyBorder="1" applyAlignment="1" applyProtection="1">
      <alignment horizontal="center"/>
    </xf>
    <xf numFmtId="0" fontId="1" fillId="0" borderId="3" xfId="0" applyFont="1" applyBorder="1" applyProtection="1"/>
    <xf numFmtId="0" fontId="1" fillId="0" borderId="1" xfId="0" applyFont="1" applyBorder="1" applyAlignment="1" applyProtection="1">
      <alignment wrapText="1"/>
    </xf>
    <xf numFmtId="0" fontId="2" fillId="0" borderId="1" xfId="0" applyFont="1" applyBorder="1" applyAlignment="1" applyProtection="1">
      <alignment horizontal="center"/>
    </xf>
    <xf numFmtId="0" fontId="10" fillId="0" borderId="6" xfId="1" applyFont="1" applyBorder="1" applyAlignment="1" applyProtection="1">
      <alignment horizontal="left"/>
    </xf>
    <xf numFmtId="0" fontId="10" fillId="0" borderId="1" xfId="1" applyFont="1" applyBorder="1" applyAlignment="1" applyProtection="1">
      <alignment horizontal="left"/>
    </xf>
    <xf numFmtId="2" fontId="0" fillId="0" borderId="1" xfId="0" applyNumberFormat="1" applyBorder="1" applyProtection="1"/>
    <xf numFmtId="2" fontId="0" fillId="0" borderId="0" xfId="0" applyNumberFormat="1" applyProtection="1"/>
    <xf numFmtId="0" fontId="10" fillId="0" borderId="5" xfId="1" applyFont="1" applyBorder="1" applyAlignment="1" applyProtection="1">
      <alignment horizontal="left"/>
    </xf>
    <xf numFmtId="0" fontId="0" fillId="0" borderId="3" xfId="0" applyBorder="1" applyAlignment="1" applyProtection="1">
      <alignment horizontal="left"/>
    </xf>
    <xf numFmtId="0" fontId="10" fillId="0" borderId="7" xfId="1" applyFont="1" applyBorder="1" applyAlignment="1" applyProtection="1">
      <alignment horizontal="left"/>
    </xf>
    <xf numFmtId="2" fontId="0" fillId="0" borderId="2" xfId="0" applyNumberFormat="1" applyBorder="1" applyProtection="1"/>
    <xf numFmtId="0" fontId="10" fillId="0" borderId="3" xfId="1" applyFont="1" applyBorder="1" applyAlignment="1" applyProtection="1">
      <alignment horizontal="left"/>
    </xf>
    <xf numFmtId="0" fontId="10" fillId="0" borderId="0" xfId="1" applyFont="1" applyAlignment="1" applyProtection="1">
      <alignment horizontal="left"/>
    </xf>
    <xf numFmtId="0" fontId="20" fillId="12" borderId="0" xfId="0" applyFont="1" applyFill="1" applyAlignment="1" applyProtection="1">
      <alignment horizontal="center"/>
    </xf>
    <xf numFmtId="0" fontId="12" fillId="5" borderId="2" xfId="0" applyFont="1" applyFill="1" applyBorder="1" applyProtection="1"/>
    <xf numFmtId="1" fontId="16" fillId="7" borderId="2" xfId="1" applyNumberFormat="1" applyFont="1" applyFill="1" applyBorder="1" applyAlignment="1" applyProtection="1">
      <alignment horizontal="center"/>
    </xf>
    <xf numFmtId="0" fontId="17" fillId="5" borderId="2" xfId="0" applyFont="1" applyFill="1" applyBorder="1" applyProtection="1"/>
    <xf numFmtId="0" fontId="16" fillId="7" borderId="0" xfId="1" applyFont="1" applyFill="1" applyAlignment="1" applyProtection="1">
      <alignment horizontal="center"/>
    </xf>
    <xf numFmtId="0" fontId="16" fillId="13" borderId="0" xfId="1" applyFont="1" applyFill="1" applyAlignment="1" applyProtection="1">
      <alignment horizontal="center"/>
    </xf>
    <xf numFmtId="0" fontId="15" fillId="5" borderId="0" xfId="0" applyFont="1" applyFill="1" applyAlignment="1" applyProtection="1">
      <alignment horizontal="center"/>
    </xf>
    <xf numFmtId="0" fontId="15" fillId="0" borderId="0" xfId="0" applyFont="1" applyProtection="1"/>
    <xf numFmtId="0" fontId="15" fillId="0" borderId="8" xfId="0" applyFont="1" applyBorder="1" applyProtection="1"/>
    <xf numFmtId="0" fontId="10" fillId="0" borderId="1" xfId="1" applyFont="1" applyBorder="1" applyAlignment="1" applyProtection="1">
      <alignment wrapText="1"/>
    </xf>
    <xf numFmtId="1" fontId="10" fillId="0" borderId="1" xfId="1" applyNumberFormat="1" applyFont="1" applyBorder="1" applyAlignment="1" applyProtection="1">
      <alignment wrapText="1"/>
    </xf>
    <xf numFmtId="0" fontId="10" fillId="0" borderId="1" xfId="1" applyFont="1" applyBorder="1" applyAlignment="1" applyProtection="1">
      <alignment horizontal="right" wrapText="1"/>
    </xf>
    <xf numFmtId="0" fontId="10" fillId="0" borderId="1" xfId="1" applyFont="1" applyBorder="1" applyAlignment="1" applyProtection="1">
      <alignment horizontal="center" wrapText="1"/>
    </xf>
    <xf numFmtId="0" fontId="0" fillId="0" borderId="1" xfId="0" applyBorder="1" applyAlignment="1" applyProtection="1">
      <alignment horizontal="center"/>
    </xf>
    <xf numFmtId="1" fontId="0" fillId="0" borderId="0" xfId="0" applyNumberFormat="1" applyProtection="1"/>
    <xf numFmtId="0" fontId="2" fillId="6" borderId="11" xfId="0" applyFont="1" applyFill="1" applyBorder="1" applyAlignment="1" applyProtection="1">
      <alignment vertical="top"/>
    </xf>
    <xf numFmtId="0" fontId="2" fillId="6" borderId="12" xfId="0" applyFont="1" applyFill="1" applyBorder="1" applyAlignment="1" applyProtection="1">
      <alignment vertical="top"/>
    </xf>
    <xf numFmtId="0" fontId="2" fillId="6" borderId="13" xfId="0" applyFont="1" applyFill="1" applyBorder="1" applyAlignment="1" applyProtection="1">
      <alignment horizontal="center" vertical="top"/>
    </xf>
    <xf numFmtId="0" fontId="2" fillId="6" borderId="13" xfId="0" applyFont="1" applyFill="1" applyBorder="1" applyAlignment="1" applyProtection="1">
      <alignment horizontal="center" vertical="top" wrapText="1"/>
    </xf>
    <xf numFmtId="0" fontId="2" fillId="6" borderId="14" xfId="0" applyFont="1" applyFill="1" applyBorder="1" applyAlignment="1" applyProtection="1">
      <alignment horizontal="center" vertical="top" wrapText="1"/>
    </xf>
    <xf numFmtId="0" fontId="2" fillId="6" borderId="15" xfId="0" applyFont="1" applyFill="1" applyBorder="1" applyAlignment="1" applyProtection="1">
      <alignment vertical="top" wrapText="1"/>
    </xf>
    <xf numFmtId="0" fontId="0" fillId="0" borderId="0" xfId="0" applyAlignment="1" applyProtection="1">
      <alignment vertical="top"/>
    </xf>
    <xf numFmtId="0" fontId="11" fillId="3" borderId="16" xfId="0" applyFont="1" applyFill="1" applyBorder="1" applyAlignment="1" applyProtection="1">
      <alignment vertical="top" wrapText="1"/>
    </xf>
    <xf numFmtId="0" fontId="11" fillId="3" borderId="17" xfId="0" applyFont="1" applyFill="1" applyBorder="1" applyAlignment="1" applyProtection="1">
      <alignment vertical="top" wrapText="1"/>
    </xf>
    <xf numFmtId="0" fontId="24" fillId="0" borderId="1" xfId="0" applyFont="1" applyBorder="1" applyAlignment="1" applyProtection="1">
      <alignment wrapText="1"/>
    </xf>
    <xf numFmtId="0" fontId="11" fillId="0" borderId="1" xfId="0" applyFont="1" applyBorder="1" applyAlignment="1" applyProtection="1">
      <alignment wrapText="1"/>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18" xfId="0" applyFont="1" applyBorder="1" applyAlignment="1" applyProtection="1">
      <alignment horizontal="center" vertical="top"/>
    </xf>
    <xf numFmtId="0" fontId="3" fillId="0" borderId="9" xfId="0" applyFont="1" applyBorder="1" applyAlignment="1" applyProtection="1">
      <alignment vertical="top" wrapText="1"/>
    </xf>
    <xf numFmtId="0" fontId="19" fillId="0" borderId="1" xfId="0" applyFont="1" applyBorder="1" applyAlignment="1" applyProtection="1">
      <alignment horizontal="center" vertical="center" wrapText="1"/>
    </xf>
    <xf numFmtId="0" fontId="0" fillId="0" borderId="0" xfId="0" applyAlignment="1" applyProtection="1">
      <alignment horizontal="center" vertical="top"/>
    </xf>
    <xf numFmtId="0" fontId="0" fillId="0" borderId="0" xfId="0" applyAlignment="1" applyProtection="1">
      <alignment horizontal="center" vertical="top" wrapText="1"/>
    </xf>
    <xf numFmtId="0" fontId="0" fillId="0" borderId="0" xfId="0" applyAlignment="1" applyProtection="1">
      <alignment vertical="top" wrapText="1"/>
    </xf>
    <xf numFmtId="0" fontId="12" fillId="5" borderId="0" xfId="0" applyFont="1" applyFill="1" applyProtection="1"/>
    <xf numFmtId="0" fontId="12" fillId="12" borderId="0" xfId="0" applyFont="1" applyFill="1" applyAlignment="1" applyProtection="1">
      <alignment horizontal="center"/>
    </xf>
    <xf numFmtId="0" fontId="12" fillId="10" borderId="0" xfId="0" applyFont="1" applyFill="1" applyProtection="1"/>
    <xf numFmtId="1" fontId="12" fillId="5" borderId="0" xfId="0" applyNumberFormat="1" applyFont="1" applyFill="1" applyProtection="1"/>
    <xf numFmtId="0" fontId="13" fillId="7" borderId="4" xfId="1" applyFont="1" applyFill="1" applyBorder="1" applyAlignment="1" applyProtection="1">
      <alignment horizontal="center"/>
    </xf>
    <xf numFmtId="0" fontId="14" fillId="5" borderId="0" xfId="0" applyFont="1" applyFill="1" applyProtection="1"/>
    <xf numFmtId="0" fontId="0" fillId="14" borderId="0" xfId="0" applyFill="1" applyProtection="1"/>
    <xf numFmtId="0" fontId="24" fillId="14" borderId="1" xfId="0" applyFont="1" applyFill="1" applyBorder="1" applyAlignment="1" applyProtection="1">
      <alignment wrapText="1"/>
    </xf>
    <xf numFmtId="1" fontId="0" fillId="14" borderId="0" xfId="0" applyNumberFormat="1" applyFill="1" applyProtection="1"/>
    <xf numFmtId="0" fontId="0" fillId="6" borderId="0" xfId="0" applyFill="1" applyProtection="1"/>
    <xf numFmtId="0" fontId="1" fillId="6" borderId="0" xfId="0" applyFont="1" applyFill="1" applyProtection="1"/>
    <xf numFmtId="1" fontId="0" fillId="6" borderId="0" xfId="0" applyNumberFormat="1" applyFill="1" applyProtection="1"/>
    <xf numFmtId="0" fontId="0" fillId="18" borderId="0" xfId="0" applyFill="1" applyProtection="1"/>
    <xf numFmtId="0" fontId="1" fillId="18" borderId="0" xfId="0" applyFont="1" applyFill="1" applyProtection="1"/>
    <xf numFmtId="1" fontId="0" fillId="18" borderId="0" xfId="0" applyNumberFormat="1" applyFill="1" applyProtection="1"/>
    <xf numFmtId="0" fontId="0" fillId="15" borderId="0" xfId="0" applyFill="1" applyProtection="1"/>
    <xf numFmtId="0" fontId="24" fillId="15" borderId="1" xfId="0" applyFont="1" applyFill="1" applyBorder="1" applyAlignment="1" applyProtection="1">
      <alignment wrapText="1"/>
    </xf>
    <xf numFmtId="1" fontId="0" fillId="15" borderId="0" xfId="0" applyNumberFormat="1" applyFill="1" applyProtection="1"/>
    <xf numFmtId="0" fontId="1" fillId="0" borderId="0" xfId="0" applyFont="1" applyProtection="1"/>
    <xf numFmtId="0" fontId="0" fillId="16" borderId="0" xfId="0" applyFill="1" applyProtection="1"/>
    <xf numFmtId="0" fontId="1" fillId="16" borderId="0" xfId="0" applyFont="1" applyFill="1" applyProtection="1"/>
    <xf numFmtId="1" fontId="0" fillId="16" borderId="0" xfId="0" applyNumberFormat="1" applyFill="1" applyProtection="1"/>
    <xf numFmtId="0" fontId="0" fillId="17" borderId="0" xfId="0" applyFill="1" applyProtection="1"/>
    <xf numFmtId="0" fontId="24" fillId="17" borderId="1" xfId="0" applyFont="1" applyFill="1" applyBorder="1" applyAlignment="1" applyProtection="1">
      <alignment wrapText="1"/>
    </xf>
    <xf numFmtId="1" fontId="0" fillId="17" borderId="0" xfId="0" applyNumberFormat="1" applyFill="1" applyProtection="1"/>
    <xf numFmtId="0" fontId="1" fillId="9" borderId="0" xfId="0" applyFont="1" applyFill="1" applyProtection="1"/>
    <xf numFmtId="0" fontId="23" fillId="10" borderId="0" xfId="0" applyFont="1" applyFill="1" applyProtection="1"/>
    <xf numFmtId="1" fontId="1" fillId="9" borderId="0" xfId="0" applyNumberFormat="1" applyFont="1" applyFill="1" applyProtection="1"/>
    <xf numFmtId="0" fontId="1" fillId="11" borderId="0" xfId="0" applyFont="1" applyFill="1" applyProtection="1"/>
    <xf numFmtId="0" fontId="3" fillId="0" borderId="0" xfId="0" applyFont="1" applyProtection="1"/>
    <xf numFmtId="0" fontId="2" fillId="0" borderId="1" xfId="0" applyFont="1" applyBorder="1" applyProtection="1"/>
    <xf numFmtId="0" fontId="3" fillId="0" borderId="1" xfId="0" applyFont="1" applyBorder="1" applyProtection="1"/>
    <xf numFmtId="0" fontId="3" fillId="0" borderId="1" xfId="0" applyFont="1" applyBorder="1" applyAlignment="1" applyProtection="1">
      <alignment horizontal="left"/>
    </xf>
    <xf numFmtId="2" fontId="3" fillId="0" borderId="1" xfId="0" applyNumberFormat="1" applyFont="1" applyBorder="1" applyProtection="1"/>
    <xf numFmtId="0" fontId="4" fillId="4" borderId="1" xfId="0" applyFont="1" applyFill="1" applyBorder="1" applyAlignment="1" applyProtection="1">
      <alignment horizontal="center"/>
    </xf>
    <xf numFmtId="0" fontId="0" fillId="4" borderId="1" xfId="0" applyFill="1" applyBorder="1" applyAlignment="1" applyProtection="1">
      <alignment horizontal="center"/>
    </xf>
    <xf numFmtId="0" fontId="5" fillId="4" borderId="1" xfId="0" applyFont="1" applyFill="1" applyBorder="1" applyAlignment="1" applyProtection="1">
      <alignment vertical="top" wrapText="1"/>
    </xf>
    <xf numFmtId="0" fontId="0" fillId="4" borderId="1" xfId="0" applyFill="1" applyBorder="1" applyAlignment="1" applyProtection="1">
      <alignment vertical="top" wrapText="1"/>
    </xf>
    <xf numFmtId="0" fontId="6" fillId="4" borderId="1" xfId="0" applyFont="1" applyFill="1" applyBorder="1" applyAlignment="1" applyProtection="1">
      <alignment horizontal="center" vertical="top" wrapText="1"/>
    </xf>
    <xf numFmtId="164" fontId="6" fillId="4" borderId="1" xfId="0" applyNumberFormat="1" applyFont="1" applyFill="1" applyBorder="1" applyAlignment="1" applyProtection="1">
      <alignment horizontal="center" vertical="top" wrapText="1"/>
    </xf>
    <xf numFmtId="0" fontId="5" fillId="0" borderId="1" xfId="0" applyFont="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Protection="1"/>
    <xf numFmtId="0" fontId="6" fillId="0" borderId="1" xfId="0" applyFont="1" applyBorder="1" applyAlignment="1" applyProtection="1">
      <alignment horizontal="left" vertical="top" wrapText="1"/>
    </xf>
    <xf numFmtId="0" fontId="6" fillId="0" borderId="0" xfId="0" applyFont="1" applyAlignment="1" applyProtection="1">
      <alignment horizontal="left" vertical="top" wrapText="1"/>
    </xf>
    <xf numFmtId="0" fontId="8" fillId="0" borderId="1" xfId="0" applyFont="1" applyBorder="1" applyAlignment="1" applyProtection="1">
      <alignment horizontal="left" vertical="top" wrapText="1"/>
    </xf>
    <xf numFmtId="0" fontId="5" fillId="0" borderId="1" xfId="3" applyBorder="1" applyAlignment="1" applyProtection="1">
      <alignment horizontal="left" vertical="top" wrapText="1"/>
    </xf>
    <xf numFmtId="0" fontId="5" fillId="0" borderId="0" xfId="3" applyAlignment="1" applyProtection="1">
      <alignment horizontal="left" vertical="top" wrapText="1"/>
    </xf>
    <xf numFmtId="0" fontId="5" fillId="0" borderId="1" xfId="4" applyBorder="1" applyAlignment="1" applyProtection="1">
      <alignment horizontal="left" vertical="top" wrapText="1"/>
    </xf>
    <xf numFmtId="0" fontId="5" fillId="0" borderId="0" xfId="4" applyAlignment="1" applyProtection="1">
      <alignment horizontal="left" vertical="top" wrapText="1"/>
    </xf>
    <xf numFmtId="0" fontId="5" fillId="0" borderId="1" xfId="5" applyBorder="1" applyAlignment="1" applyProtection="1">
      <alignment horizontal="left" vertical="top" wrapText="1"/>
    </xf>
    <xf numFmtId="0" fontId="5" fillId="0" borderId="1" xfId="6" applyBorder="1" applyAlignment="1" applyProtection="1">
      <alignment horizontal="left" vertical="top" wrapText="1"/>
    </xf>
    <xf numFmtId="0" fontId="5" fillId="0" borderId="1" xfId="7" applyBorder="1" applyAlignment="1" applyProtection="1">
      <alignment horizontal="left" vertical="top" wrapText="1"/>
    </xf>
    <xf numFmtId="0" fontId="5" fillId="0" borderId="1" xfId="8" applyBorder="1" applyAlignment="1" applyProtection="1">
      <alignment horizontal="left" vertical="top" wrapText="1"/>
    </xf>
    <xf numFmtId="0" fontId="5" fillId="0" borderId="1" xfId="9" applyBorder="1" applyAlignment="1" applyProtection="1">
      <alignment horizontal="left" vertical="top" wrapText="1"/>
    </xf>
    <xf numFmtId="0" fontId="5" fillId="0" borderId="1" xfId="10" applyBorder="1" applyAlignment="1" applyProtection="1">
      <alignment horizontal="left" vertical="top" wrapText="1"/>
    </xf>
    <xf numFmtId="0" fontId="5" fillId="0" borderId="1" xfId="11" applyBorder="1" applyAlignment="1" applyProtection="1">
      <alignment horizontal="left" vertical="top" wrapText="1"/>
    </xf>
    <xf numFmtId="0" fontId="5" fillId="0" borderId="1" xfId="12" applyBorder="1" applyAlignment="1" applyProtection="1">
      <alignment horizontal="left" vertical="top" wrapText="1"/>
    </xf>
    <xf numFmtId="0" fontId="6" fillId="0" borderId="1" xfId="12" applyFont="1" applyBorder="1" applyAlignment="1" applyProtection="1">
      <alignment horizontal="left" vertical="top" wrapText="1"/>
    </xf>
    <xf numFmtId="0" fontId="5" fillId="0" borderId="1" xfId="13" applyBorder="1" applyAlignment="1" applyProtection="1">
      <alignment horizontal="left" vertical="top" wrapText="1"/>
    </xf>
    <xf numFmtId="0" fontId="6" fillId="0" borderId="1" xfId="13" applyFont="1" applyBorder="1" applyAlignment="1" applyProtection="1">
      <alignment horizontal="left" vertical="top" wrapText="1"/>
    </xf>
    <xf numFmtId="0" fontId="6" fillId="0" borderId="0" xfId="13" applyFont="1" applyAlignment="1" applyProtection="1">
      <alignment horizontal="left" vertical="top" wrapText="1"/>
    </xf>
    <xf numFmtId="0" fontId="5" fillId="0" borderId="0" xfId="13" applyAlignment="1" applyProtection="1">
      <alignment horizontal="left" vertical="top" wrapText="1"/>
    </xf>
    <xf numFmtId="0" fontId="5" fillId="0" borderId="1" xfId="14" applyBorder="1" applyAlignment="1" applyProtection="1">
      <alignment horizontal="left" vertical="top" wrapText="1"/>
    </xf>
    <xf numFmtId="0" fontId="5" fillId="0" borderId="0" xfId="14" applyAlignment="1" applyProtection="1">
      <alignment horizontal="left" vertical="top" wrapText="1"/>
    </xf>
    <xf numFmtId="0" fontId="6" fillId="0" borderId="1" xfId="14" applyFont="1" applyBorder="1" applyAlignment="1" applyProtection="1">
      <alignment horizontal="left" vertical="top" wrapText="1"/>
    </xf>
    <xf numFmtId="0" fontId="6" fillId="0" borderId="0" xfId="14" applyFont="1" applyAlignment="1" applyProtection="1">
      <alignment horizontal="left" vertical="top" wrapText="1"/>
    </xf>
    <xf numFmtId="0" fontId="5" fillId="0" borderId="1" xfId="15" applyBorder="1" applyAlignment="1" applyProtection="1">
      <alignment horizontal="left" vertical="top" wrapText="1"/>
    </xf>
    <xf numFmtId="0" fontId="5" fillId="0" borderId="0" xfId="15" applyAlignment="1" applyProtection="1">
      <alignment horizontal="left" vertical="top" wrapText="1"/>
    </xf>
    <xf numFmtId="0" fontId="5" fillId="0" borderId="1" xfId="16" applyBorder="1" applyAlignment="1" applyProtection="1">
      <alignment horizontal="left" vertical="top" wrapText="1"/>
    </xf>
    <xf numFmtId="0" fontId="5" fillId="0" borderId="0" xfId="16" applyAlignment="1" applyProtection="1">
      <alignment horizontal="left" vertical="top" wrapText="1"/>
    </xf>
    <xf numFmtId="0" fontId="5" fillId="0" borderId="1" xfId="17" applyBorder="1" applyAlignment="1" applyProtection="1">
      <alignment horizontal="left" vertical="top" wrapText="1"/>
    </xf>
    <xf numFmtId="0" fontId="5" fillId="0" borderId="1" xfId="18" applyBorder="1" applyAlignment="1" applyProtection="1">
      <alignment horizontal="left" vertical="top" wrapText="1"/>
    </xf>
    <xf numFmtId="0" fontId="5" fillId="0" borderId="1" xfId="19" applyBorder="1" applyAlignment="1" applyProtection="1">
      <alignment horizontal="left" vertical="top" wrapText="1"/>
    </xf>
    <xf numFmtId="0" fontId="5" fillId="0" borderId="1" xfId="20" applyBorder="1" applyAlignment="1" applyProtection="1">
      <alignment horizontal="left" vertical="top" wrapText="1"/>
    </xf>
    <xf numFmtId="0" fontId="5" fillId="0" borderId="1" xfId="21" applyBorder="1" applyAlignment="1" applyProtection="1">
      <alignment horizontal="left" vertical="top" wrapText="1"/>
    </xf>
    <xf numFmtId="0" fontId="5" fillId="0" borderId="1" xfId="22" applyBorder="1" applyAlignment="1" applyProtection="1">
      <alignment horizontal="left" vertical="top" wrapText="1"/>
    </xf>
    <xf numFmtId="0" fontId="5" fillId="0" borderId="1" xfId="23" applyBorder="1" applyAlignment="1" applyProtection="1">
      <alignment horizontal="left" vertical="top" wrapText="1"/>
    </xf>
    <xf numFmtId="0" fontId="5" fillId="0" borderId="1" xfId="24" applyBorder="1" applyAlignment="1" applyProtection="1">
      <alignment horizontal="left" vertical="top" wrapText="1"/>
    </xf>
    <xf numFmtId="0" fontId="5" fillId="0" borderId="1" xfId="25" applyBorder="1" applyAlignment="1" applyProtection="1">
      <alignment horizontal="left" vertical="top" wrapText="1"/>
    </xf>
    <xf numFmtId="0" fontId="5" fillId="0" borderId="1" xfId="26" applyBorder="1" applyAlignment="1" applyProtection="1">
      <alignment horizontal="left" vertical="top" wrapText="1"/>
    </xf>
    <xf numFmtId="0" fontId="5" fillId="0" borderId="1" xfId="27" applyBorder="1" applyAlignment="1" applyProtection="1">
      <alignment horizontal="left" vertical="top" wrapText="1"/>
    </xf>
    <xf numFmtId="0" fontId="5" fillId="0" borderId="1" xfId="28" applyBorder="1" applyAlignment="1" applyProtection="1">
      <alignment horizontal="left" vertical="top" wrapText="1"/>
    </xf>
    <xf numFmtId="0" fontId="5" fillId="0" borderId="0" xfId="28" applyAlignment="1" applyProtection="1">
      <alignment horizontal="left" vertical="top" wrapText="1"/>
    </xf>
    <xf numFmtId="0" fontId="5" fillId="0" borderId="1" xfId="29" applyBorder="1" applyAlignment="1" applyProtection="1">
      <alignment horizontal="left" vertical="top" wrapText="1"/>
    </xf>
    <xf numFmtId="0" fontId="5" fillId="0" borderId="0" xfId="29" applyAlignment="1" applyProtection="1">
      <alignment horizontal="left" vertical="top" wrapText="1"/>
    </xf>
    <xf numFmtId="0" fontId="5" fillId="0" borderId="1" xfId="30" applyBorder="1" applyAlignment="1" applyProtection="1">
      <alignment horizontal="left" vertical="top" wrapText="1"/>
    </xf>
    <xf numFmtId="0" fontId="5" fillId="0" borderId="0" xfId="30" applyAlignment="1" applyProtection="1">
      <alignment horizontal="left" vertical="top" wrapText="1"/>
    </xf>
    <xf numFmtId="0" fontId="5" fillId="0" borderId="1" xfId="31" applyBorder="1" applyAlignment="1" applyProtection="1">
      <alignment horizontal="left" vertical="top" wrapText="1"/>
    </xf>
    <xf numFmtId="0" fontId="5" fillId="0" borderId="0" xfId="31" applyAlignment="1" applyProtection="1">
      <alignment horizontal="left" vertical="top" wrapText="1"/>
    </xf>
    <xf numFmtId="0" fontId="5" fillId="0" borderId="1" xfId="32" applyBorder="1" applyAlignment="1" applyProtection="1">
      <alignment horizontal="left" vertical="top" wrapText="1"/>
    </xf>
    <xf numFmtId="0" fontId="6" fillId="0" borderId="1" xfId="32" applyFont="1" applyBorder="1" applyAlignment="1" applyProtection="1">
      <alignment horizontal="left" vertical="top" wrapText="1"/>
    </xf>
    <xf numFmtId="0" fontId="5" fillId="0" borderId="1" xfId="33" applyBorder="1" applyAlignment="1" applyProtection="1">
      <alignment horizontal="left" vertical="top" wrapText="1"/>
    </xf>
    <xf numFmtId="0" fontId="6" fillId="0" borderId="1" xfId="33" applyFont="1" applyBorder="1" applyAlignment="1" applyProtection="1">
      <alignment horizontal="left" vertical="top" wrapText="1"/>
    </xf>
    <xf numFmtId="0" fontId="5" fillId="0" borderId="1" xfId="34" applyBorder="1" applyAlignment="1" applyProtection="1">
      <alignment horizontal="left" vertical="top" wrapText="1"/>
    </xf>
    <xf numFmtId="0" fontId="5" fillId="0" borderId="1" xfId="35" applyBorder="1" applyAlignment="1" applyProtection="1">
      <alignment horizontal="left" vertical="top" wrapText="1"/>
    </xf>
    <xf numFmtId="0" fontId="5" fillId="0" borderId="1" xfId="36" applyBorder="1" applyAlignment="1" applyProtection="1">
      <alignment horizontal="left" vertical="top" wrapText="1"/>
    </xf>
    <xf numFmtId="0" fontId="5" fillId="0" borderId="1" xfId="37" applyBorder="1" applyAlignment="1" applyProtection="1">
      <alignment horizontal="left" vertical="top" wrapText="1"/>
    </xf>
    <xf numFmtId="0" fontId="5" fillId="0" borderId="0" xfId="37" applyAlignment="1" applyProtection="1">
      <alignment horizontal="left" vertical="top" wrapText="1"/>
    </xf>
    <xf numFmtId="0" fontId="5" fillId="0" borderId="1" xfId="38" applyBorder="1" applyAlignment="1" applyProtection="1">
      <alignment horizontal="left" vertical="top" wrapText="1"/>
    </xf>
    <xf numFmtId="0" fontId="5" fillId="0" borderId="0" xfId="38" applyAlignment="1" applyProtection="1">
      <alignment horizontal="left" vertical="top" wrapText="1"/>
    </xf>
    <xf numFmtId="0" fontId="5" fillId="0" borderId="1" xfId="39" applyBorder="1" applyAlignment="1" applyProtection="1">
      <alignment horizontal="left" vertical="top" wrapText="1"/>
    </xf>
    <xf numFmtId="0" fontId="5" fillId="0" borderId="0" xfId="39" applyAlignment="1" applyProtection="1">
      <alignment horizontal="left" vertical="top" wrapText="1"/>
    </xf>
    <xf numFmtId="0" fontId="5" fillId="0" borderId="1" xfId="40" applyBorder="1" applyAlignment="1" applyProtection="1">
      <alignment horizontal="left" vertical="top" wrapText="1"/>
    </xf>
    <xf numFmtId="0" fontId="5" fillId="0" borderId="0" xfId="40" applyAlignment="1" applyProtection="1">
      <alignment horizontal="left" vertical="top" wrapText="1"/>
    </xf>
    <xf numFmtId="0" fontId="6" fillId="0" borderId="1" xfId="40" applyFont="1" applyBorder="1" applyAlignment="1" applyProtection="1">
      <alignment horizontal="left" vertical="top" wrapText="1"/>
    </xf>
    <xf numFmtId="0" fontId="6" fillId="0" borderId="0" xfId="40" applyFont="1" applyAlignment="1" applyProtection="1">
      <alignment horizontal="left" vertical="top" wrapText="1"/>
    </xf>
    <xf numFmtId="0" fontId="5" fillId="0" borderId="1" xfId="41" applyBorder="1" applyAlignment="1" applyProtection="1">
      <alignment horizontal="left" vertical="top" wrapText="1"/>
    </xf>
    <xf numFmtId="0" fontId="5" fillId="0" borderId="0" xfId="41" applyAlignment="1" applyProtection="1">
      <alignment horizontal="left" vertical="top" wrapText="1"/>
    </xf>
    <xf numFmtId="0" fontId="5" fillId="0" borderId="1" xfId="42" applyBorder="1" applyAlignment="1" applyProtection="1">
      <alignment horizontal="left" vertical="top" wrapText="1"/>
    </xf>
    <xf numFmtId="0" fontId="5" fillId="0" borderId="1" xfId="43" applyBorder="1" applyAlignment="1" applyProtection="1">
      <alignment horizontal="left" vertical="top" wrapText="1"/>
    </xf>
    <xf numFmtId="0" fontId="5" fillId="0" borderId="1" xfId="44" applyBorder="1" applyAlignment="1" applyProtection="1">
      <alignment horizontal="left" vertical="top" wrapText="1"/>
    </xf>
    <xf numFmtId="0" fontId="5" fillId="0" borderId="1" xfId="45" applyBorder="1" applyAlignment="1" applyProtection="1">
      <alignment horizontal="left" vertical="top" wrapText="1"/>
    </xf>
    <xf numFmtId="0" fontId="5" fillId="0" borderId="1" xfId="46" applyBorder="1" applyAlignment="1" applyProtection="1">
      <alignment horizontal="left" vertical="top" wrapText="1"/>
    </xf>
    <xf numFmtId="0" fontId="5" fillId="0" borderId="1" xfId="47" applyBorder="1" applyAlignment="1" applyProtection="1">
      <alignment horizontal="left" vertical="top" wrapText="1"/>
    </xf>
    <xf numFmtId="0" fontId="5" fillId="0" borderId="0" xfId="47" applyAlignment="1" applyProtection="1">
      <alignment horizontal="left" vertical="top" wrapText="1"/>
    </xf>
    <xf numFmtId="0" fontId="5" fillId="0" borderId="1" xfId="48" applyBorder="1" applyAlignment="1" applyProtection="1">
      <alignment horizontal="left" vertical="top" wrapText="1"/>
    </xf>
    <xf numFmtId="0" fontId="6" fillId="0" borderId="1" xfId="48" applyFont="1" applyBorder="1" applyAlignment="1" applyProtection="1">
      <alignment horizontal="left" vertical="top" wrapText="1"/>
    </xf>
    <xf numFmtId="0" fontId="5" fillId="0" borderId="1" xfId="49" applyBorder="1" applyAlignment="1" applyProtection="1">
      <alignment horizontal="left" vertical="top" wrapText="1"/>
    </xf>
    <xf numFmtId="0" fontId="5" fillId="0" borderId="1" xfId="0" applyFont="1" applyBorder="1" applyAlignment="1" applyProtection="1">
      <alignment horizontal="left" vertical="top"/>
    </xf>
    <xf numFmtId="0" fontId="5" fillId="0" borderId="1" xfId="50" applyBorder="1" applyAlignment="1" applyProtection="1">
      <alignment horizontal="left" vertical="top" wrapText="1"/>
    </xf>
    <xf numFmtId="0" fontId="5" fillId="0" borderId="0" xfId="50" applyAlignment="1" applyProtection="1">
      <alignment horizontal="left" vertical="top" wrapText="1"/>
    </xf>
  </cellXfs>
  <cellStyles count="52">
    <cellStyle name="Bad" xfId="2" builtinId="27"/>
    <cellStyle name="Hyperlink" xfId="51" builtinId="8"/>
    <cellStyle name="Normal" xfId="0" builtinId="0"/>
    <cellStyle name="Normal 10" xfId="11" xr:uid="{12ACD69B-4A4C-4622-81D7-C2461C0F77F9}"/>
    <cellStyle name="Normal 11" xfId="12" xr:uid="{82422200-B11D-4E21-B499-1089F6220D7B}"/>
    <cellStyle name="Normal 12" xfId="13" xr:uid="{ACBDAD25-96B5-45E7-B13D-2E61C1611AB8}"/>
    <cellStyle name="Normal 13" xfId="14" xr:uid="{63D12F41-0027-4DC7-97B8-396E299D713B}"/>
    <cellStyle name="Normal 16" xfId="15" xr:uid="{5084CA16-DFFC-4804-935F-FCABC66AA60B}"/>
    <cellStyle name="Normal 17" xfId="16" xr:uid="{2218E303-71C2-4A06-8E19-A868A61A4634}"/>
    <cellStyle name="Normal 2" xfId="3" xr:uid="{86C71E93-9779-4FA8-8787-2BEEC6C04236}"/>
    <cellStyle name="Normal 20" xfId="17" xr:uid="{9A021C6B-2B1F-4413-A74F-5813E54F32EF}"/>
    <cellStyle name="Normal 21" xfId="18" xr:uid="{9104F01B-487C-4381-9048-83D96B93878E}"/>
    <cellStyle name="Normal 22" xfId="19" xr:uid="{C204D9A5-6FE4-44B7-AE8A-AC76039B90A7}"/>
    <cellStyle name="Normal 23" xfId="20" xr:uid="{AB8BC87F-6983-4D82-B028-6781AEBC120E}"/>
    <cellStyle name="Normal 24" xfId="21" xr:uid="{B8E3BC0E-07A2-44F4-96CD-BDDE25CD7F00}"/>
    <cellStyle name="Normal 25" xfId="22" xr:uid="{764AC641-1405-4A53-8248-D90C52039B4A}"/>
    <cellStyle name="Normal 26" xfId="23" xr:uid="{99D31B0E-52F0-4BE6-867C-DE6B984FB6FE}"/>
    <cellStyle name="Normal 28" xfId="24" xr:uid="{1044BCBC-DEBC-4831-8F7B-F2F4ED2C03BE}"/>
    <cellStyle name="Normal 29" xfId="25" xr:uid="{79842BBB-EDF2-4C20-A74D-AADE757D0DA7}"/>
    <cellStyle name="Normal 3" xfId="4" xr:uid="{B33435B0-BD1F-400C-8364-755EBA486CAB}"/>
    <cellStyle name="Normal 30" xfId="26" xr:uid="{97C2DA7E-47B5-4E92-9922-ADCF9F83CA91}"/>
    <cellStyle name="Normal 32" xfId="27" xr:uid="{BA38F8CA-44FD-4B93-B773-B53D5CBD7DCC}"/>
    <cellStyle name="Normal 33" xfId="28" xr:uid="{97F338EF-1F5E-4E02-BC89-F40E3EA2C776}"/>
    <cellStyle name="Normal 34" xfId="29" xr:uid="{338AB747-01DF-495F-AE4E-BD2E0F372C25}"/>
    <cellStyle name="Normal 35" xfId="30" xr:uid="{4CCBD527-7F97-4966-9672-CA65FA0CC3AD}"/>
    <cellStyle name="Normal 36" xfId="31" xr:uid="{9301C41B-82C7-4F9E-8667-1E2C9E450BA8}"/>
    <cellStyle name="Normal 38" xfId="32" xr:uid="{489FDBDF-B771-4CB7-BD5D-07D325033C8A}"/>
    <cellStyle name="Normal 39" xfId="34" xr:uid="{B03B3CC4-966D-48B6-BEED-88EA6D65410E}"/>
    <cellStyle name="Normal 4" xfId="5" xr:uid="{1AD8B518-1210-4BBE-BF6B-E7C07520B9DC}"/>
    <cellStyle name="Normal 40" xfId="35" xr:uid="{BB6C4BE0-2E15-4F74-A814-D8F056D84859}"/>
    <cellStyle name="Normal 41" xfId="36" xr:uid="{711C6971-0458-4F3F-8C63-42C2899D06EC}"/>
    <cellStyle name="Normal 42" xfId="37" xr:uid="{07A65C06-37DD-4E35-874C-3B0F6A33BF1E}"/>
    <cellStyle name="Normal 43" xfId="39" xr:uid="{29A11728-9B24-4706-B4F7-427267459DCD}"/>
    <cellStyle name="Normal 44" xfId="38" xr:uid="{E0B0A690-B087-4022-96C9-3B44D79C2D6A}"/>
    <cellStyle name="Normal 47" xfId="40" xr:uid="{7E7C9A28-DF77-467A-83FC-D900E55441A6}"/>
    <cellStyle name="Normal 48" xfId="41" xr:uid="{E19E9C53-4283-4EB0-BD7B-5E174513D841}"/>
    <cellStyle name="Normal 49" xfId="42" xr:uid="{7768DB64-1A22-4692-A2C4-D0977463A6E4}"/>
    <cellStyle name="Normal 5" xfId="6" xr:uid="{546B2510-CD0D-4745-97D1-70A8EDB6D8CF}"/>
    <cellStyle name="Normal 50" xfId="43" xr:uid="{3DC922DB-E248-4BFD-90E8-4065EC7D9556}"/>
    <cellStyle name="Normal 51" xfId="44" xr:uid="{5304F1E6-6E7B-406E-8715-5D2920EBFC69}"/>
    <cellStyle name="Normal 52" xfId="45" xr:uid="{94AF0882-6257-40BD-882A-6D2A3BAD4E0F}"/>
    <cellStyle name="Normal 55" xfId="49" xr:uid="{DD9EB198-6F2B-4B62-9FB8-88C7A2EA9F01}"/>
    <cellStyle name="Normal 56" xfId="50" xr:uid="{8EDFC112-682F-485F-89AA-DCBE78D7F0B6}"/>
    <cellStyle name="Normal 57" xfId="33" xr:uid="{767078F3-A81F-49C3-BDE2-1723882B437E}"/>
    <cellStyle name="Normal 6" xfId="7" xr:uid="{91FC044F-608A-42B9-B8FE-053F21CFDBAB}"/>
    <cellStyle name="Normal 62" xfId="47" xr:uid="{9EE2BB9D-F2EE-4766-8639-8DA4DE9175BA}"/>
    <cellStyle name="Normal 65" xfId="46" xr:uid="{179CA1C4-CEC8-4B2E-BA09-01661C1F9777}"/>
    <cellStyle name="Normal 66" xfId="48" xr:uid="{253604A2-8E8D-49A1-AAE0-C2A8413419E1}"/>
    <cellStyle name="Normal 7" xfId="8" xr:uid="{F191EDF0-C196-47FD-B841-2D5DD1FBF3A3}"/>
    <cellStyle name="Normal 8" xfId="9" xr:uid="{9437B65F-053E-4422-938F-155554F5E1D2}"/>
    <cellStyle name="Normal 9" xfId="10" xr:uid="{C8FCFFCD-8830-48C6-AA5C-584613EF53ED}"/>
    <cellStyle name="Normal_Sheet1" xfId="1" xr:uid="{54BAD131-3892-41D1-9A93-0EA079ED1A75}"/>
  </cellStyles>
  <dxfs count="4">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s>
  <tableStyles count="0" defaultTableStyle="TableStyleMedium2" defaultPivotStyle="PivotStyleLight16"/>
  <colors>
    <mruColors>
      <color rgb="FF9933FF"/>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3079750</xdr:colOff>
          <xdr:row>9</xdr:row>
          <xdr:rowOff>127000</xdr:rowOff>
        </xdr:from>
        <xdr:to>
          <xdr:col>0</xdr:col>
          <xdr:colOff>4870450</xdr:colOff>
          <xdr:row>19</xdr:row>
          <xdr:rowOff>69850</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000-000001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ABCB9-E013-408F-B3BE-0120522DCFC1}">
  <sheetPr codeName="Sheet1"/>
  <dimension ref="A1:E23"/>
  <sheetViews>
    <sheetView showGridLines="0" tabSelected="1" zoomScaleNormal="100" workbookViewId="0"/>
  </sheetViews>
  <sheetFormatPr defaultRowHeight="14.5" x14ac:dyDescent="0.35"/>
  <cols>
    <col min="1" max="1" width="112.7265625" style="4" customWidth="1"/>
    <col min="2" max="16384" width="8.7265625" style="4"/>
  </cols>
  <sheetData>
    <row r="1" spans="1:5" x14ac:dyDescent="0.35">
      <c r="A1" s="3" t="s">
        <v>1606</v>
      </c>
    </row>
    <row r="2" spans="1:5" x14ac:dyDescent="0.35">
      <c r="A2" s="3" t="s">
        <v>1609</v>
      </c>
    </row>
    <row r="5" spans="1:5" ht="50.5" customHeight="1" x14ac:dyDescent="0.35">
      <c r="A5" s="5" t="s">
        <v>1611</v>
      </c>
      <c r="B5" s="5"/>
      <c r="C5" s="5"/>
      <c r="D5" s="5"/>
      <c r="E5" s="5"/>
    </row>
    <row r="6" spans="1:5" x14ac:dyDescent="0.35">
      <c r="A6" s="6"/>
    </row>
    <row r="7" spans="1:5" ht="17.5" x14ac:dyDescent="0.35">
      <c r="A7" s="7" t="s">
        <v>1610</v>
      </c>
    </row>
    <row r="8" spans="1:5" ht="15.5" x14ac:dyDescent="0.35">
      <c r="A8" s="8"/>
    </row>
    <row r="9" spans="1:5" x14ac:dyDescent="0.35">
      <c r="A9" s="6"/>
    </row>
    <row r="10" spans="1:5" x14ac:dyDescent="0.35">
      <c r="A10" s="6"/>
    </row>
    <row r="11" spans="1:5" x14ac:dyDescent="0.35">
      <c r="A11" s="6"/>
    </row>
    <row r="12" spans="1:5" x14ac:dyDescent="0.35">
      <c r="A12" s="6"/>
    </row>
    <row r="13" spans="1:5" x14ac:dyDescent="0.35">
      <c r="A13" s="6"/>
    </row>
    <row r="14" spans="1:5" x14ac:dyDescent="0.35">
      <c r="A14" s="6"/>
    </row>
    <row r="17" spans="1:1" ht="15.5" x14ac:dyDescent="0.35">
      <c r="A17" s="9"/>
    </row>
    <row r="22" spans="1:1" ht="15.5" x14ac:dyDescent="0.35">
      <c r="A22" s="10"/>
    </row>
    <row r="23" spans="1:1" ht="15.5" x14ac:dyDescent="0.35">
      <c r="A23" s="10" t="s">
        <v>1607</v>
      </c>
    </row>
  </sheetData>
  <sheetProtection sheet="1" objects="1" scenarios="1" formatCells="0" formatColumns="0" formatRows="0" sort="0" autoFilter="0"/>
  <pageMargins left="0.7" right="0.7" top="0.75" bottom="0.75" header="0.3" footer="0.3"/>
  <pageSetup orientation="portrait" r:id="rId1"/>
  <drawing r:id="rId2"/>
  <legacyDrawing r:id="rId3"/>
  <oleObjects>
    <mc:AlternateContent xmlns:mc="http://schemas.openxmlformats.org/markup-compatibility/2006">
      <mc:Choice Requires="x14">
        <oleObject progId="PBrush" shapeId="21505" r:id="rId4">
          <objectPr defaultSize="0" autoPict="0" r:id="rId5">
            <anchor moveWithCells="1" sizeWithCells="1">
              <from>
                <xdr:col>0</xdr:col>
                <xdr:colOff>3079750</xdr:colOff>
                <xdr:row>9</xdr:row>
                <xdr:rowOff>127000</xdr:rowOff>
              </from>
              <to>
                <xdr:col>0</xdr:col>
                <xdr:colOff>4870450</xdr:colOff>
                <xdr:row>19</xdr:row>
                <xdr:rowOff>69850</xdr:rowOff>
              </to>
            </anchor>
          </objectPr>
        </oleObject>
      </mc:Choice>
      <mc:Fallback>
        <oleObject progId="PBrush" shapeId="2150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E17CB-03E3-41DB-80DA-34103F0CCF62}">
  <sheetPr codeName="Sheet2">
    <tabColor theme="1"/>
  </sheetPr>
  <dimension ref="A1:B10"/>
  <sheetViews>
    <sheetView zoomScale="80" zoomScaleNormal="80" workbookViewId="0"/>
  </sheetViews>
  <sheetFormatPr defaultRowHeight="14.5" x14ac:dyDescent="0.35"/>
  <cols>
    <col min="1" max="1" width="31.453125" style="4" customWidth="1"/>
    <col min="2" max="2" width="183" style="4" bestFit="1" customWidth="1"/>
    <col min="3" max="3" width="8.7265625" style="4"/>
    <col min="4" max="4" width="43.81640625" style="4" customWidth="1"/>
    <col min="5" max="16384" width="8.7265625" style="4"/>
  </cols>
  <sheetData>
    <row r="1" spans="1:2" x14ac:dyDescent="0.35">
      <c r="A1" s="11" t="s">
        <v>0</v>
      </c>
      <c r="B1" s="11" t="s">
        <v>1</v>
      </c>
    </row>
    <row r="2" spans="1:2" ht="29" x14ac:dyDescent="0.35">
      <c r="A2" s="12" t="s">
        <v>2</v>
      </c>
      <c r="B2" s="13" t="s">
        <v>3</v>
      </c>
    </row>
    <row r="3" spans="1:2" ht="29" x14ac:dyDescent="0.35">
      <c r="A3" s="12" t="s">
        <v>4</v>
      </c>
      <c r="B3" s="13" t="s">
        <v>1608</v>
      </c>
    </row>
    <row r="4" spans="1:2" ht="43.5" x14ac:dyDescent="0.35">
      <c r="A4" s="12" t="s">
        <v>5</v>
      </c>
      <c r="B4" s="14" t="s">
        <v>6</v>
      </c>
    </row>
    <row r="5" spans="1:2" ht="29" x14ac:dyDescent="0.35">
      <c r="A5" s="12" t="s">
        <v>7</v>
      </c>
      <c r="B5" s="13" t="s">
        <v>8</v>
      </c>
    </row>
    <row r="6" spans="1:2" ht="29" x14ac:dyDescent="0.35">
      <c r="A6" s="12" t="s">
        <v>9</v>
      </c>
      <c r="B6" s="15" t="s">
        <v>10</v>
      </c>
    </row>
    <row r="7" spans="1:2" ht="58" x14ac:dyDescent="0.35">
      <c r="A7" s="12" t="s">
        <v>11</v>
      </c>
      <c r="B7" s="16" t="s">
        <v>12</v>
      </c>
    </row>
    <row r="8" spans="1:2" x14ac:dyDescent="0.35">
      <c r="A8" s="12" t="s">
        <v>13</v>
      </c>
      <c r="B8" s="17" t="s">
        <v>14</v>
      </c>
    </row>
    <row r="10" spans="1:2" ht="15.5" x14ac:dyDescent="0.35">
      <c r="B10" s="18" t="s">
        <v>15</v>
      </c>
    </row>
  </sheetData>
  <sheetProtection sheet="1" objects="1" scenarios="1" formatCells="0" formatColumns="0" formatRows="0" sort="0" autoFilter="0"/>
  <autoFilter ref="A1:B10" xr:uid="{BE9E17CB-03E3-41DB-80DA-34103F0CCF62}"/>
  <pageMargins left="0.7" right="0.7" top="0.75" bottom="0.75" header="0.3" footer="0.3"/>
  <pageSetup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D541-1BA8-4435-A6EF-4D4BB72B2C4E}">
  <sheetPr codeName="Sheet3">
    <tabColor theme="4"/>
  </sheetPr>
  <dimension ref="A1:O37"/>
  <sheetViews>
    <sheetView zoomScale="70" zoomScaleNormal="70" workbookViewId="0"/>
  </sheetViews>
  <sheetFormatPr defaultRowHeight="14.5" x14ac:dyDescent="0.35"/>
  <cols>
    <col min="1" max="1" width="65.81640625" style="4" bestFit="1" customWidth="1"/>
    <col min="2" max="2" width="31.54296875" style="4" customWidth="1"/>
    <col min="3" max="5" width="12.54296875" style="4" bestFit="1" customWidth="1"/>
    <col min="6" max="6" width="12.1796875" style="4" bestFit="1" customWidth="1"/>
    <col min="7" max="8" width="12.54296875" style="4" bestFit="1" customWidth="1"/>
    <col min="9" max="9" width="3.453125" style="4" customWidth="1"/>
    <col min="10" max="10" width="11.453125" style="4" bestFit="1" customWidth="1"/>
    <col min="11" max="11" width="11" style="4" bestFit="1" customWidth="1"/>
    <col min="12" max="14" width="11.54296875" style="4" bestFit="1" customWidth="1"/>
    <col min="15" max="15" width="11.453125" style="4" bestFit="1" customWidth="1"/>
    <col min="16" max="16384" width="8.7265625" style="4"/>
  </cols>
  <sheetData>
    <row r="1" spans="1:15" ht="16.5" x14ac:dyDescent="0.35">
      <c r="C1" s="19" t="s">
        <v>34</v>
      </c>
      <c r="D1" s="19"/>
      <c r="E1" s="19"/>
      <c r="F1" s="19"/>
      <c r="G1" s="19"/>
      <c r="H1" s="19"/>
      <c r="J1" s="19" t="s">
        <v>35</v>
      </c>
      <c r="K1" s="19"/>
      <c r="L1" s="19"/>
      <c r="M1" s="19"/>
      <c r="N1" s="19"/>
      <c r="O1" s="19"/>
    </row>
    <row r="2" spans="1:15" x14ac:dyDescent="0.35">
      <c r="A2" s="20" t="s">
        <v>36</v>
      </c>
      <c r="B2" s="21" t="s">
        <v>37</v>
      </c>
      <c r="C2" s="22">
        <v>2023</v>
      </c>
      <c r="D2" s="22">
        <v>2022</v>
      </c>
      <c r="E2" s="22">
        <v>2021</v>
      </c>
      <c r="F2" s="22">
        <v>2020</v>
      </c>
      <c r="G2" s="22">
        <v>2019</v>
      </c>
      <c r="H2" s="22"/>
      <c r="J2" s="22">
        <v>2023</v>
      </c>
      <c r="K2" s="22">
        <v>2022</v>
      </c>
      <c r="L2" s="22">
        <v>2021</v>
      </c>
      <c r="M2" s="22">
        <v>2020</v>
      </c>
      <c r="N2" s="22">
        <v>2019</v>
      </c>
      <c r="O2" s="22"/>
    </row>
    <row r="3" spans="1:15" x14ac:dyDescent="0.35">
      <c r="A3" s="23" t="s">
        <v>38</v>
      </c>
      <c r="B3" s="24">
        <f>COUNTIF('Facility Summary'!$T:$T,A3)</f>
        <v>0</v>
      </c>
      <c r="C3" s="25">
        <f>SUMIF('2019-2023 TRI_Nonzero_Mapped'!$A:$A, C$2,'2019-2023 TRI_Nonzero_Mapped'!$S:$S)</f>
        <v>0</v>
      </c>
      <c r="D3" s="25">
        <f>SUMIF('2019-2023 TRI_Nonzero_Mapped'!$A:$A, D$2,'2019-2023 TRI_Nonzero_Mapped'!$S:$S)</f>
        <v>0</v>
      </c>
      <c r="E3" s="25">
        <f>SUMIF('2019-2023 TRI_Nonzero_Mapped'!$A:$A, E$2,'2019-2023 TRI_Nonzero_Mapped'!$S:$S)</f>
        <v>0</v>
      </c>
      <c r="F3" s="25">
        <f>SUMIF('2019-2023 TRI_Nonzero_Mapped'!$A:$A, F$2,'2019-2023 TRI_Nonzero_Mapped'!$S:$S)</f>
        <v>0</v>
      </c>
      <c r="G3" s="25">
        <f>SUMIF('2019-2023 TRI_Nonzero_Mapped'!$A:$A, G$2,'2019-2023 TRI_Nonzero_Mapped'!$S:$S)</f>
        <v>0</v>
      </c>
      <c r="H3" s="25"/>
      <c r="I3" s="26"/>
      <c r="J3" s="25">
        <f t="shared" ref="J3:N3" si="0">CONVERT(C3,"lbm", "g")/1000</f>
        <v>0</v>
      </c>
      <c r="K3" s="25">
        <f t="shared" si="0"/>
        <v>0</v>
      </c>
      <c r="L3" s="25">
        <f t="shared" si="0"/>
        <v>0</v>
      </c>
      <c r="M3" s="25">
        <f t="shared" si="0"/>
        <v>0</v>
      </c>
      <c r="N3" s="25">
        <f t="shared" si="0"/>
        <v>0</v>
      </c>
      <c r="O3" s="25"/>
    </row>
    <row r="4" spans="1:15" x14ac:dyDescent="0.35">
      <c r="A4" s="27" t="s">
        <v>39</v>
      </c>
      <c r="B4" s="24">
        <f>COUNTIF('Facility Summary'!$T:$T,A4)</f>
        <v>0</v>
      </c>
      <c r="C4" s="25">
        <f>SUMIF('2019-2023 TRI_Nonzero_Mapped'!$A:$A, C$2,'2019-2023 TRI_Nonzero_Mapped'!$T:$T)</f>
        <v>0</v>
      </c>
      <c r="D4" s="25">
        <f>SUMIF('2019-2023 TRI_Nonzero_Mapped'!$A:$A, D$2,'2019-2023 TRI_Nonzero_Mapped'!$T:$T)</f>
        <v>0</v>
      </c>
      <c r="E4" s="25">
        <f>SUMIF('2019-2023 TRI_Nonzero_Mapped'!$A:$A, E$2,'2019-2023 TRI_Nonzero_Mapped'!$T:$T)</f>
        <v>0</v>
      </c>
      <c r="F4" s="25">
        <f>SUMIF('2019-2023 TRI_Nonzero_Mapped'!$A:$A, F$2,'2019-2023 TRI_Nonzero_Mapped'!$T:$T)</f>
        <v>0</v>
      </c>
      <c r="G4" s="25">
        <f>SUMIF('2019-2023 TRI_Nonzero_Mapped'!$A:$A, G$2,'2019-2023 TRI_Nonzero_Mapped'!$T:$T)</f>
        <v>0</v>
      </c>
      <c r="H4" s="25"/>
      <c r="I4" s="26"/>
      <c r="J4" s="25">
        <f t="shared" ref="J4:J20" si="1">CONVERT(C4,"lbm", "g")/1000</f>
        <v>0</v>
      </c>
      <c r="K4" s="25">
        <f t="shared" ref="K4:K22" si="2">CONVERT(D4,"lbm", "g")/1000</f>
        <v>0</v>
      </c>
      <c r="L4" s="25">
        <f t="shared" ref="L4:L21" si="3">CONVERT(E4,"lbm", "g")/1000</f>
        <v>0</v>
      </c>
      <c r="M4" s="25">
        <f t="shared" ref="M4:M22" si="4">CONVERT(F4,"lbm", "g")/1000</f>
        <v>0</v>
      </c>
      <c r="N4" s="25">
        <f t="shared" ref="N4:N22" si="5">CONVERT(G4,"lbm", "g")/1000</f>
        <v>0</v>
      </c>
      <c r="O4" s="25"/>
    </row>
    <row r="5" spans="1:15" x14ac:dyDescent="0.35">
      <c r="A5" s="27" t="s">
        <v>40</v>
      </c>
      <c r="B5" s="24">
        <f>COUNTIF('Facility Summary'!$T:$T,A5)</f>
        <v>0</v>
      </c>
      <c r="C5" s="25">
        <f>SUMIF('2019-2023 TRI_Nonzero_Mapped'!$A:$A, C$2,'2019-2023 TRI_Nonzero_Mapped'!$U:$U)</f>
        <v>0</v>
      </c>
      <c r="D5" s="25">
        <f>SUMIF('2019-2023 TRI_Nonzero_Mapped'!$A:$A, D$2,'2019-2023 TRI_Nonzero_Mapped'!$U:$U)</f>
        <v>0</v>
      </c>
      <c r="E5" s="25">
        <f>SUMIF('2019-2023 TRI_Nonzero_Mapped'!$A:$A, E$2,'2019-2023 TRI_Nonzero_Mapped'!$U:$U)</f>
        <v>0</v>
      </c>
      <c r="F5" s="25">
        <f>SUMIF('2019-2023 TRI_Nonzero_Mapped'!$A:$A, F$2,'2019-2023 TRI_Nonzero_Mapped'!$U:$U)</f>
        <v>0</v>
      </c>
      <c r="G5" s="25">
        <f>SUMIF('2019-2023 TRI_Nonzero_Mapped'!$A:$A, G$2,'2019-2023 TRI_Nonzero_Mapped'!$U:$U)</f>
        <v>0</v>
      </c>
      <c r="H5" s="25"/>
      <c r="I5" s="26"/>
      <c r="J5" s="25">
        <f t="shared" si="1"/>
        <v>0</v>
      </c>
      <c r="K5" s="25">
        <f t="shared" si="2"/>
        <v>0</v>
      </c>
      <c r="L5" s="25">
        <f t="shared" si="3"/>
        <v>0</v>
      </c>
      <c r="M5" s="25">
        <f t="shared" si="4"/>
        <v>0</v>
      </c>
      <c r="N5" s="25">
        <f t="shared" si="5"/>
        <v>0</v>
      </c>
      <c r="O5" s="25"/>
    </row>
    <row r="6" spans="1:15" x14ac:dyDescent="0.35">
      <c r="A6" s="27" t="s">
        <v>41</v>
      </c>
      <c r="B6" s="24">
        <f>COUNTIF('Facility Summary'!$T:$T,A6)</f>
        <v>1</v>
      </c>
      <c r="C6" s="25">
        <f>SUMIF('2019-2023 TRI_Nonzero_Mapped'!$A:$A, C$2,'2019-2023 TRI_Nonzero_Mapped'!$V:$V)</f>
        <v>0</v>
      </c>
      <c r="D6" s="25">
        <f>SUMIF('2019-2023 TRI_Nonzero_Mapped'!$A:$A, D$2,'2019-2023 TRI_Nonzero_Mapped'!$V:$V)</f>
        <v>0</v>
      </c>
      <c r="E6" s="25">
        <f>SUMIF('2019-2023 TRI_Nonzero_Mapped'!$A:$A, E$2,'2019-2023 TRI_Nonzero_Mapped'!$V:$V)</f>
        <v>1</v>
      </c>
      <c r="F6" s="25">
        <f>SUMIF('2019-2023 TRI_Nonzero_Mapped'!$A:$A, F$2,'2019-2023 TRI_Nonzero_Mapped'!$V:$V)</f>
        <v>0</v>
      </c>
      <c r="G6" s="25">
        <f>SUMIF('2019-2023 TRI_Nonzero_Mapped'!$A:$A, G$2,'2019-2023 TRI_Nonzero_Mapped'!$V:$V)</f>
        <v>1</v>
      </c>
      <c r="H6" s="25"/>
      <c r="I6" s="26"/>
      <c r="J6" s="25">
        <f t="shared" si="1"/>
        <v>0</v>
      </c>
      <c r="K6" s="25">
        <f t="shared" si="2"/>
        <v>0</v>
      </c>
      <c r="L6" s="25">
        <f t="shared" si="3"/>
        <v>0.45359237000000002</v>
      </c>
      <c r="M6" s="25">
        <f t="shared" si="4"/>
        <v>0</v>
      </c>
      <c r="N6" s="25">
        <f t="shared" si="5"/>
        <v>0.45359237000000002</v>
      </c>
      <c r="O6" s="25"/>
    </row>
    <row r="7" spans="1:15" x14ac:dyDescent="0.35">
      <c r="A7" s="27" t="s">
        <v>42</v>
      </c>
      <c r="B7" s="24">
        <f>COUNTIF('Facility Summary'!$T:$T,A7)</f>
        <v>0</v>
      </c>
      <c r="C7" s="25">
        <f>SUMIF('2019-2023 TRI_Nonzero_Mapped'!$A:$A, C$2,'2019-2023 TRI_Nonzero_Mapped'!$W:$W)</f>
        <v>0</v>
      </c>
      <c r="D7" s="25">
        <f>SUMIF('2019-2023 TRI_Nonzero_Mapped'!$A:$A, D$2,'2019-2023 TRI_Nonzero_Mapped'!$W:$W)</f>
        <v>0</v>
      </c>
      <c r="E7" s="25">
        <f>SUMIF('2019-2023 TRI_Nonzero_Mapped'!$A:$A, E$2,'2019-2023 TRI_Nonzero_Mapped'!$W:$W)</f>
        <v>0</v>
      </c>
      <c r="F7" s="25">
        <f>SUMIF('2019-2023 TRI_Nonzero_Mapped'!$A:$A, F$2,'2019-2023 TRI_Nonzero_Mapped'!$W:$W)</f>
        <v>0</v>
      </c>
      <c r="G7" s="25">
        <f>SUMIF('2019-2023 TRI_Nonzero_Mapped'!$A:$A, G$2,'2019-2023 TRI_Nonzero_Mapped'!$W:$W)</f>
        <v>0</v>
      </c>
      <c r="H7" s="25"/>
      <c r="I7" s="26"/>
      <c r="J7" s="25">
        <f t="shared" si="1"/>
        <v>0</v>
      </c>
      <c r="K7" s="25">
        <f t="shared" si="2"/>
        <v>0</v>
      </c>
      <c r="L7" s="25">
        <f t="shared" si="3"/>
        <v>0</v>
      </c>
      <c r="M7" s="25">
        <f t="shared" si="4"/>
        <v>0</v>
      </c>
      <c r="N7" s="25">
        <f t="shared" si="5"/>
        <v>0</v>
      </c>
      <c r="O7" s="25"/>
    </row>
    <row r="8" spans="1:15" x14ac:dyDescent="0.35">
      <c r="A8" s="27" t="s">
        <v>43</v>
      </c>
      <c r="B8" s="24">
        <f>COUNTIF('Facility Summary'!$T:$T,A8)</f>
        <v>0</v>
      </c>
      <c r="C8" s="25">
        <f>SUMIF('2019-2023 TRI_Nonzero_Mapped'!$A:$A, C$2,'2019-2023 TRI_Nonzero_Mapped'!$X:$X)</f>
        <v>0</v>
      </c>
      <c r="D8" s="25">
        <f>SUMIF('2019-2023 TRI_Nonzero_Mapped'!$A:$A, D$2,'2019-2023 TRI_Nonzero_Mapped'!$X:$X)</f>
        <v>0</v>
      </c>
      <c r="E8" s="25">
        <f>SUMIF('2019-2023 TRI_Nonzero_Mapped'!$A:$A, E$2,'2019-2023 TRI_Nonzero_Mapped'!$X:$X)</f>
        <v>0</v>
      </c>
      <c r="F8" s="25">
        <f>SUMIF('2019-2023 TRI_Nonzero_Mapped'!$A:$A, F$2,'2019-2023 TRI_Nonzero_Mapped'!$X:$X)</f>
        <v>0</v>
      </c>
      <c r="G8" s="25">
        <f>SUMIF('2019-2023 TRI_Nonzero_Mapped'!$A:$A, G$2,'2019-2023 TRI_Nonzero_Mapped'!$X:$X)</f>
        <v>0</v>
      </c>
      <c r="H8" s="25"/>
      <c r="I8" s="26"/>
      <c r="J8" s="25">
        <f t="shared" si="1"/>
        <v>0</v>
      </c>
      <c r="K8" s="25">
        <f t="shared" si="2"/>
        <v>0</v>
      </c>
      <c r="L8" s="25">
        <f t="shared" si="3"/>
        <v>0</v>
      </c>
      <c r="M8" s="25">
        <f t="shared" si="4"/>
        <v>0</v>
      </c>
      <c r="N8" s="25">
        <f t="shared" si="5"/>
        <v>0</v>
      </c>
      <c r="O8" s="25"/>
    </row>
    <row r="9" spans="1:15" x14ac:dyDescent="0.35">
      <c r="A9" s="27" t="s">
        <v>44</v>
      </c>
      <c r="B9" s="24">
        <f>COUNTIF('Facility Summary'!$T:$T,A9)</f>
        <v>0</v>
      </c>
      <c r="C9" s="25">
        <f>SUMIF('2019-2023 TRI_Nonzero_Mapped'!$A:$A, C$2,'2019-2023 TRI_Nonzero_Mapped'!$Y:$Y)</f>
        <v>0</v>
      </c>
      <c r="D9" s="25">
        <f>SUMIF('2019-2023 TRI_Nonzero_Mapped'!$A:$A, D$2,'2019-2023 TRI_Nonzero_Mapped'!$Y:$Y)</f>
        <v>0</v>
      </c>
      <c r="E9" s="25">
        <f>SUMIF('2019-2023 TRI_Nonzero_Mapped'!$A:$A, E$2,'2019-2023 TRI_Nonzero_Mapped'!$Y:$Y)</f>
        <v>0</v>
      </c>
      <c r="F9" s="25">
        <f>SUMIF('2019-2023 TRI_Nonzero_Mapped'!$A:$A, F$2,'2019-2023 TRI_Nonzero_Mapped'!$Y:$Y)</f>
        <v>0</v>
      </c>
      <c r="G9" s="25">
        <f>SUMIF('2019-2023 TRI_Nonzero_Mapped'!$A:$A, G$2,'2019-2023 TRI_Nonzero_Mapped'!$Y:$Y)</f>
        <v>0</v>
      </c>
      <c r="H9" s="25"/>
      <c r="I9" s="26"/>
      <c r="J9" s="25">
        <f t="shared" si="1"/>
        <v>0</v>
      </c>
      <c r="K9" s="25">
        <f t="shared" si="2"/>
        <v>0</v>
      </c>
      <c r="L9" s="25">
        <f t="shared" si="3"/>
        <v>0</v>
      </c>
      <c r="M9" s="25">
        <f t="shared" si="4"/>
        <v>0</v>
      </c>
      <c r="N9" s="25">
        <f t="shared" si="5"/>
        <v>0</v>
      </c>
      <c r="O9" s="25"/>
    </row>
    <row r="10" spans="1:15" x14ac:dyDescent="0.35">
      <c r="A10" s="27" t="s">
        <v>45</v>
      </c>
      <c r="B10" s="24">
        <f>COUNTIF('Facility Summary'!$T:$T,A10)</f>
        <v>0</v>
      </c>
      <c r="C10" s="25">
        <f>SUMIF('2019-2023 TRI_Nonzero_Mapped'!$A:$A, C$2,'2019-2023 TRI_Nonzero_Mapped'!$Z:$Z)</f>
        <v>0</v>
      </c>
      <c r="D10" s="25">
        <f>SUMIF('2019-2023 TRI_Nonzero_Mapped'!$A:$A, D$2,'2019-2023 TRI_Nonzero_Mapped'!$Z:$Z)</f>
        <v>0</v>
      </c>
      <c r="E10" s="25">
        <f>SUMIF('2019-2023 TRI_Nonzero_Mapped'!$A:$A, E$2,'2019-2023 TRI_Nonzero_Mapped'!$Z:$Z)</f>
        <v>0</v>
      </c>
      <c r="F10" s="25">
        <f>SUMIF('2019-2023 TRI_Nonzero_Mapped'!$A:$A, F$2,'2019-2023 TRI_Nonzero_Mapped'!$Z:$Z)</f>
        <v>0</v>
      </c>
      <c r="G10" s="25">
        <f>SUMIF('2019-2023 TRI_Nonzero_Mapped'!$A:$A, G$2,'2019-2023 TRI_Nonzero_Mapped'!$Z:$Z)</f>
        <v>0</v>
      </c>
      <c r="H10" s="25"/>
      <c r="I10" s="26"/>
      <c r="J10" s="25">
        <f t="shared" si="1"/>
        <v>0</v>
      </c>
      <c r="K10" s="25">
        <f t="shared" si="2"/>
        <v>0</v>
      </c>
      <c r="L10" s="25">
        <f t="shared" si="3"/>
        <v>0</v>
      </c>
      <c r="M10" s="25">
        <f t="shared" si="4"/>
        <v>0</v>
      </c>
      <c r="N10" s="25">
        <f t="shared" si="5"/>
        <v>0</v>
      </c>
      <c r="O10" s="25"/>
    </row>
    <row r="11" spans="1:15" x14ac:dyDescent="0.35">
      <c r="A11" s="27" t="s">
        <v>46</v>
      </c>
      <c r="B11" s="24">
        <f>COUNTIF('Facility Summary'!$T:$T,A11)</f>
        <v>0</v>
      </c>
      <c r="C11" s="25">
        <f>SUMIF('2019-2023 TRI_Nonzero_Mapped'!$A:$A, C$2,'2019-2023 TRI_Nonzero_Mapped'!$AA:$AA)</f>
        <v>0</v>
      </c>
      <c r="D11" s="25">
        <f>SUMIF('2019-2023 TRI_Nonzero_Mapped'!$A:$A, D$2,'2019-2023 TRI_Nonzero_Mapped'!$AA:$AA)</f>
        <v>0</v>
      </c>
      <c r="E11" s="25">
        <f>SUMIF('2019-2023 TRI_Nonzero_Mapped'!$A:$A, E$2,'2019-2023 TRI_Nonzero_Mapped'!$AA:$AA)</f>
        <v>0</v>
      </c>
      <c r="F11" s="25">
        <f>SUMIF('2019-2023 TRI_Nonzero_Mapped'!$A:$A, F$2,'2019-2023 TRI_Nonzero_Mapped'!$AA:$AA)</f>
        <v>0</v>
      </c>
      <c r="G11" s="25">
        <f>SUMIF('2019-2023 TRI_Nonzero_Mapped'!$A:$A, G$2,'2019-2023 TRI_Nonzero_Mapped'!$AA:$AA)</f>
        <v>0</v>
      </c>
      <c r="H11" s="25"/>
      <c r="I11" s="26"/>
      <c r="J11" s="25">
        <f t="shared" si="1"/>
        <v>0</v>
      </c>
      <c r="K11" s="25">
        <f t="shared" si="2"/>
        <v>0</v>
      </c>
      <c r="L11" s="25">
        <f t="shared" si="3"/>
        <v>0</v>
      </c>
      <c r="M11" s="25">
        <f t="shared" si="4"/>
        <v>0</v>
      </c>
      <c r="N11" s="25">
        <f t="shared" si="5"/>
        <v>0</v>
      </c>
      <c r="O11" s="25"/>
    </row>
    <row r="12" spans="1:15" x14ac:dyDescent="0.35">
      <c r="A12" s="27" t="s">
        <v>47</v>
      </c>
      <c r="B12" s="24">
        <f>COUNTIF('Facility Summary'!$T:$T,A12)</f>
        <v>1</v>
      </c>
      <c r="C12" s="25">
        <f>SUMIF('2019-2023 TRI_Nonzero_Mapped'!$A:$A, C$2,'2019-2023 TRI_Nonzero_Mapped'!$AB:$AB)</f>
        <v>0</v>
      </c>
      <c r="D12" s="25">
        <f>SUMIF('2019-2023 TRI_Nonzero_Mapped'!$A:$A, D$2,'2019-2023 TRI_Nonzero_Mapped'!$AB:$AB)</f>
        <v>0</v>
      </c>
      <c r="E12" s="25">
        <f>SUMIF('2019-2023 TRI_Nonzero_Mapped'!$A:$A, E$2,'2019-2023 TRI_Nonzero_Mapped'!$AB:$AB)</f>
        <v>0</v>
      </c>
      <c r="F12" s="25">
        <f>SUMIF('2019-2023 TRI_Nonzero_Mapped'!$A:$A, F$2,'2019-2023 TRI_Nonzero_Mapped'!$AB:$AB)</f>
        <v>0</v>
      </c>
      <c r="G12" s="25">
        <f>SUMIF('2019-2023 TRI_Nonzero_Mapped'!$A:$A, G$2,'2019-2023 TRI_Nonzero_Mapped'!$AB:$AB)</f>
        <v>6.0000000000000001E-3</v>
      </c>
      <c r="H12" s="25"/>
      <c r="I12" s="26"/>
      <c r="J12" s="25">
        <f t="shared" si="1"/>
        <v>0</v>
      </c>
      <c r="K12" s="25">
        <f>CONVERT(D12,"lbm", "g")/1000</f>
        <v>0</v>
      </c>
      <c r="L12" s="25">
        <f t="shared" si="3"/>
        <v>0</v>
      </c>
      <c r="M12" s="25">
        <f t="shared" si="4"/>
        <v>0</v>
      </c>
      <c r="N12" s="25">
        <f t="shared" si="5"/>
        <v>2.7215542200000001E-3</v>
      </c>
      <c r="O12" s="25"/>
    </row>
    <row r="13" spans="1:15" x14ac:dyDescent="0.35">
      <c r="A13" s="27" t="s">
        <v>48</v>
      </c>
      <c r="B13" s="24">
        <f>COUNTIF('Facility Summary'!$T:$T,A13)</f>
        <v>0</v>
      </c>
      <c r="C13" s="25">
        <f>SUMIF('2019-2023 TRI_Nonzero_Mapped'!$A:$A, C$2,'2019-2023 TRI_Nonzero_Mapped'!$AC:$AC)</f>
        <v>0</v>
      </c>
      <c r="D13" s="25">
        <f>SUMIF('2019-2023 TRI_Nonzero_Mapped'!$A:$A, D$2,'2019-2023 TRI_Nonzero_Mapped'!$AC:$AC)</f>
        <v>0</v>
      </c>
      <c r="E13" s="25">
        <f>SUMIF('2019-2023 TRI_Nonzero_Mapped'!$A:$A, E$2,'2019-2023 TRI_Nonzero_Mapped'!$AC:$AC)</f>
        <v>0</v>
      </c>
      <c r="F13" s="25">
        <f>SUMIF('2019-2023 TRI_Nonzero_Mapped'!$A:$A, F$2,'2019-2023 TRI_Nonzero_Mapped'!$AC:$AC)</f>
        <v>0</v>
      </c>
      <c r="G13" s="25">
        <f>SUMIF('2019-2023 TRI_Nonzero_Mapped'!$A:$A, G$2,'2019-2023 TRI_Nonzero_Mapped'!$AC:$AC)</f>
        <v>0</v>
      </c>
      <c r="H13" s="25"/>
      <c r="I13" s="26"/>
      <c r="J13" s="25">
        <f t="shared" si="1"/>
        <v>0</v>
      </c>
      <c r="K13" s="25">
        <f t="shared" si="2"/>
        <v>0</v>
      </c>
      <c r="L13" s="25">
        <f t="shared" si="3"/>
        <v>0</v>
      </c>
      <c r="M13" s="25">
        <f t="shared" si="4"/>
        <v>0</v>
      </c>
      <c r="N13" s="25">
        <f t="shared" si="5"/>
        <v>0</v>
      </c>
      <c r="O13" s="25"/>
    </row>
    <row r="14" spans="1:15" x14ac:dyDescent="0.35">
      <c r="A14" s="27" t="s">
        <v>49</v>
      </c>
      <c r="B14" s="24">
        <f>COUNTIF('Facility Summary'!$T:$T,A14)</f>
        <v>0</v>
      </c>
      <c r="C14" s="25">
        <f>SUMIF('2019-2023 TRI_Nonzero_Mapped'!$A:$A, C$2,'2019-2023 TRI_Nonzero_Mapped'!$AD:$AD)</f>
        <v>0</v>
      </c>
      <c r="D14" s="25">
        <f>SUMIF('2019-2023 TRI_Nonzero_Mapped'!$A:$A, D$2,'2019-2023 TRI_Nonzero_Mapped'!$AD:$AD)</f>
        <v>0</v>
      </c>
      <c r="E14" s="25">
        <f>SUMIF('2019-2023 TRI_Nonzero_Mapped'!$A:$A, E$2,'2019-2023 TRI_Nonzero_Mapped'!$AD:$AD)</f>
        <v>0</v>
      </c>
      <c r="F14" s="25">
        <f>SUMIF('2019-2023 TRI_Nonzero_Mapped'!$A:$A, F$2,'2019-2023 TRI_Nonzero_Mapped'!$AD:$AD)</f>
        <v>0</v>
      </c>
      <c r="G14" s="25">
        <f>SUMIF('2019-2023 TRI_Nonzero_Mapped'!$A:$A, G$2,'2019-2023 TRI_Nonzero_Mapped'!$AD:$AD)</f>
        <v>0</v>
      </c>
      <c r="H14" s="25"/>
      <c r="I14" s="26"/>
      <c r="J14" s="25">
        <f t="shared" si="1"/>
        <v>0</v>
      </c>
      <c r="K14" s="25">
        <f t="shared" si="2"/>
        <v>0</v>
      </c>
      <c r="L14" s="25">
        <f t="shared" si="3"/>
        <v>0</v>
      </c>
      <c r="M14" s="25">
        <f t="shared" si="4"/>
        <v>0</v>
      </c>
      <c r="N14" s="25">
        <f t="shared" si="5"/>
        <v>0</v>
      </c>
      <c r="O14" s="25"/>
    </row>
    <row r="15" spans="1:15" x14ac:dyDescent="0.35">
      <c r="A15" s="27" t="s">
        <v>50</v>
      </c>
      <c r="B15" s="24">
        <f>COUNTIF('Facility Summary'!$T:$T,A15)</f>
        <v>0</v>
      </c>
      <c r="C15" s="25">
        <f>SUMIF('2019-2023 TRI_Nonzero_Mapped'!$A:$A, C$2,'2019-2023 TRI_Nonzero_Mapped'!$AE:$AE)</f>
        <v>0</v>
      </c>
      <c r="D15" s="25">
        <f>SUMIF('2019-2023 TRI_Nonzero_Mapped'!$A:$A, D$2,'2019-2023 TRI_Nonzero_Mapped'!$AE:$AE)</f>
        <v>0</v>
      </c>
      <c r="E15" s="25">
        <f>SUMIF('2019-2023 TRI_Nonzero_Mapped'!$A:$A, E$2,'2019-2023 TRI_Nonzero_Mapped'!$AE:$AE)</f>
        <v>0</v>
      </c>
      <c r="F15" s="25">
        <f>SUMIF('2019-2023 TRI_Nonzero_Mapped'!$A:$A, F$2,'2019-2023 TRI_Nonzero_Mapped'!$AE:$AE)</f>
        <v>0</v>
      </c>
      <c r="G15" s="25">
        <f>SUMIF('2019-2023 TRI_Nonzero_Mapped'!$A:$A, G$2,'2019-2023 TRI_Nonzero_Mapped'!$AE:$AE)</f>
        <v>0</v>
      </c>
      <c r="H15" s="25"/>
      <c r="I15" s="26"/>
      <c r="J15" s="25">
        <f t="shared" si="1"/>
        <v>0</v>
      </c>
      <c r="K15" s="25">
        <f t="shared" si="2"/>
        <v>0</v>
      </c>
      <c r="L15" s="25">
        <f t="shared" si="3"/>
        <v>0</v>
      </c>
      <c r="M15" s="25">
        <f t="shared" si="4"/>
        <v>0</v>
      </c>
      <c r="N15" s="25">
        <f t="shared" si="5"/>
        <v>0</v>
      </c>
      <c r="O15" s="25"/>
    </row>
    <row r="16" spans="1:15" x14ac:dyDescent="0.35">
      <c r="A16" s="27" t="s">
        <v>51</v>
      </c>
      <c r="B16" s="24">
        <f>COUNTIF('Facility Summary'!$T:$T,A16)</f>
        <v>3</v>
      </c>
      <c r="C16" s="25">
        <f>SUMIF('2019-2023 TRI_Nonzero_Mapped'!$A:$A, C$2,'2019-2023 TRI_Nonzero_Mapped'!$AF:$AF)</f>
        <v>10910</v>
      </c>
      <c r="D16" s="25">
        <f>SUMIF('2019-2023 TRI_Nonzero_Mapped'!$A:$A, D$2,'2019-2023 TRI_Nonzero_Mapped'!$AF:$AF)</f>
        <v>361</v>
      </c>
      <c r="E16" s="25">
        <f>SUMIF('2019-2023 TRI_Nonzero_Mapped'!$A:$A, E$2,'2019-2023 TRI_Nonzero_Mapped'!$AF:$AF)</f>
        <v>452.26</v>
      </c>
      <c r="F16" s="25">
        <f>SUMIF('2019-2023 TRI_Nonzero_Mapped'!$A:$A, F$2,'2019-2023 TRI_Nonzero_Mapped'!$AF:$AF)</f>
        <v>2</v>
      </c>
      <c r="G16" s="25">
        <f>SUMIF('2019-2023 TRI_Nonzero_Mapped'!$A:$A, G$2,'2019-2023 TRI_Nonzero_Mapped'!$AF:$AF)</f>
        <v>810</v>
      </c>
      <c r="H16" s="25"/>
      <c r="I16" s="26"/>
      <c r="J16" s="25">
        <f t="shared" si="1"/>
        <v>4948.6927567000002</v>
      </c>
      <c r="K16" s="25">
        <f t="shared" si="2"/>
        <v>163.74684557</v>
      </c>
      <c r="L16" s="25">
        <f t="shared" si="3"/>
        <v>205.14168525619999</v>
      </c>
      <c r="M16" s="25">
        <f t="shared" si="4"/>
        <v>0.90718474000000004</v>
      </c>
      <c r="N16" s="25">
        <f t="shared" si="5"/>
        <v>367.40981970000001</v>
      </c>
      <c r="O16" s="25"/>
    </row>
    <row r="17" spans="1:15" x14ac:dyDescent="0.35">
      <c r="A17" s="27" t="s">
        <v>52</v>
      </c>
      <c r="B17" s="24">
        <f>COUNTIF('Facility Summary'!$T:$T,A17)</f>
        <v>4</v>
      </c>
      <c r="C17" s="25">
        <f>SUMIF('2019-2023 TRI_Nonzero_Mapped'!$A:$A, C$2,'2019-2023 TRI_Nonzero_Mapped'!$AG:$AG)</f>
        <v>0.04</v>
      </c>
      <c r="D17" s="25">
        <f>SUMIF('2019-2023 TRI_Nonzero_Mapped'!$A:$A, D$2,'2019-2023 TRI_Nonzero_Mapped'!$AG:$AG)</f>
        <v>5.5</v>
      </c>
      <c r="E17" s="25">
        <f>SUMIF('2019-2023 TRI_Nonzero_Mapped'!$A:$A, E$2,'2019-2023 TRI_Nonzero_Mapped'!$AG:$AG)</f>
        <v>0.01</v>
      </c>
      <c r="F17" s="25">
        <f>SUMIF('2019-2023 TRI_Nonzero_Mapped'!$A:$A, F$2,'2019-2023 TRI_Nonzero_Mapped'!$AG:$AG)</f>
        <v>2.2000000000000002</v>
      </c>
      <c r="G17" s="25">
        <f>SUMIF('2019-2023 TRI_Nonzero_Mapped'!$A:$A, G$2,'2019-2023 TRI_Nonzero_Mapped'!$AG:$AG)</f>
        <v>0.26700000000000002</v>
      </c>
      <c r="H17" s="25"/>
      <c r="I17" s="26"/>
      <c r="J17" s="25">
        <f t="shared" si="1"/>
        <v>1.8143694800000002E-2</v>
      </c>
      <c r="K17" s="25">
        <f t="shared" si="2"/>
        <v>2.4947580350000003</v>
      </c>
      <c r="L17" s="25">
        <f t="shared" si="3"/>
        <v>4.5359237000000005E-3</v>
      </c>
      <c r="M17" s="25">
        <f t="shared" si="4"/>
        <v>0.99790321400000015</v>
      </c>
      <c r="N17" s="25">
        <f t="shared" si="5"/>
        <v>0.12110916279000002</v>
      </c>
      <c r="O17" s="25"/>
    </row>
    <row r="18" spans="1:15" x14ac:dyDescent="0.35">
      <c r="A18" s="27" t="s">
        <v>53</v>
      </c>
      <c r="B18" s="24">
        <f>COUNTIF('Facility Summary'!$T:$T,A18)</f>
        <v>0</v>
      </c>
      <c r="C18" s="25">
        <f>SUMIF('2019-2023 TRI_Nonzero_Mapped'!$A:$A, C$2,'2019-2023 TRI_Nonzero_Mapped'!$AH:$AH)</f>
        <v>0</v>
      </c>
      <c r="D18" s="25">
        <f>SUMIF('2019-2023 TRI_Nonzero_Mapped'!$A:$A, D$2,'2019-2023 TRI_Nonzero_Mapped'!$AH:$AH)</f>
        <v>0</v>
      </c>
      <c r="E18" s="25">
        <f>SUMIF('2019-2023 TRI_Nonzero_Mapped'!$A:$A, E$2,'2019-2023 TRI_Nonzero_Mapped'!$AH:$AH)</f>
        <v>0</v>
      </c>
      <c r="F18" s="25">
        <f>SUMIF('2019-2023 TRI_Nonzero_Mapped'!$A:$A, F$2,'2019-2023 TRI_Nonzero_Mapped'!$AH:$AH)</f>
        <v>0</v>
      </c>
      <c r="G18" s="25">
        <f>SUMIF('2019-2023 TRI_Nonzero_Mapped'!$A:$A, G$2,'2019-2023 TRI_Nonzero_Mapped'!$AH:$AH)</f>
        <v>0</v>
      </c>
      <c r="H18" s="25"/>
      <c r="I18" s="26"/>
      <c r="J18" s="25">
        <f t="shared" si="1"/>
        <v>0</v>
      </c>
      <c r="K18" s="25">
        <f t="shared" si="2"/>
        <v>0</v>
      </c>
      <c r="L18" s="25">
        <f t="shared" si="3"/>
        <v>0</v>
      </c>
      <c r="M18" s="25">
        <f t="shared" si="4"/>
        <v>0</v>
      </c>
      <c r="N18" s="25">
        <f t="shared" si="5"/>
        <v>0</v>
      </c>
      <c r="O18" s="25"/>
    </row>
    <row r="19" spans="1:15" x14ac:dyDescent="0.35">
      <c r="A19" s="27" t="s">
        <v>54</v>
      </c>
      <c r="B19" s="24">
        <f>COUNTIF('Facility Summary'!$T:$T,A19)</f>
        <v>0</v>
      </c>
      <c r="C19" s="25">
        <f>SUMIF('2019-2023 TRI_Nonzero_Mapped'!$A:$A, C$2,'2019-2023 TRI_Nonzero_Mapped'!$AI:$AI)</f>
        <v>0</v>
      </c>
      <c r="D19" s="25">
        <f>SUMIF('2019-2023 TRI_Nonzero_Mapped'!$A:$A, D$2,'2019-2023 TRI_Nonzero_Mapped'!$AI:$AI)</f>
        <v>0</v>
      </c>
      <c r="E19" s="25">
        <f>SUMIF('2019-2023 TRI_Nonzero_Mapped'!$A:$A, E$2,'2019-2023 TRI_Nonzero_Mapped'!$AI:$AI)</f>
        <v>0</v>
      </c>
      <c r="F19" s="25">
        <f>SUMIF('2019-2023 TRI_Nonzero_Mapped'!$A:$A, F$2,'2019-2023 TRI_Nonzero_Mapped'!$AI:$AI)</f>
        <v>0</v>
      </c>
      <c r="G19" s="25">
        <f>SUMIF('2019-2023 TRI_Nonzero_Mapped'!$A:$A, G$2,'2019-2023 TRI_Nonzero_Mapped'!$AI:$AI)</f>
        <v>0</v>
      </c>
      <c r="H19" s="25"/>
      <c r="I19" s="26"/>
      <c r="J19" s="25">
        <f t="shared" si="1"/>
        <v>0</v>
      </c>
      <c r="K19" s="25">
        <f t="shared" si="2"/>
        <v>0</v>
      </c>
      <c r="L19" s="25">
        <f t="shared" si="3"/>
        <v>0</v>
      </c>
      <c r="M19" s="25">
        <f t="shared" si="4"/>
        <v>0</v>
      </c>
      <c r="N19" s="25">
        <f t="shared" si="5"/>
        <v>0</v>
      </c>
      <c r="O19" s="25"/>
    </row>
    <row r="20" spans="1:15" x14ac:dyDescent="0.35">
      <c r="A20" s="27" t="s">
        <v>55</v>
      </c>
      <c r="B20" s="24">
        <f>COUNTIF('Facility Summary'!$T:$T,A20)</f>
        <v>0</v>
      </c>
      <c r="C20" s="25">
        <f>SUMIF('2019-2023 TRI_Nonzero_Mapped'!$A:$A, C$2,'2019-2023 TRI_Nonzero_Mapped'!$AJ:$AJ)</f>
        <v>0</v>
      </c>
      <c r="D20" s="25">
        <f>SUMIF('2019-2023 TRI_Nonzero_Mapped'!$A:$A, D$2,'2019-2023 TRI_Nonzero_Mapped'!$AJ:$AJ)</f>
        <v>0</v>
      </c>
      <c r="E20" s="25">
        <f>SUMIF('2019-2023 TRI_Nonzero_Mapped'!$A:$A, E$2,'2019-2023 TRI_Nonzero_Mapped'!$AJ:$AJ)</f>
        <v>0</v>
      </c>
      <c r="F20" s="25">
        <f>SUMIF('2019-2023 TRI_Nonzero_Mapped'!$A:$A, F$2,'2019-2023 TRI_Nonzero_Mapped'!$AJ:$AJ)</f>
        <v>0</v>
      </c>
      <c r="G20" s="25">
        <f>SUMIF('2019-2023 TRI_Nonzero_Mapped'!$A:$A, G$2,'2019-2023 TRI_Nonzero_Mapped'!$AJ:$AJ)</f>
        <v>0</v>
      </c>
      <c r="H20" s="25"/>
      <c r="I20" s="26"/>
      <c r="J20" s="25">
        <f t="shared" si="1"/>
        <v>0</v>
      </c>
      <c r="K20" s="25">
        <f t="shared" si="2"/>
        <v>0</v>
      </c>
      <c r="L20" s="25">
        <f t="shared" si="3"/>
        <v>0</v>
      </c>
      <c r="M20" s="25">
        <f t="shared" si="4"/>
        <v>0</v>
      </c>
      <c r="N20" s="25">
        <f t="shared" si="5"/>
        <v>0</v>
      </c>
      <c r="O20" s="25"/>
    </row>
    <row r="21" spans="1:15" x14ac:dyDescent="0.35">
      <c r="A21" s="28" t="s">
        <v>56</v>
      </c>
      <c r="B21" s="24">
        <f>COUNTIF('Facility Summary'!$T:$T,A21)</f>
        <v>0</v>
      </c>
      <c r="C21" s="25">
        <f>SUMIF('2019-2023 TRI_Nonzero_Mapped'!$A:$A, C$2,'2019-2023 TRI_Nonzero_Mapped'!$AK:$AK)</f>
        <v>0</v>
      </c>
      <c r="D21" s="25">
        <f>SUMIF('2019-2023 TRI_Nonzero_Mapped'!$A:$A, D$2,'2019-2023 TRI_Nonzero_Mapped'!$AK:$AK)</f>
        <v>0</v>
      </c>
      <c r="E21" s="25">
        <f>SUMIF('2019-2023 TRI_Nonzero_Mapped'!$A:$A, E$2,'2019-2023 TRI_Nonzero_Mapped'!$AK:$AK)</f>
        <v>0</v>
      </c>
      <c r="F21" s="25">
        <f>SUMIF('2019-2023 TRI_Nonzero_Mapped'!$A:$A, F$2,'2019-2023 TRI_Nonzero_Mapped'!$AK:$AK)</f>
        <v>0</v>
      </c>
      <c r="G21" s="25">
        <f>SUMIF('2019-2023 TRI_Nonzero_Mapped'!$A:$A, G$2,'2019-2023 TRI_Nonzero_Mapped'!$AK:$AK)</f>
        <v>0</v>
      </c>
      <c r="H21" s="25"/>
      <c r="I21" s="26"/>
      <c r="J21" s="25">
        <f>CONVERT(C21,"lbm", "g")/1000</f>
        <v>0</v>
      </c>
      <c r="K21" s="25">
        <f t="shared" si="2"/>
        <v>0</v>
      </c>
      <c r="L21" s="25">
        <f t="shared" si="3"/>
        <v>0</v>
      </c>
      <c r="M21" s="25">
        <f t="shared" si="4"/>
        <v>0</v>
      </c>
      <c r="N21" s="25">
        <f t="shared" si="5"/>
        <v>0</v>
      </c>
      <c r="O21" s="25"/>
    </row>
    <row r="22" spans="1:15" x14ac:dyDescent="0.35">
      <c r="A22" s="29" t="s">
        <v>57</v>
      </c>
      <c r="B22" s="24">
        <f>COUNTIF('Facility Summary'!$T:$T,A22)</f>
        <v>0</v>
      </c>
      <c r="C22" s="30">
        <f>SUMIF('2019-2023 TRI_Nonzero_Mapped'!$A:$A, C$2,'2019-2023 TRI_Nonzero_Mapped'!$AL:$AL)</f>
        <v>0</v>
      </c>
      <c r="D22" s="30">
        <f>SUMIF('2019-2023 TRI_Nonzero_Mapped'!$A:$A, D$2,'2019-2023 TRI_Nonzero_Mapped'!$AL:$AL)</f>
        <v>0</v>
      </c>
      <c r="E22" s="30">
        <f>SUMIF('2019-2023 TRI_Nonzero_Mapped'!$A:$A, E$2,'2019-2023 TRI_Nonzero_Mapped'!$AL:$AL)</f>
        <v>0</v>
      </c>
      <c r="F22" s="30">
        <f>SUMIF('2019-2023 TRI_Nonzero_Mapped'!$A:$A, F$2,'2019-2023 TRI_Nonzero_Mapped'!$AL:$AL)</f>
        <v>0</v>
      </c>
      <c r="G22" s="30">
        <f>SUMIF('2019-2023 TRI_Nonzero_Mapped'!$A:$A, G$2,'2019-2023 TRI_Nonzero_Mapped'!$AL:$AL)</f>
        <v>0</v>
      </c>
      <c r="H22" s="30"/>
      <c r="I22" s="26"/>
      <c r="J22" s="30">
        <f>CONVERT(C22,"lbm", "g")/1000</f>
        <v>0</v>
      </c>
      <c r="K22" s="30">
        <f t="shared" si="2"/>
        <v>0</v>
      </c>
      <c r="L22" s="30">
        <f>CONVERT(E22,"lbm", "g")/1000</f>
        <v>0</v>
      </c>
      <c r="M22" s="30">
        <f t="shared" si="4"/>
        <v>0</v>
      </c>
      <c r="N22" s="30">
        <f t="shared" si="5"/>
        <v>0</v>
      </c>
      <c r="O22" s="30"/>
    </row>
    <row r="23" spans="1:15" x14ac:dyDescent="0.35">
      <c r="A23" s="31" t="s">
        <v>58</v>
      </c>
      <c r="B23" s="24">
        <f>COUNTA(_xlfn.UNIQUE('Facility Summary'!B2:B10))</f>
        <v>8</v>
      </c>
      <c r="C23" s="1">
        <f t="shared" ref="C23:G23" si="6">SUM(C3:C22)</f>
        <v>10910.04</v>
      </c>
      <c r="D23" s="1">
        <f t="shared" si="6"/>
        <v>366.5</v>
      </c>
      <c r="E23" s="1">
        <f t="shared" si="6"/>
        <v>453.27</v>
      </c>
      <c r="F23" s="1">
        <f t="shared" si="6"/>
        <v>4.2</v>
      </c>
      <c r="G23" s="1">
        <f t="shared" si="6"/>
        <v>811.27300000000002</v>
      </c>
      <c r="H23" s="1"/>
      <c r="I23" s="25"/>
      <c r="J23" s="1">
        <f t="shared" ref="J23:N23" si="7">SUM(J3:J22)</f>
        <v>4948.7109003947999</v>
      </c>
      <c r="K23" s="1">
        <f t="shared" si="7"/>
        <v>166.24160360499999</v>
      </c>
      <c r="L23" s="1">
        <f t="shared" si="7"/>
        <v>205.59981354989998</v>
      </c>
      <c r="M23" s="1">
        <f t="shared" si="7"/>
        <v>1.9050879540000003</v>
      </c>
      <c r="N23" s="1">
        <f t="shared" si="7"/>
        <v>367.98724278701002</v>
      </c>
      <c r="O23" s="1"/>
    </row>
    <row r="24" spans="1:15" x14ac:dyDescent="0.35">
      <c r="A24" s="32" t="s">
        <v>59</v>
      </c>
    </row>
    <row r="25" spans="1:15" x14ac:dyDescent="0.35">
      <c r="A25" s="32"/>
    </row>
    <row r="26" spans="1:15" x14ac:dyDescent="0.35">
      <c r="A26" s="2"/>
    </row>
    <row r="27" spans="1:15" x14ac:dyDescent="0.35">
      <c r="A27" s="2"/>
      <c r="E27" s="4" t="s">
        <v>15</v>
      </c>
    </row>
    <row r="28" spans="1:15" x14ac:dyDescent="0.35">
      <c r="A28" s="4" t="s">
        <v>15</v>
      </c>
    </row>
    <row r="35" spans="2:2" x14ac:dyDescent="0.35">
      <c r="B35" s="4" t="s">
        <v>15</v>
      </c>
    </row>
    <row r="37" spans="2:2" x14ac:dyDescent="0.35">
      <c r="B37" s="4" t="s">
        <v>15</v>
      </c>
    </row>
  </sheetData>
  <sheetProtection sheet="1" objects="1" scenarios="1" formatCells="0" formatColumns="0" formatRows="0" sort="0" autoFilter="0"/>
  <autoFilter ref="A1:O37" xr:uid="{3A32D541-1BA8-4435-A6EF-4D4BB72B2C4E}">
    <filterColumn colId="2" showButton="0"/>
    <filterColumn colId="3" showButton="0"/>
    <filterColumn colId="4" showButton="0"/>
    <filterColumn colId="5" showButton="0"/>
    <filterColumn colId="6" showButton="0"/>
    <filterColumn colId="9" showButton="0"/>
    <filterColumn colId="10" showButton="0"/>
    <filterColumn colId="11" showButton="0"/>
    <filterColumn colId="12" showButton="0"/>
    <filterColumn colId="13" showButton="0"/>
  </autoFilter>
  <mergeCells count="2">
    <mergeCell ref="C1:H1"/>
    <mergeCell ref="J1:O1"/>
  </mergeCells>
  <conditionalFormatting sqref="C3:H22 J3:O22">
    <cfRule type="cellIs" dxfId="3" priority="2" operator="greaterThan">
      <formula>0</formula>
    </cfRule>
  </conditionalFormatting>
  <pageMargins left="0.7" right="0.7" top="0.75" bottom="0.75" header="0.3" footer="0.3"/>
  <pageSetup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6EB19-52BF-41B8-BFCA-3E50F78024E3}">
  <sheetPr codeName="Sheet4">
    <tabColor theme="4"/>
  </sheetPr>
  <dimension ref="A1:T10"/>
  <sheetViews>
    <sheetView zoomScaleNormal="100" workbookViewId="0"/>
  </sheetViews>
  <sheetFormatPr defaultRowHeight="14.5" x14ac:dyDescent="0.35"/>
  <cols>
    <col min="1" max="1" width="57.81640625" style="4" bestFit="1" customWidth="1"/>
    <col min="2" max="2" width="23.1796875" style="4" bestFit="1" customWidth="1"/>
    <col min="3" max="3" width="22.54296875" style="47" bestFit="1" customWidth="1"/>
    <col min="4" max="4" width="16.54296875" style="47" bestFit="1" customWidth="1"/>
    <col min="5" max="5" width="57.54296875" style="4" customWidth="1"/>
    <col min="6" max="6" width="37.81640625" style="4" bestFit="1" customWidth="1"/>
    <col min="7" max="7" width="20.1796875" style="4" bestFit="1" customWidth="1"/>
    <col min="8" max="8" width="27.453125" style="4" customWidth="1"/>
    <col min="9" max="9" width="22.1796875" style="4" bestFit="1" customWidth="1"/>
    <col min="10" max="10" width="26" style="4" bestFit="1" customWidth="1"/>
    <col min="11" max="11" width="15.54296875" style="4" bestFit="1" customWidth="1"/>
    <col min="12" max="12" width="18.453125" style="4" bestFit="1" customWidth="1"/>
    <col min="13" max="13" width="38.453125" style="6" bestFit="1" customWidth="1"/>
    <col min="14" max="14" width="41.453125" style="6" bestFit="1" customWidth="1"/>
    <col min="15" max="16" width="41.453125" style="6" customWidth="1"/>
    <col min="17" max="17" width="58.1796875" style="6" hidden="1" customWidth="1"/>
    <col min="18" max="18" width="48.81640625" style="6" hidden="1" customWidth="1"/>
    <col min="19" max="19" width="72.453125" style="6" hidden="1" customWidth="1"/>
    <col min="20" max="20" width="77.81640625" style="4" customWidth="1"/>
    <col min="21" max="16384" width="8.7265625" style="4"/>
  </cols>
  <sheetData>
    <row r="1" spans="1:20" s="41" customFormat="1" ht="18.5" x14ac:dyDescent="0.45">
      <c r="A1" s="33" t="s">
        <v>19</v>
      </c>
      <c r="B1" s="34" t="s">
        <v>60</v>
      </c>
      <c r="C1" s="35" t="s">
        <v>61</v>
      </c>
      <c r="D1" s="35" t="s">
        <v>62</v>
      </c>
      <c r="E1" s="36" t="s">
        <v>63</v>
      </c>
      <c r="F1" s="37" t="s">
        <v>64</v>
      </c>
      <c r="G1" s="37" t="s">
        <v>65</v>
      </c>
      <c r="H1" s="37" t="s">
        <v>66</v>
      </c>
      <c r="I1" s="37" t="s">
        <v>67</v>
      </c>
      <c r="J1" s="37" t="s">
        <v>68</v>
      </c>
      <c r="K1" s="37" t="s">
        <v>69</v>
      </c>
      <c r="L1" s="37" t="s">
        <v>70</v>
      </c>
      <c r="M1" s="38" t="s">
        <v>71</v>
      </c>
      <c r="N1" s="38" t="s">
        <v>72</v>
      </c>
      <c r="O1" s="38" t="s">
        <v>73</v>
      </c>
      <c r="P1" s="38" t="s">
        <v>74</v>
      </c>
      <c r="Q1" s="39" t="s">
        <v>75</v>
      </c>
      <c r="R1" s="39" t="s">
        <v>76</v>
      </c>
      <c r="S1" s="39" t="s">
        <v>77</v>
      </c>
      <c r="T1" s="40"/>
    </row>
    <row r="2" spans="1:20" x14ac:dyDescent="0.35">
      <c r="A2" s="42" t="str">
        <f>VLOOKUP(B2, '2019-2023 TRI_Nonzero_Mapped'!$B:$D,3,FALSE)</f>
        <v>Waste handling, treatment, disposal, and recycling</v>
      </c>
      <c r="B2" s="17" t="s">
        <v>78</v>
      </c>
      <c r="C2" s="43">
        <f>VLOOKUP(B2, '2019-2023 TRI_Nonzero_Mapped'!$B$2:$O$390, 14, FALSE)</f>
        <v>110000385592</v>
      </c>
      <c r="D2" s="43" t="str">
        <f>VLOOKUP(B2, '2019-2023 TRI_Nonzero_Mapped'!$B$2:$O$390, 13, FALSE)</f>
        <v>OHD980614374</v>
      </c>
      <c r="E2" s="17" t="s">
        <v>79</v>
      </c>
      <c r="F2" s="42" t="str">
        <f>VLOOKUP(B2, '2019-2023 TRI_Nonzero_Mapped'!$B$2:$O$390, 4, FALSE)</f>
        <v>36790 GILES RD</v>
      </c>
      <c r="G2" s="42" t="str">
        <f>VLOOKUP(B2, '2019-2023 TRI_Nonzero_Mapped'!$B$2:$O$390, 5, FALSE)</f>
        <v>GRAFTON</v>
      </c>
      <c r="H2" s="42" t="str">
        <f>VLOOKUP(B2, '2019-2023 TRI_Nonzero_Mapped'!$B$2:$O$390, 6, FALSE)</f>
        <v>LORAIN</v>
      </c>
      <c r="I2" s="42" t="str">
        <f>VLOOKUP(B2, '2019-2023 TRI_Nonzero_Mapped'!$B$2:$O$390, 7, FALSE)</f>
        <v>OH</v>
      </c>
      <c r="J2" s="42" t="str">
        <f>VLOOKUP(B2, '2019-2023 TRI_Nonzero_Mapped'!$B$2:$O$390, 8, FALSE)</f>
        <v>44044</v>
      </c>
      <c r="K2" s="44">
        <f>VLOOKUP(B2, '2019-2023 TRI_Nonzero_Mapped'!$B$2:$O$390, 11, FALSE)</f>
        <v>41.324167000000003</v>
      </c>
      <c r="L2" s="44">
        <f>VLOOKUP(B2,'2019-2023 TRI_Nonzero_Mapped'!$B$2:$O$390,12,FALSE)</f>
        <v>-82.034722000000002</v>
      </c>
      <c r="M2" s="45" cm="1">
        <f t="array" ref="M2">CONVERT(MEDIAN(IF('2019-2023 TRI_Nonzero_Mapped'!$B:$B='Facility Summary'!$B2,'2019-2023 TRI_Nonzero_Mapped'!$AB:$AB)),"lbm","kg")</f>
        <v>2.7215542200000001E-3</v>
      </c>
      <c r="N2" s="45" cm="1">
        <f t="array" ref="N2">CONVERT(MAX(IF('2019-2023 TRI_Nonzero_Mapped'!$B:$B='Facility Summary'!$B2,'2019-2023 TRI_Nonzero_Mapped'!$AB:$AB)),"lbm","kg")</f>
        <v>2.7215542200000001E-3</v>
      </c>
      <c r="O2" s="45" cm="1">
        <f t="array" ref="O2">CONVERT(_xlfn.PERCENTILE.INC(IF('2019-2023 TRI_Nonzero_Mapped'!$B:$B='Facility Summary'!$B2,'2019-2023 TRI_Nonzero_Mapped'!$AB:$AB),0.95),"lbm","kg")</f>
        <v>2.7215542200000001E-3</v>
      </c>
      <c r="P2" s="45" cm="1">
        <f t="array" ref="P2">CONVERT(MIN(IF('2019-2023 TRI_Nonzero_Mapped'!$B:$B='Facility Summary'!$B2,'2019-2023 TRI_Nonzero_Mapped'!$AB:$AB)),"lbm","kg")</f>
        <v>2.7215542200000001E-3</v>
      </c>
      <c r="Q2" s="46" t="e" cm="1">
        <f t="array" ref="Q2">MEDIAN(IF('2019-2023 TRI_Nonzero_Mapped'!$B:$B='Facility Summary'!$B2,'2019-2023 TRI_Nonzero_Mapped'!$AK:$AK))</f>
        <v>#NUM!</v>
      </c>
      <c r="R2" s="46" cm="1">
        <f t="array" ref="R2">MAX(IF('2019-2023 TRI_Nonzero_Mapped'!$B:$B='Facility Summary'!$B2,'2019-2023 TRI_Nonzero_Mapped'!$AK:$AK))</f>
        <v>0</v>
      </c>
      <c r="S2" s="46" t="str" cm="1">
        <f t="array" ref="S2">IFERROR(_xlfn.XLOOKUP(1, (MAX(IF(B2 = '2019-2023 TRI_Nonzero_Mapped'!$B$2:$B$390,'2019-2023 TRI_Nonzero_Mapped'!$A$2:$A$390)) = '2019-2023 TRI_Nonzero_Mapped'!$A$2:$A$390)*('2019-2023 TRI_Nonzero_Mapped'!$B$2:$B$390= 'Facility Summary'!B2), '2019-2023 TRI_Nonzero_Mapped'!$AK$2:$AK$390), "N/A- Facility Does Not Report Land Releases Under this Category")</f>
        <v>N/A- Facility Does Not Report Land Releases Under this Category</v>
      </c>
      <c r="T2" s="42" t="str">
        <f>'2019-2023 TRI_Nonzero_Mapped'!$AB$1</f>
        <v>230. OFF-SITE – UNDERGROUND INJECTION - CLASS 1 WELLS</v>
      </c>
    </row>
    <row r="3" spans="1:20" x14ac:dyDescent="0.35">
      <c r="A3" s="42" t="str">
        <f>VLOOKUP(B3, '2019-2023 TRI_Nonzero_Mapped'!$B:$D,3,FALSE)</f>
        <v>Waste handling, treatment, disposal, and recycling</v>
      </c>
      <c r="B3" s="17" t="s">
        <v>78</v>
      </c>
      <c r="C3" s="43">
        <f>VLOOKUP(B3, '2019-2023 TRI_Nonzero_Mapped'!$B$2:$O$390, 14, FALSE)</f>
        <v>110000385592</v>
      </c>
      <c r="D3" s="43" t="str">
        <f>VLOOKUP(B3, '2019-2023 TRI_Nonzero_Mapped'!$B$2:$O$390, 13, FALSE)</f>
        <v>OHD980614374</v>
      </c>
      <c r="E3" s="17" t="s">
        <v>80</v>
      </c>
      <c r="F3" s="17" t="s">
        <v>80</v>
      </c>
      <c r="G3" s="17" t="s">
        <v>80</v>
      </c>
      <c r="H3" s="17" t="s">
        <v>80</v>
      </c>
      <c r="I3" s="17" t="s">
        <v>80</v>
      </c>
      <c r="J3" s="17" t="s">
        <v>80</v>
      </c>
      <c r="K3" s="17" t="s">
        <v>80</v>
      </c>
      <c r="L3" s="17" t="s">
        <v>80</v>
      </c>
      <c r="M3" s="45" cm="1">
        <f t="array" ref="M3">CONVERT(MEDIAN(IF('2019-2023 TRI_Nonzero_Mapped'!$B:$B='Facility Summary'!$B3,'2019-2023 TRI_Nonzero_Mapped'!$AG:$AG)),"lbm","kg")</f>
        <v>3.1751465900000005E-3</v>
      </c>
      <c r="N3" s="45" cm="1">
        <f t="array" ref="N3">CONVERT(MAX(IF('2019-2023 TRI_Nonzero_Mapped'!$B:$B='Facility Summary'!$B3,'2019-2023 TRI_Nonzero_Mapped'!$AG:$AG)),"lbm","kg")</f>
        <v>3.1751465900000005E-3</v>
      </c>
      <c r="O3" s="45" cm="1">
        <f t="array" ref="O3">CONVERT(_xlfn.PERCENTILE.INC(IF('2019-2023 TRI_Nonzero_Mapped'!$B:$B='Facility Summary'!$B3,'2019-2023 TRI_Nonzero_Mapped'!$AG:$AG),0.95),"lbm","kg")</f>
        <v>3.1751465900000005E-3</v>
      </c>
      <c r="P3" s="45" cm="1">
        <f t="array" ref="P3">CONVERT(MIN(IF('2019-2023 TRI_Nonzero_Mapped'!$B:$B='Facility Summary'!$B3,'2019-2023 TRI_Nonzero_Mapped'!$AG:$AG)),"lbm","kg")</f>
        <v>3.1751465900000005E-3</v>
      </c>
      <c r="Q3" s="46" t="e" cm="1">
        <f t="array" ref="Q3">MEDIAN(IF('2019-2023 TRI_Nonzero_Mapped'!$B:$B='Facility Summary'!$B3,'2019-2023 TRI_Nonzero_Mapped'!$AK:$AK))</f>
        <v>#NUM!</v>
      </c>
      <c r="R3" s="46" cm="1">
        <f t="array" ref="R3">MAX(IF('2019-2023 TRI_Nonzero_Mapped'!$B:$B='Facility Summary'!$B3,'2019-2023 TRI_Nonzero_Mapped'!$AK:$AK))</f>
        <v>0</v>
      </c>
      <c r="S3" s="46" t="str" cm="1">
        <f t="array" ref="S3">IFERROR(_xlfn.XLOOKUP(1, (MAX(IF(B3 = '2019-2023 TRI_Nonzero_Mapped'!$B$2:$B$390,'2019-2023 TRI_Nonzero_Mapped'!$A$2:$A$390)) = '2019-2023 TRI_Nonzero_Mapped'!$A$2:$A$390)*('2019-2023 TRI_Nonzero_Mapped'!$B$2:$B$390= 'Facility Summary'!B3), '2019-2023 TRI_Nonzero_Mapped'!$AK$2:$AK$390), "N/A- Facility Does Not Report Land Releases Under this Category")</f>
        <v>N/A- Facility Does Not Report Land Releases Under this Category</v>
      </c>
      <c r="T3" s="42" t="str">
        <f>'2019-2023 TRI_Nonzero_Mapped'!$AG$1</f>
        <v>237. OFF-SITE - RCRA SUBTITLE C LANDFILLS</v>
      </c>
    </row>
    <row r="4" spans="1:20" x14ac:dyDescent="0.35">
      <c r="A4" s="42" t="str">
        <f>VLOOKUP(B4, '2019-2023 TRI_Nonzero_Mapped'!$B:$D,3,FALSE)</f>
        <v>Waste handling, treatment, disposal, and recycling</v>
      </c>
      <c r="B4" s="17" t="s">
        <v>81</v>
      </c>
      <c r="C4" s="43">
        <f>VLOOKUP(B4, '2019-2023 TRI_Nonzero_Mapped'!$B$2:$O$390, 14, FALSE)</f>
        <v>110000463365</v>
      </c>
      <c r="D4" s="43" t="str">
        <f>VLOOKUP(B4, '2019-2023 TRI_Nonzero_Mapped'!$B$2:$O$390, 13, FALSE)</f>
        <v>TXR000085319</v>
      </c>
      <c r="E4" s="17" t="s">
        <v>82</v>
      </c>
      <c r="F4" s="42" t="str">
        <f>VLOOKUP(B4, '2019-2023 TRI_Nonzero_Mapped'!$B$2:$O$390, 4, FALSE)</f>
        <v>2027 INDEPENDENCE PARKWAY SOUTH</v>
      </c>
      <c r="G4" s="42" t="str">
        <f>VLOOKUP(B4, '2019-2023 TRI_Nonzero_Mapped'!$B$2:$O$390, 5, FALSE)</f>
        <v>LA PORTE</v>
      </c>
      <c r="H4" s="42" t="str">
        <f>VLOOKUP(B4, '2019-2023 TRI_Nonzero_Mapped'!$B$2:$O$390, 6, FALSE)</f>
        <v>HARRIS</v>
      </c>
      <c r="I4" s="42" t="str">
        <f>VLOOKUP(B4, '2019-2023 TRI_Nonzero_Mapped'!$B$2:$O$390, 7, FALSE)</f>
        <v>TX</v>
      </c>
      <c r="J4" s="42" t="str">
        <f>VLOOKUP(B4, '2019-2023 TRI_Nonzero_Mapped'!$B$2:$O$390, 8, FALSE)</f>
        <v>77571</v>
      </c>
      <c r="K4" s="44">
        <f>VLOOKUP(B4, '2019-2023 TRI_Nonzero_Mapped'!$B$2:$O$390, 11, FALSE)</f>
        <v>29.73028</v>
      </c>
      <c r="L4" s="44">
        <f>VLOOKUP(B4,'2019-2023 TRI_Nonzero_Mapped'!$B$2:$O$390,12,FALSE)</f>
        <v>-95.08981</v>
      </c>
      <c r="M4" s="45" cm="1">
        <f t="array" ref="M4">CONVERT(MEDIAN(IF('2019-2023 TRI_Nonzero_Mapped'!$B:$B='Facility Summary'!$B4,'2019-2023 TRI_Nonzero_Mapped'!$AM:$AM)),"lbm","kg")</f>
        <v>4.5359237000000005E-3</v>
      </c>
      <c r="N4" s="45" cm="1">
        <f t="array" ref="N4">CONVERT(MAX(IF('2019-2023 TRI_Nonzero_Mapped'!$B:$B='Facility Summary'!$B4,'2019-2023 TRI_Nonzero_Mapped'!$AM:$AM)),"lbm","kg")</f>
        <v>4.5359237000000005E-3</v>
      </c>
      <c r="O4" s="45" cm="1">
        <f t="array" ref="O4">CONVERT(_xlfn.PERCENTILE.INC(IF('2019-2023 TRI_Nonzero_Mapped'!$B:$B='Facility Summary'!$B4,'2019-2023 TRI_Nonzero_Mapped'!$AM:$AM),0.95),"lbm","kg")</f>
        <v>4.5359237000000005E-3</v>
      </c>
      <c r="P4" s="45" cm="1">
        <f t="array" ref="P4">CONVERT(MIN(IF('2019-2023 TRI_Nonzero_Mapped'!$B:$B='Facility Summary'!$B4,'2019-2023 TRI_Nonzero_Mapped'!$AM:$AM)),"lbm","kg")</f>
        <v>4.5359237000000005E-3</v>
      </c>
      <c r="Q4" s="46" t="e" cm="1">
        <f t="array" ref="Q4">MEDIAN(IF('2019-2023 TRI_Nonzero_Mapped'!$B:$B='Facility Summary'!$B4,'2019-2023 TRI_Nonzero_Mapped'!$AK:$AK))</f>
        <v>#NUM!</v>
      </c>
      <c r="R4" s="46" cm="1">
        <f t="array" ref="R4">MAX(IF('2019-2023 TRI_Nonzero_Mapped'!$B:$B='Facility Summary'!$B4,'2019-2023 TRI_Nonzero_Mapped'!$AK:$AK))</f>
        <v>0</v>
      </c>
      <c r="S4" s="46" t="str" cm="1">
        <f t="array" ref="S4">IFERROR(_xlfn.XLOOKUP(1, (MAX(IF(B4 = '2019-2023 TRI_Nonzero_Mapped'!$B$2:$B$390,'2019-2023 TRI_Nonzero_Mapped'!$A$2:$A$390)) = '2019-2023 TRI_Nonzero_Mapped'!$A$2:$A$390)*('2019-2023 TRI_Nonzero_Mapped'!$B$2:$B$390= 'Facility Summary'!B4), '2019-2023 TRI_Nonzero_Mapped'!$AK$2:$AK$390), "N/A- Facility Does Not Report Land Releases Under this Category")</f>
        <v>N/A- Facility Does Not Report Land Releases Under this Category</v>
      </c>
      <c r="T4" s="42" t="str">
        <f>VLOOKUP(B4, '2019-2023 TRI_Nonzero_Mapped'!$B:$AN, 39, FALSE)</f>
        <v>237. OFF-SITE - RCRA SUBTITLE C LANDFILLS</v>
      </c>
    </row>
    <row r="5" spans="1:20" x14ac:dyDescent="0.35">
      <c r="A5" s="42" t="str">
        <f>VLOOKUP(B5, '2019-2023 TRI_Nonzero_Mapped'!$B:$D,3,FALSE)</f>
        <v>Waste handling, treatment, disposal, and recycling</v>
      </c>
      <c r="B5" s="17" t="s">
        <v>83</v>
      </c>
      <c r="C5" s="43">
        <f>VLOOKUP(B5, '2019-2023 TRI_Nonzero_Mapped'!$B$2:$O$390, 14, FALSE)</f>
        <v>110008170237</v>
      </c>
      <c r="D5" s="43" t="str">
        <f>VLOOKUP(B5, '2019-2023 TRI_Nonzero_Mapped'!$B$2:$O$390, 13, FALSE)</f>
        <v>TXR000017855</v>
      </c>
      <c r="E5" s="17" t="s">
        <v>84</v>
      </c>
      <c r="F5" s="42" t="str">
        <f>VLOOKUP(B5, '2019-2023 TRI_Nonzero_Mapped'!$B$2:$O$390, 4, FALSE)</f>
        <v>2301 N BRAZOSPORT BLVD</v>
      </c>
      <c r="G5" s="42" t="str">
        <f>VLOOKUP(B5, '2019-2023 TRI_Nonzero_Mapped'!$B$2:$O$390, 5, FALSE)</f>
        <v>FREEPORT</v>
      </c>
      <c r="H5" s="42" t="str">
        <f>VLOOKUP(B5, '2019-2023 TRI_Nonzero_Mapped'!$B$2:$O$390, 6, FALSE)</f>
        <v>BRAZORIA</v>
      </c>
      <c r="I5" s="42" t="str">
        <f>VLOOKUP(B5, '2019-2023 TRI_Nonzero_Mapped'!$B$2:$O$390, 7, FALSE)</f>
        <v>TX</v>
      </c>
      <c r="J5" s="42" t="str">
        <f>VLOOKUP(B5, '2019-2023 TRI_Nonzero_Mapped'!$B$2:$O$390, 8, FALSE)</f>
        <v>775413257</v>
      </c>
      <c r="K5" s="44">
        <f>VLOOKUP(B5, '2019-2023 TRI_Nonzero_Mapped'!$B$2:$O$390, 11, FALSE)</f>
        <v>28.980146999999999</v>
      </c>
      <c r="L5" s="44">
        <f>VLOOKUP(B5,'2019-2023 TRI_Nonzero_Mapped'!$B$2:$O$390,12,FALSE)</f>
        <v>-95.342271999999994</v>
      </c>
      <c r="M5" s="45" cm="1">
        <f t="array" ref="M5">CONVERT(MEDIAN(IF('2019-2023 TRI_Nonzero_Mapped'!$B:$B='Facility Summary'!$B5,'2019-2023 TRI_Nonzero_Mapped'!$AM:$AM)),"lbm","kg")</f>
        <v>0.45359237000000002</v>
      </c>
      <c r="N5" s="45" cm="1">
        <f t="array" ref="N5">CONVERT(MAX(IF('2019-2023 TRI_Nonzero_Mapped'!$B:$B='Facility Summary'!$B5,'2019-2023 TRI_Nonzero_Mapped'!$AM:$AM)),"lbm","kg")</f>
        <v>0.45359237000000002</v>
      </c>
      <c r="O5" s="45" cm="1">
        <f t="array" ref="O5">CONVERT(_xlfn.PERCENTILE.INC(IF('2019-2023 TRI_Nonzero_Mapped'!$B:$B='Facility Summary'!$B5,'2019-2023 TRI_Nonzero_Mapped'!$AM:$AM),0.95),"lbm","kg")</f>
        <v>0.45359237000000002</v>
      </c>
      <c r="P5" s="45" cm="1">
        <f t="array" ref="P5">CONVERT(MIN(IF('2019-2023 TRI_Nonzero_Mapped'!$B:$B='Facility Summary'!$B5,'2019-2023 TRI_Nonzero_Mapped'!$AM:$AM)),"lbm","kg")</f>
        <v>0.45359237000000002</v>
      </c>
      <c r="Q5" s="46"/>
      <c r="R5" s="46"/>
      <c r="S5" s="46"/>
      <c r="T5" s="42" t="str">
        <f>VLOOKUP(B5, '2019-2023 TRI_Nonzero_Mapped'!$B:$AN, 39, FALSE)</f>
        <v>195. TOTAL OTHER ON-SITE LANDFILLS</v>
      </c>
    </row>
    <row r="6" spans="1:20" x14ac:dyDescent="0.35">
      <c r="A6" s="42" t="str">
        <f>VLOOKUP(B6, '2019-2023 TRI_Nonzero_Mapped'!$B:$D,3,FALSE)</f>
        <v>Manufacturing</v>
      </c>
      <c r="B6" s="17" t="s">
        <v>85</v>
      </c>
      <c r="C6" s="43">
        <f>VLOOKUP(B6, '2019-2023 TRI_Nonzero_Mapped'!$B$2:$O$390, 14, FALSE)</f>
        <v>110000494894</v>
      </c>
      <c r="D6" s="43" t="str">
        <f>VLOOKUP(B6, '2019-2023 TRI_Nonzero_Mapped'!$B$2:$O$390, 13, FALSE)</f>
        <v>LAD008086506</v>
      </c>
      <c r="E6" s="17" t="s">
        <v>86</v>
      </c>
      <c r="F6" s="42" t="str">
        <f>VLOOKUP(B6, '2019-2023 TRI_Nonzero_Mapped'!$B$2:$O$390, 4, FALSE)</f>
        <v>1300 PPG DR</v>
      </c>
      <c r="G6" s="42" t="str">
        <f>VLOOKUP(B6, '2019-2023 TRI_Nonzero_Mapped'!$B$2:$O$390, 5, FALSE)</f>
        <v>WESTLAKE</v>
      </c>
      <c r="H6" s="42" t="str">
        <f>VLOOKUP(B6, '2019-2023 TRI_Nonzero_Mapped'!$B$2:$O$390, 6, FALSE)</f>
        <v>CALCASIEU PARISH</v>
      </c>
      <c r="I6" s="42" t="str">
        <f>VLOOKUP(B6, '2019-2023 TRI_Nonzero_Mapped'!$B$2:$O$390, 7, FALSE)</f>
        <v>LA</v>
      </c>
      <c r="J6" s="42" t="str">
        <f>VLOOKUP(B6, '2019-2023 TRI_Nonzero_Mapped'!$B$2:$O$390, 8, FALSE)</f>
        <v>70669</v>
      </c>
      <c r="K6" s="44">
        <f>VLOOKUP(B6, '2019-2023 TRI_Nonzero_Mapped'!$B$2:$O$390, 11, FALSE)</f>
        <v>30.223500000000001</v>
      </c>
      <c r="L6" s="44">
        <f>VLOOKUP(B6,'2019-2023 TRI_Nonzero_Mapped'!$B$2:$O$390,12,FALSE)</f>
        <v>-93.286900000000003</v>
      </c>
      <c r="M6" s="45" cm="1">
        <f t="array" ref="M6">CONVERT(MEDIAN(IF('2019-2023 TRI_Nonzero_Mapped'!$B:$B='Facility Summary'!$B6,'2019-2023 TRI_Nonzero_Mapped'!$AM:$AM)),"lbm","kg")</f>
        <v>0.11339809250000001</v>
      </c>
      <c r="N6" s="45" cm="1">
        <f t="array" ref="N6">CONVERT(MAX(IF('2019-2023 TRI_Nonzero_Mapped'!$B:$B='Facility Summary'!$B6,'2019-2023 TRI_Nonzero_Mapped'!$AM:$AM)),"lbm","kg")</f>
        <v>1.5875732950000001</v>
      </c>
      <c r="O6" s="45" cm="1">
        <f t="array" ref="O6">CONVERT(_xlfn.PERCENTILE.INC(IF('2019-2023 TRI_Nonzero_Mapped'!$B:$B='Facility Summary'!$B6,'2019-2023 TRI_Nonzero_Mapped'!$AM:$AM),0.95),"lbm","kg")</f>
        <v>1.4696392788000001</v>
      </c>
      <c r="P6" s="45" cm="1">
        <f t="array" ref="P6">CONVERT(MIN(IF('2019-2023 TRI_Nonzero_Mapped'!$B:$B='Facility Summary'!$B6,'2019-2023 TRI_Nonzero_Mapped'!$AM:$AM)),"lbm","kg")</f>
        <v>4.5359237000000005E-3</v>
      </c>
      <c r="Q6" s="46"/>
      <c r="R6" s="46"/>
      <c r="S6" s="46"/>
      <c r="T6" s="42" t="str">
        <f>VLOOKUP(B6, '2019-2023 TRI_Nonzero_Mapped'!$B:$AN, 39, FALSE)</f>
        <v>237. OFF-SITE - RCRA SUBTITLE C LANDFILLS</v>
      </c>
    </row>
    <row r="7" spans="1:20" x14ac:dyDescent="0.35">
      <c r="A7" s="42" t="str">
        <f>VLOOKUP(B7, '2019-2023 TRI_Nonzero_Mapped'!$B:$D,3,FALSE)</f>
        <v>Processing into formulation, mixture, or reaction product</v>
      </c>
      <c r="B7" s="17" t="s">
        <v>87</v>
      </c>
      <c r="C7" s="43">
        <f>VLOOKUP(B7, '2019-2023 TRI_Nonzero_Mapped'!$B$2:$O$390, 14, FALSE)</f>
        <v>110000345172</v>
      </c>
      <c r="D7" s="43">
        <f>VLOOKUP(B7, '2019-2023 TRI_Nonzero_Mapped'!$B$2:$O$390, 13, FALSE)</f>
        <v>0</v>
      </c>
      <c r="E7" s="17" t="s">
        <v>88</v>
      </c>
      <c r="F7" s="42" t="str">
        <f>VLOOKUP(B7, '2019-2023 TRI_Nonzero_Mapped'!$B$2:$O$390, 4, FALSE)</f>
        <v>1515 CARTER ST</v>
      </c>
      <c r="G7" s="42" t="str">
        <f>VLOOKUP(B7, '2019-2023 TRI_Nonzero_Mapped'!$B$2:$O$390, 5, FALSE)</f>
        <v>MOUNT AIRY</v>
      </c>
      <c r="H7" s="42" t="str">
        <f>VLOOKUP(B7, '2019-2023 TRI_Nonzero_Mapped'!$B$2:$O$390, 6, FALSE)</f>
        <v>SURRY</v>
      </c>
      <c r="I7" s="42" t="str">
        <f>VLOOKUP(B7, '2019-2023 TRI_Nonzero_Mapped'!$B$2:$O$390, 7, FALSE)</f>
        <v>NC</v>
      </c>
      <c r="J7" s="42" t="str">
        <f>VLOOKUP(B7, '2019-2023 TRI_Nonzero_Mapped'!$B$2:$O$390, 8, FALSE)</f>
        <v>27030</v>
      </c>
      <c r="K7" s="44">
        <f>VLOOKUP(B7, '2019-2023 TRI_Nonzero_Mapped'!$B$2:$O$390, 11, FALSE)</f>
        <v>36.472777999999998</v>
      </c>
      <c r="L7" s="44">
        <f>VLOOKUP(B7,'2019-2023 TRI_Nonzero_Mapped'!$B$2:$O$390,12,FALSE)</f>
        <v>-80.608610999999996</v>
      </c>
      <c r="M7" s="45" cm="1">
        <f t="array" ref="M7">CONVERT(MEDIAN(IF('2019-2023 TRI_Nonzero_Mapped'!$B:$B='Facility Summary'!$B7,'2019-2023 TRI_Nonzero_Mapped'!$AM:$AM)),"lbm","kg")</f>
        <v>203.66297413000001</v>
      </c>
      <c r="N7" s="45" cm="1">
        <f t="array" ref="N7">CONVERT(MAX(IF('2019-2023 TRI_Nonzero_Mapped'!$B:$B='Facility Summary'!$B7,'2019-2023 TRI_Nonzero_Mapped'!$AM:$AM)),"lbm","kg")</f>
        <v>367.40981970000001</v>
      </c>
      <c r="O7" s="45" cm="1">
        <f t="array" ref="O7">CONVERT(_xlfn.PERCENTILE.INC(IF('2019-2023 TRI_Nonzero_Mapped'!$B:$B='Facility Summary'!$B7,'2019-2023 TRI_Nonzero_Mapped'!$AM:$AM),0.95),"lbm","kg")</f>
        <v>351.03513514299999</v>
      </c>
      <c r="P7" s="45" cm="1">
        <f t="array" ref="P7">CONVERT(MIN(IF('2019-2023 TRI_Nonzero_Mapped'!$B:$B='Facility Summary'!$B7,'2019-2023 TRI_Nonzero_Mapped'!$AM:$AM)),"lbm","kg")</f>
        <v>163.74684557</v>
      </c>
      <c r="Q7" s="46"/>
      <c r="R7" s="46"/>
      <c r="S7" s="46"/>
      <c r="T7" s="42" t="str">
        <f>VLOOKUP(B7, '2019-2023 TRI_Nonzero_Mapped'!$B:$AN, 39, FALSE)</f>
        <v>236. OFF-SITE - OTHER LANDFILLS</v>
      </c>
    </row>
    <row r="8" spans="1:20" x14ac:dyDescent="0.35">
      <c r="A8" s="42" t="str">
        <f>VLOOKUP(B8, '2019-2023 TRI_Nonzero_Mapped'!$B:$D,3,FALSE)</f>
        <v>Manufacturing as a byproduct</v>
      </c>
      <c r="B8" s="17" t="s">
        <v>89</v>
      </c>
      <c r="C8" s="43">
        <f>VLOOKUP(B8, '2019-2023 TRI_Nonzero_Mapped'!$B$2:$O$390, 14, FALSE)</f>
        <v>110066943605</v>
      </c>
      <c r="D8" s="43" t="str">
        <f>VLOOKUP(B8, '2019-2023 TRI_Nonzero_Mapped'!$B$2:$O$390, 13, FALSE)</f>
        <v>TXR000083481</v>
      </c>
      <c r="E8" s="17" t="s">
        <v>90</v>
      </c>
      <c r="F8" s="42" t="str">
        <f>VLOOKUP(B8, '2019-2023 TRI_Nonzero_Mapped'!$B$2:$O$390, 4, FALSE)</f>
        <v>2301 N BRAZOSPORT BLVD</v>
      </c>
      <c r="G8" s="42" t="str">
        <f>VLOOKUP(B8, '2019-2023 TRI_Nonzero_Mapped'!$B$2:$O$390, 5, FALSE)</f>
        <v>FREEPORT</v>
      </c>
      <c r="H8" s="42" t="str">
        <f>VLOOKUP(B8, '2019-2023 TRI_Nonzero_Mapped'!$B$2:$O$390, 6, FALSE)</f>
        <v>BRAZORIA</v>
      </c>
      <c r="I8" s="42" t="str">
        <f>VLOOKUP(B8, '2019-2023 TRI_Nonzero_Mapped'!$B$2:$O$390, 7, FALSE)</f>
        <v>TX</v>
      </c>
      <c r="J8" s="42" t="str">
        <f>VLOOKUP(B8, '2019-2023 TRI_Nonzero_Mapped'!$B$2:$O$390, 8, FALSE)</f>
        <v>77541</v>
      </c>
      <c r="K8" s="44">
        <f>VLOOKUP(B8, '2019-2023 TRI_Nonzero_Mapped'!$B$2:$O$390, 11, FALSE)</f>
        <v>28.969389</v>
      </c>
      <c r="L8" s="44">
        <f>VLOOKUP(B8,'2019-2023 TRI_Nonzero_Mapped'!$B$2:$O$390,12,FALSE)</f>
        <v>-95.379527999999993</v>
      </c>
      <c r="M8" s="45" cm="1">
        <f t="array" ref="M8">CONVERT(MEDIAN(IF('2019-2023 TRI_Nonzero_Mapped'!$B:$B='Facility Summary'!$B8,'2019-2023 TRI_Nonzero_Mapped'!$AM:$AM)),"lbm","kg")</f>
        <v>2474.7999707200001</v>
      </c>
      <c r="N8" s="45" cm="1">
        <f t="array" ref="N8">CONVERT(MAX(IF('2019-2023 TRI_Nonzero_Mapped'!$B:$B='Facility Summary'!$B8,'2019-2023 TRI_Nonzero_Mapped'!$AM:$AM)),"lbm","kg")</f>
        <v>4948.6927567000002</v>
      </c>
      <c r="O8" s="45" cm="1">
        <f t="array" ref="O8">CONVERT(_xlfn.PERCENTILE.INC(IF('2019-2023 TRI_Nonzero_Mapped'!$B:$B='Facility Summary'!$B8,'2019-2023 TRI_Nonzero_Mapped'!$AM:$AM),0.95),"lbm","kg")</f>
        <v>4701.3034781020006</v>
      </c>
      <c r="P8" s="45" cm="1">
        <f t="array" ref="P8">CONVERT(MIN(IF('2019-2023 TRI_Nonzero_Mapped'!$B:$B='Facility Summary'!$B8,'2019-2023 TRI_Nonzero_Mapped'!$AM:$AM)),"lbm","kg")</f>
        <v>0.90718474000000004</v>
      </c>
      <c r="Q8" s="46"/>
      <c r="R8" s="46"/>
      <c r="S8" s="46"/>
      <c r="T8" s="42" t="str">
        <f>VLOOKUP(B8, '2019-2023 TRI_Nonzero_Mapped'!$B:$AN, 39, FALSE)</f>
        <v>236. OFF-SITE - OTHER LANDFILLS</v>
      </c>
    </row>
    <row r="9" spans="1:20" x14ac:dyDescent="0.35">
      <c r="A9" s="42" t="str">
        <f>VLOOKUP(B9, '2019-2023 TRI_Nonzero_Mapped'!$B:$D,3,FALSE)</f>
        <v>Waste handling, treatment, disposal, and recycling</v>
      </c>
      <c r="B9" s="17" t="s">
        <v>91</v>
      </c>
      <c r="C9" s="43">
        <f>VLOOKUP(B9, '2019-2023 TRI_Nonzero_Mapped'!$B$2:$O$390, 14, FALSE)</f>
        <v>110000438893</v>
      </c>
      <c r="D9" s="43" t="str">
        <f>VLOOKUP(B9, '2019-2023 TRI_Nonzero_Mapped'!$B$2:$O$390, 13, FALSE)</f>
        <v>ILD098642424</v>
      </c>
      <c r="E9" s="17" t="s">
        <v>92</v>
      </c>
      <c r="F9" s="42" t="str">
        <f>VLOOKUP(B9, '2019-2023 TRI_Nonzero_Mapped'!$B$2:$O$390, 4, FALSE)</f>
        <v>7 MOBILE AVE</v>
      </c>
      <c r="G9" s="42" t="str">
        <f>VLOOKUP(B9, '2019-2023 TRI_Nonzero_Mapped'!$B$2:$O$390, 5, FALSE)</f>
        <v>SAUGET</v>
      </c>
      <c r="H9" s="42" t="str">
        <f>VLOOKUP(B9, '2019-2023 TRI_Nonzero_Mapped'!$B$2:$O$390, 6, FALSE)</f>
        <v>ST. CLAIR</v>
      </c>
      <c r="I9" s="42" t="str">
        <f>VLOOKUP(B9, '2019-2023 TRI_Nonzero_Mapped'!$B$2:$O$390, 7, FALSE)</f>
        <v>IL</v>
      </c>
      <c r="J9" s="42" t="str">
        <f>VLOOKUP(B9, '2019-2023 TRI_Nonzero_Mapped'!$B$2:$O$390, 8, FALSE)</f>
        <v>62201</v>
      </c>
      <c r="K9" s="44">
        <f>VLOOKUP(B9, '2019-2023 TRI_Nonzero_Mapped'!$B$2:$O$390, 11, FALSE)</f>
        <v>38.598032000000003</v>
      </c>
      <c r="L9" s="44">
        <f>VLOOKUP(B9,'2019-2023 TRI_Nonzero_Mapped'!$B$2:$O$390,12,FALSE)</f>
        <v>-90.180633</v>
      </c>
      <c r="M9" s="45" cm="1">
        <f t="array" ref="M9">CONVERT(MEDIAN(IF('2019-2023 TRI_Nonzero_Mapped'!$B:$B='Facility Summary'!$B9,'2019-2023 TRI_Nonzero_Mapped'!$AM:$AM)),"lbm","kg")</f>
        <v>1.4787111261999999</v>
      </c>
      <c r="N9" s="45" cm="1">
        <f t="array" ref="N9">CONVERT(MAX(IF('2019-2023 TRI_Nonzero_Mapped'!$B:$B='Facility Summary'!$B9,'2019-2023 TRI_Nonzero_Mapped'!$AM:$AM)),"lbm","kg")</f>
        <v>1.4787111261999999</v>
      </c>
      <c r="O9" s="45" cm="1">
        <f t="array" ref="O9">CONVERT(_xlfn.PERCENTILE.INC(IF('2019-2023 TRI_Nonzero_Mapped'!$B:$B='Facility Summary'!$B9,'2019-2023 TRI_Nonzero_Mapped'!$AM:$AM),0.95),"lbm","kg")</f>
        <v>1.4787111261999999</v>
      </c>
      <c r="P9" s="45" cm="1">
        <f t="array" ref="P9">CONVERT(MIN(IF('2019-2023 TRI_Nonzero_Mapped'!$B:$B='Facility Summary'!$B9,'2019-2023 TRI_Nonzero_Mapped'!$AM:$AM)),"lbm","kg")</f>
        <v>1.4787111261999999</v>
      </c>
      <c r="Q9" s="46"/>
      <c r="R9" s="46"/>
      <c r="S9" s="46"/>
      <c r="T9" s="42" t="str">
        <f>VLOOKUP(B9, '2019-2023 TRI_Nonzero_Mapped'!$B:$AN, 39, FALSE)</f>
        <v>236. OFF-SITE - OTHER LANDFILLS</v>
      </c>
    </row>
    <row r="10" spans="1:20" x14ac:dyDescent="0.35">
      <c r="A10" s="42" t="str">
        <f>VLOOKUP(B10, '2019-2023 TRI_Nonzero_Mapped'!$B:$D,3,FALSE)</f>
        <v>Waste handling, treatment, disposal, and recycling</v>
      </c>
      <c r="B10" s="17" t="s">
        <v>93</v>
      </c>
      <c r="C10" s="43">
        <f>VLOOKUP(B10, '2019-2023 TRI_Nonzero_Mapped'!$B$2:$O$390, 14, FALSE)</f>
        <v>110000521221</v>
      </c>
      <c r="D10" s="43" t="str">
        <f>VLOOKUP(B10, '2019-2023 TRI_Nonzero_Mapped'!$B$2:$O$390, 13, FALSE)</f>
        <v>ARD069748192</v>
      </c>
      <c r="E10" s="17" t="s">
        <v>94</v>
      </c>
      <c r="F10" s="42" t="str">
        <f>VLOOKUP(B10, '2019-2023 TRI_Nonzero_Mapped'!$B$2:$O$390, 4, FALSE)</f>
        <v>309 AMERICAN CIR UNION</v>
      </c>
      <c r="G10" s="42" t="str">
        <f>VLOOKUP(B10, '2019-2023 TRI_Nonzero_Mapped'!$B$2:$O$390, 5, FALSE)</f>
        <v>EL DORADO</v>
      </c>
      <c r="H10" s="42" t="str">
        <f>VLOOKUP(B10, '2019-2023 TRI_Nonzero_Mapped'!$B$2:$O$390, 6, FALSE)</f>
        <v>UNION</v>
      </c>
      <c r="I10" s="42" t="str">
        <f>VLOOKUP(B10, '2019-2023 TRI_Nonzero_Mapped'!$B$2:$O$390, 7, FALSE)</f>
        <v>AR</v>
      </c>
      <c r="J10" s="42" t="str">
        <f>VLOOKUP(B10, '2019-2023 TRI_Nonzero_Mapped'!$B$2:$O$390, 8, FALSE)</f>
        <v>71730</v>
      </c>
      <c r="K10" s="44">
        <f>VLOOKUP(B10, '2019-2023 TRI_Nonzero_Mapped'!$B$2:$O$390, 11, FALSE)</f>
        <v>33.2044</v>
      </c>
      <c r="L10" s="44">
        <f>VLOOKUP(B10,'2019-2023 TRI_Nonzero_Mapped'!$B$2:$O$390,12,FALSE)</f>
        <v>-92.630799999999994</v>
      </c>
      <c r="M10" s="45" cm="1">
        <f t="array" ref="M10">CONVERT(MEDIAN(IF('2019-2023 TRI_Nonzero_Mapped'!$B:$B='Facility Summary'!$B10,'2019-2023 TRI_Nonzero_Mapped'!$AM:$AM)),"lbm","kg")</f>
        <v>0.90718474000000004</v>
      </c>
      <c r="N10" s="45" cm="1">
        <f t="array" ref="N10">CONVERT(MAX(IF('2019-2023 TRI_Nonzero_Mapped'!$B:$B='Facility Summary'!$B10,'2019-2023 TRI_Nonzero_Mapped'!$AM:$AM)),"lbm","kg")</f>
        <v>0.90718474000000004</v>
      </c>
      <c r="O10" s="45" cm="1">
        <f t="array" ref="O10">CONVERT(_xlfn.PERCENTILE.INC(IF('2019-2023 TRI_Nonzero_Mapped'!$B:$B='Facility Summary'!$B10,'2019-2023 TRI_Nonzero_Mapped'!$AM:$AM),0.95),"lbm","kg")</f>
        <v>0.90718474000000004</v>
      </c>
      <c r="P10" s="45" cm="1">
        <f t="array" ref="P10">CONVERT(MIN(IF('2019-2023 TRI_Nonzero_Mapped'!$B:$B='Facility Summary'!$B10,'2019-2023 TRI_Nonzero_Mapped'!$AM:$AM)),"lbm","kg")</f>
        <v>0.90718474000000004</v>
      </c>
      <c r="Q10" s="46"/>
      <c r="R10" s="46"/>
      <c r="S10" s="46"/>
      <c r="T10" s="42" t="str">
        <f>VLOOKUP(B10, '2019-2023 TRI_Nonzero_Mapped'!$B:$AN, 39, FALSE)</f>
        <v>237. OFF-SITE - RCRA SUBTITLE C LANDFILLS</v>
      </c>
    </row>
  </sheetData>
  <sheetProtection sheet="1" objects="1" scenarios="1" formatCells="0" formatColumns="0" formatRows="0" sort="0" autoFilter="0"/>
  <autoFilter ref="A1:S4" xr:uid="{C736EB19-52BF-41B8-BFCA-3E50F78024E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7E707-4E85-4673-A638-6F4720E33A12}">
  <sheetPr codeName="Sheet5">
    <tabColor rgb="FFFFFF00"/>
  </sheetPr>
  <dimension ref="A1:I12"/>
  <sheetViews>
    <sheetView zoomScale="70" zoomScaleNormal="70" workbookViewId="0"/>
  </sheetViews>
  <sheetFormatPr defaultColWidth="8.81640625" defaultRowHeight="15" customHeight="1" x14ac:dyDescent="0.35"/>
  <cols>
    <col min="1" max="1" width="14.81640625" style="54" customWidth="1"/>
    <col min="2" max="2" width="27.453125" style="54" customWidth="1"/>
    <col min="3" max="3" width="50.81640625" style="54" customWidth="1"/>
    <col min="4" max="4" width="32.81640625" style="54" customWidth="1"/>
    <col min="5" max="5" width="18" style="54" customWidth="1"/>
    <col min="6" max="6" width="15.453125" style="64" customWidth="1"/>
    <col min="7" max="7" width="22.26953125" style="65" customWidth="1"/>
    <col min="8" max="8" width="12.54296875" style="54" bestFit="1" customWidth="1"/>
    <col min="9" max="9" width="54" style="66" customWidth="1"/>
    <col min="10" max="10" width="19" style="54" customWidth="1"/>
    <col min="11" max="16384" width="8.81640625" style="54"/>
  </cols>
  <sheetData>
    <row r="1" spans="1:9" s="54" customFormat="1" ht="29.5" thickBot="1" x14ac:dyDescent="0.4">
      <c r="A1" s="48" t="s">
        <v>16</v>
      </c>
      <c r="B1" s="49" t="s">
        <v>17</v>
      </c>
      <c r="C1" s="49" t="s">
        <v>18</v>
      </c>
      <c r="D1" s="49" t="s">
        <v>19</v>
      </c>
      <c r="E1" s="49" t="s">
        <v>20</v>
      </c>
      <c r="F1" s="50" t="s">
        <v>21</v>
      </c>
      <c r="G1" s="51" t="s">
        <v>22</v>
      </c>
      <c r="H1" s="52" t="s">
        <v>23</v>
      </c>
      <c r="I1" s="53" t="s">
        <v>24</v>
      </c>
    </row>
    <row r="2" spans="1:9" s="54" customFormat="1" ht="29.5" thickBot="1" x14ac:dyDescent="0.4">
      <c r="A2" s="55"/>
      <c r="B2" s="56"/>
      <c r="C2" s="56"/>
      <c r="D2" s="57" t="s">
        <v>25</v>
      </c>
      <c r="E2" s="58" t="s">
        <v>26</v>
      </c>
      <c r="F2" s="59">
        <v>350</v>
      </c>
      <c r="G2" s="60" t="s">
        <v>27</v>
      </c>
      <c r="H2" s="61">
        <f>COUNTIF('Facility Summary'!$A$3:$A$124,'OES Summary'!D2)</f>
        <v>1</v>
      </c>
      <c r="I2" s="62"/>
    </row>
    <row r="3" spans="1:9" s="54" customFormat="1" ht="29.5" thickBot="1" x14ac:dyDescent="0.4">
      <c r="A3" s="55"/>
      <c r="B3" s="56"/>
      <c r="C3" s="56"/>
      <c r="D3" s="57" t="s">
        <v>28</v>
      </c>
      <c r="E3" s="58" t="s">
        <v>26</v>
      </c>
      <c r="F3" s="59">
        <v>350</v>
      </c>
      <c r="G3" s="60" t="s">
        <v>27</v>
      </c>
      <c r="H3" s="61">
        <f>COUNTIF('Facility Summary'!$A$3:$A$124,'OES Summary'!D3)</f>
        <v>1</v>
      </c>
      <c r="I3" s="62"/>
    </row>
    <row r="4" spans="1:9" s="54" customFormat="1" ht="29.5" thickBot="1" x14ac:dyDescent="0.4">
      <c r="A4" s="55"/>
      <c r="B4" s="56"/>
      <c r="C4" s="56"/>
      <c r="D4" s="57" t="s">
        <v>29</v>
      </c>
      <c r="E4" s="58" t="s">
        <v>26</v>
      </c>
      <c r="F4" s="59">
        <v>250</v>
      </c>
      <c r="G4" s="60" t="s">
        <v>27</v>
      </c>
      <c r="H4" s="61">
        <f>COUNTIF('Facility Summary'!$A$3:$A$124,'OES Summary'!D4)</f>
        <v>1</v>
      </c>
      <c r="I4" s="62"/>
    </row>
    <row r="5" spans="1:9" s="54" customFormat="1" ht="29.5" thickBot="1" x14ac:dyDescent="0.4">
      <c r="A5" s="55"/>
      <c r="B5" s="56"/>
      <c r="C5" s="56"/>
      <c r="D5" s="57" t="s">
        <v>30</v>
      </c>
      <c r="E5" s="58" t="s">
        <v>26</v>
      </c>
      <c r="F5" s="59">
        <v>250</v>
      </c>
      <c r="G5" s="60" t="s">
        <v>27</v>
      </c>
      <c r="H5" s="61">
        <f>COUNTIF('Facility Summary'!$A$3:$A$124,'OES Summary'!D5)</f>
        <v>0</v>
      </c>
      <c r="I5" s="62"/>
    </row>
    <row r="6" spans="1:9" s="54" customFormat="1" ht="29.5" thickBot="1" x14ac:dyDescent="0.4">
      <c r="A6" s="55"/>
      <c r="B6" s="56"/>
      <c r="C6" s="56"/>
      <c r="D6" s="57" t="s">
        <v>31</v>
      </c>
      <c r="E6" s="58" t="s">
        <v>26</v>
      </c>
      <c r="F6" s="59">
        <v>350</v>
      </c>
      <c r="G6" s="60" t="s">
        <v>27</v>
      </c>
      <c r="H6" s="61">
        <f>COUNTIF('Facility Summary'!$A$3:$A$124,'OES Summary'!D6)</f>
        <v>5</v>
      </c>
      <c r="I6" s="62"/>
    </row>
    <row r="7" spans="1:9" s="54" customFormat="1" ht="29.5" thickBot="1" x14ac:dyDescent="0.4">
      <c r="A7" s="55"/>
      <c r="B7" s="56"/>
      <c r="C7" s="56"/>
      <c r="D7" s="57" t="s">
        <v>32</v>
      </c>
      <c r="E7" s="58" t="s">
        <v>26</v>
      </c>
      <c r="F7" s="59">
        <v>350</v>
      </c>
      <c r="G7" s="60" t="s">
        <v>27</v>
      </c>
      <c r="H7" s="61">
        <f>COUNTIF('Facility Summary'!$A$3:$A$124,'OES Summary'!D7)</f>
        <v>0</v>
      </c>
      <c r="I7" s="62"/>
    </row>
    <row r="8" spans="1:9" s="54" customFormat="1" ht="29.5" thickBot="1" x14ac:dyDescent="0.4">
      <c r="A8" s="55"/>
      <c r="B8" s="56"/>
      <c r="C8" s="56"/>
      <c r="D8" s="15"/>
      <c r="E8" s="58" t="s">
        <v>26</v>
      </c>
      <c r="F8" s="59" t="s">
        <v>33</v>
      </c>
      <c r="G8" s="60" t="s">
        <v>27</v>
      </c>
      <c r="H8" s="61">
        <f>COUNTIF('Facility Summary'!$A$3:$A$124,'OES Summary'!D8)</f>
        <v>0</v>
      </c>
      <c r="I8" s="62"/>
    </row>
    <row r="9" spans="1:9" s="54" customFormat="1" ht="29.5" thickBot="1" x14ac:dyDescent="0.4">
      <c r="A9" s="55"/>
      <c r="B9" s="56"/>
      <c r="C9" s="56"/>
      <c r="D9" s="15"/>
      <c r="E9" s="58" t="s">
        <v>26</v>
      </c>
      <c r="F9" s="59" t="s">
        <v>33</v>
      </c>
      <c r="G9" s="63" t="s">
        <v>27</v>
      </c>
      <c r="H9" s="61">
        <f>COUNTIF('Facility Summary'!$A$3:$A$124,'OES Summary'!D9)</f>
        <v>0</v>
      </c>
      <c r="I9" s="62"/>
    </row>
    <row r="10" spans="1:9" s="54" customFormat="1" ht="29.5" thickBot="1" x14ac:dyDescent="0.4">
      <c r="A10" s="55"/>
      <c r="B10" s="56"/>
      <c r="C10" s="56"/>
      <c r="D10" s="15"/>
      <c r="E10" s="58" t="s">
        <v>26</v>
      </c>
      <c r="F10" s="59" t="s">
        <v>33</v>
      </c>
      <c r="G10" s="63" t="s">
        <v>27</v>
      </c>
      <c r="H10" s="61">
        <f>COUNTIF('Facility Summary'!$A$3:$A$124,'OES Summary'!D10)</f>
        <v>0</v>
      </c>
      <c r="I10" s="62"/>
    </row>
    <row r="11" spans="1:9" s="54" customFormat="1" ht="29" x14ac:dyDescent="0.35">
      <c r="A11" s="55"/>
      <c r="B11" s="56"/>
      <c r="C11" s="56"/>
      <c r="D11" s="15"/>
      <c r="E11" s="58" t="s">
        <v>26</v>
      </c>
      <c r="F11" s="59" t="s">
        <v>33</v>
      </c>
      <c r="G11" s="63" t="s">
        <v>27</v>
      </c>
      <c r="H11" s="61">
        <f>COUNTIF('Facility Summary'!$A$3:$A$124,'OES Summary'!D11)</f>
        <v>0</v>
      </c>
      <c r="I11" s="62"/>
    </row>
    <row r="12" spans="1:9" s="54" customFormat="1" ht="15" customHeight="1" x14ac:dyDescent="0.35">
      <c r="C12" s="64"/>
      <c r="D12" s="65"/>
      <c r="F12" s="66"/>
    </row>
  </sheetData>
  <sheetProtection sheet="1" objects="1" scenarios="1" formatCells="0" formatColumns="0" formatRows="0" sort="0" autoFilter="0"/>
  <autoFilter ref="C1:I1" xr:uid="{18D7E707-4E85-4673-A638-6F4720E33A12}"/>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117E-AD51-4974-BFBE-2D3DE8E682BB}">
  <sheetPr codeName="Sheet6">
    <tabColor theme="4"/>
  </sheetPr>
  <dimension ref="A1:AN18"/>
  <sheetViews>
    <sheetView zoomScale="80" zoomScaleNormal="80" workbookViewId="0">
      <pane xSplit="4" ySplit="1" topLeftCell="E2" activePane="bottomRight" state="frozen"/>
      <selection pane="topRight" activeCell="E1" sqref="E1"/>
      <selection pane="bottomLeft" activeCell="A2" sqref="A2"/>
      <selection pane="bottomRight"/>
    </sheetView>
  </sheetViews>
  <sheetFormatPr defaultColWidth="24.1796875" defaultRowHeight="14.5" x14ac:dyDescent="0.35"/>
  <cols>
    <col min="1" max="1" width="22.54296875" style="4" bestFit="1" customWidth="1"/>
    <col min="2" max="2" width="23.1796875" style="4" bestFit="1" customWidth="1"/>
    <col min="3" max="4" width="57.54296875" style="4" customWidth="1"/>
    <col min="5" max="5" width="21.453125" style="4" bestFit="1" customWidth="1"/>
    <col min="6" max="6" width="17.453125" style="4" customWidth="1"/>
    <col min="7" max="7" width="55.81640625" style="4" bestFit="1" customWidth="1"/>
    <col min="8" max="8" width="25" style="4" bestFit="1" customWidth="1"/>
    <col min="9" max="9" width="19.54296875" style="4" bestFit="1" customWidth="1"/>
    <col min="10" max="10" width="26" style="4" bestFit="1" customWidth="1"/>
    <col min="11" max="11" width="44.1796875" style="4" bestFit="1" customWidth="1"/>
    <col min="12" max="12" width="24.1796875" style="4" bestFit="1" customWidth="1"/>
    <col min="13" max="13" width="16.453125" style="4" bestFit="1" customWidth="1"/>
    <col min="14" max="14" width="18.453125" style="4" bestFit="1" customWidth="1"/>
    <col min="15" max="15" width="52" style="47" bestFit="1" customWidth="1"/>
    <col min="16" max="16" width="24.54296875" style="47" bestFit="1" customWidth="1"/>
    <col min="17" max="17" width="12.81640625" style="4" bestFit="1" customWidth="1"/>
    <col min="18" max="18" width="27.54296875" style="4" bestFit="1" customWidth="1"/>
    <col min="19" max="19" width="57.81640625" style="4" bestFit="1" customWidth="1"/>
    <col min="20" max="20" width="47.81640625" style="4" bestFit="1" customWidth="1"/>
    <col min="21" max="21" width="44" style="4" bestFit="1" customWidth="1"/>
    <col min="22" max="22" width="39.453125" style="4" bestFit="1" customWidth="1"/>
    <col min="23" max="23" width="46" style="4" bestFit="1" customWidth="1"/>
    <col min="24" max="24" width="45.54296875" style="4" bestFit="1" customWidth="1"/>
    <col min="25" max="26" width="30.453125" style="4" bestFit="1" customWidth="1"/>
    <col min="27" max="27" width="30.453125" style="4" customWidth="1"/>
    <col min="28" max="28" width="60.453125" style="4" bestFit="1" customWidth="1"/>
    <col min="29" max="29" width="58" style="4" bestFit="1" customWidth="1"/>
    <col min="30" max="30" width="49" style="4" bestFit="1" customWidth="1"/>
    <col min="31" max="31" width="49" style="4" customWidth="1"/>
    <col min="32" max="32" width="43.453125" style="4" bestFit="1" customWidth="1"/>
    <col min="33" max="33" width="45.453125" style="4" bestFit="1" customWidth="1"/>
    <col min="34" max="34" width="45.453125" style="4" customWidth="1"/>
    <col min="35" max="35" width="55.54296875" style="4" bestFit="1" customWidth="1"/>
    <col min="36" max="36" width="70.1796875" style="4" bestFit="1" customWidth="1"/>
    <col min="37" max="37" width="34.26953125" style="4" bestFit="1" customWidth="1"/>
    <col min="38" max="38" width="58.453125" style="4" bestFit="1" customWidth="1"/>
    <col min="39" max="39" width="26.26953125" style="4" bestFit="1" customWidth="1"/>
    <col min="40" max="40" width="100.81640625" style="4" bestFit="1" customWidth="1"/>
    <col min="41" max="16384" width="24.1796875" style="4"/>
  </cols>
  <sheetData>
    <row r="1" spans="1:40" s="40" customFormat="1" ht="18.5" x14ac:dyDescent="0.45">
      <c r="A1" s="67" t="s">
        <v>95</v>
      </c>
      <c r="B1" s="67" t="s">
        <v>60</v>
      </c>
      <c r="C1" s="67" t="s">
        <v>63</v>
      </c>
      <c r="D1" s="68" t="s">
        <v>19</v>
      </c>
      <c r="E1" s="67" t="s">
        <v>96</v>
      </c>
      <c r="F1" s="67" t="s">
        <v>97</v>
      </c>
      <c r="G1" s="67" t="s">
        <v>98</v>
      </c>
      <c r="H1" s="67" t="s">
        <v>99</v>
      </c>
      <c r="I1" s="67" t="s">
        <v>100</v>
      </c>
      <c r="J1" s="67" t="s">
        <v>101</v>
      </c>
      <c r="K1" s="69" t="s">
        <v>102</v>
      </c>
      <c r="L1" s="67" t="s">
        <v>103</v>
      </c>
      <c r="M1" s="67" t="s">
        <v>104</v>
      </c>
      <c r="N1" s="67" t="s">
        <v>105</v>
      </c>
      <c r="O1" s="70" t="s">
        <v>106</v>
      </c>
      <c r="P1" s="70" t="s">
        <v>107</v>
      </c>
      <c r="Q1" s="67" t="s">
        <v>108</v>
      </c>
      <c r="R1" s="67" t="s">
        <v>109</v>
      </c>
      <c r="S1" s="67" t="s">
        <v>38</v>
      </c>
      <c r="T1" s="67" t="s">
        <v>39</v>
      </c>
      <c r="U1" s="67" t="s">
        <v>40</v>
      </c>
      <c r="V1" s="67" t="s">
        <v>41</v>
      </c>
      <c r="W1" s="67" t="s">
        <v>42</v>
      </c>
      <c r="X1" s="67" t="s">
        <v>43</v>
      </c>
      <c r="Y1" s="67" t="s">
        <v>44</v>
      </c>
      <c r="Z1" s="67" t="s">
        <v>45</v>
      </c>
      <c r="AA1" s="67" t="s">
        <v>46</v>
      </c>
      <c r="AB1" s="67" t="s">
        <v>47</v>
      </c>
      <c r="AC1" s="67" t="s">
        <v>48</v>
      </c>
      <c r="AD1" s="67" t="s">
        <v>49</v>
      </c>
      <c r="AE1" s="67" t="s">
        <v>50</v>
      </c>
      <c r="AF1" s="67" t="s">
        <v>51</v>
      </c>
      <c r="AG1" s="67" t="s">
        <v>52</v>
      </c>
      <c r="AH1" s="67" t="s">
        <v>53</v>
      </c>
      <c r="AI1" s="67" t="s">
        <v>54</v>
      </c>
      <c r="AJ1" s="67" t="s">
        <v>55</v>
      </c>
      <c r="AK1" s="71" t="s">
        <v>110</v>
      </c>
      <c r="AL1" s="71" t="s">
        <v>111</v>
      </c>
      <c r="AM1" s="72" t="s">
        <v>112</v>
      </c>
    </row>
    <row r="2" spans="1:40" s="73" customFormat="1" x14ac:dyDescent="0.35">
      <c r="A2" s="73" t="s">
        <v>113</v>
      </c>
      <c r="B2" s="73" t="s">
        <v>87</v>
      </c>
      <c r="C2" s="73" t="s">
        <v>88</v>
      </c>
      <c r="D2" s="74" t="s">
        <v>29</v>
      </c>
      <c r="E2" s="73" t="s">
        <v>114</v>
      </c>
      <c r="F2" s="73" t="s">
        <v>115</v>
      </c>
      <c r="G2" s="73" t="s">
        <v>116</v>
      </c>
      <c r="H2" s="73" t="s">
        <v>117</v>
      </c>
      <c r="I2" s="73" t="s">
        <v>118</v>
      </c>
      <c r="J2" s="73">
        <v>326150</v>
      </c>
      <c r="K2" s="73" t="str">
        <f>IF(A2 = 2022, VLOOKUP('2019-2023 TRI_Nonzero_Mapped'!J6, '2017 to 2022 NAICS'!$C$4:$D$1153,2, FALSE), VLOOKUP('2019-2023 TRI_Nonzero_Mapped'!J6, '2017 to 2022 NAICS'!$A$4:$B$1153, 2, FALSE))</f>
        <v>Hazardous Waste Treatment and Disposal</v>
      </c>
      <c r="L2" s="73">
        <v>36.472777999999998</v>
      </c>
      <c r="M2" s="73">
        <v>-80.608610999999996</v>
      </c>
      <c r="O2" s="75">
        <v>110000345172</v>
      </c>
      <c r="P2" s="75">
        <v>1319222389734</v>
      </c>
      <c r="Q2" s="73" t="s">
        <v>119</v>
      </c>
      <c r="R2" s="73" t="s">
        <v>120</v>
      </c>
      <c r="S2" s="73">
        <v>0</v>
      </c>
      <c r="T2" s="73">
        <v>0</v>
      </c>
      <c r="U2" s="73">
        <v>0</v>
      </c>
      <c r="V2" s="73">
        <v>0</v>
      </c>
      <c r="W2" s="73">
        <v>0</v>
      </c>
      <c r="X2" s="73">
        <v>0</v>
      </c>
      <c r="Y2" s="73">
        <v>0</v>
      </c>
      <c r="Z2" s="73">
        <v>0</v>
      </c>
      <c r="AB2" s="73">
        <v>0</v>
      </c>
      <c r="AC2" s="73">
        <v>0</v>
      </c>
      <c r="AD2" s="73">
        <v>0</v>
      </c>
      <c r="AE2" s="73">
        <v>0</v>
      </c>
      <c r="AF2" s="73">
        <v>810</v>
      </c>
      <c r="AG2" s="73">
        <v>0</v>
      </c>
      <c r="AH2" s="73">
        <v>0</v>
      </c>
      <c r="AI2" s="73">
        <v>0</v>
      </c>
      <c r="AJ2" s="73">
        <v>0</v>
      </c>
      <c r="AK2" s="73" t="s">
        <v>121</v>
      </c>
      <c r="AL2" s="73" t="s">
        <v>121</v>
      </c>
      <c r="AM2" s="73">
        <f t="shared" ref="AM2:AM18" si="0">SUM(S2:AL2)</f>
        <v>810</v>
      </c>
      <c r="AN2" s="73" t="str" cm="1">
        <f t="array" ref="AN2">_xlfn.TEXTJOIN(", ", TRUE, _xlfn._xlws.FILTER($S$1:$AJ$1, S2:AJ2&lt;&gt;0))</f>
        <v>236. OFF-SITE - OTHER LANDFILLS</v>
      </c>
    </row>
    <row r="3" spans="1:40" s="73" customFormat="1" x14ac:dyDescent="0.35">
      <c r="A3" s="73" t="s">
        <v>122</v>
      </c>
      <c r="B3" s="73" t="s">
        <v>87</v>
      </c>
      <c r="C3" s="73" t="s">
        <v>88</v>
      </c>
      <c r="D3" s="74" t="s">
        <v>29</v>
      </c>
      <c r="E3" s="73" t="s">
        <v>114</v>
      </c>
      <c r="F3" s="73" t="s">
        <v>115</v>
      </c>
      <c r="G3" s="73" t="s">
        <v>116</v>
      </c>
      <c r="H3" s="73" t="s">
        <v>117</v>
      </c>
      <c r="I3" s="73" t="s">
        <v>118</v>
      </c>
      <c r="J3" s="73">
        <v>326150</v>
      </c>
      <c r="K3" s="73" t="str">
        <f>IF(A3 = 2022, VLOOKUP('2019-2023 TRI_Nonzero_Mapped'!J12, '2017 to 2022 NAICS'!$C$4:$D$1153,2, FALSE), VLOOKUP('2019-2023 TRI_Nonzero_Mapped'!J12, '2017 to 2022 NAICS'!$A$4:$B$1153, 2, FALSE))</f>
        <v>Hazardous Waste Treatment and Disposal</v>
      </c>
      <c r="L3" s="73">
        <v>36.472777999999998</v>
      </c>
      <c r="M3" s="73">
        <v>-80.608610999999996</v>
      </c>
      <c r="O3" s="75">
        <v>110000345172</v>
      </c>
      <c r="P3" s="75">
        <v>1321222389684</v>
      </c>
      <c r="Q3" s="73" t="s">
        <v>119</v>
      </c>
      <c r="R3" s="73" t="s">
        <v>120</v>
      </c>
      <c r="S3" s="73">
        <v>0</v>
      </c>
      <c r="T3" s="73">
        <v>0</v>
      </c>
      <c r="U3" s="73">
        <v>0</v>
      </c>
      <c r="V3" s="73">
        <v>0</v>
      </c>
      <c r="W3" s="73">
        <v>0</v>
      </c>
      <c r="X3" s="73">
        <v>0</v>
      </c>
      <c r="Y3" s="73">
        <v>0</v>
      </c>
      <c r="Z3" s="73">
        <v>0</v>
      </c>
      <c r="AB3" s="73">
        <v>0</v>
      </c>
      <c r="AC3" s="73">
        <v>0</v>
      </c>
      <c r="AD3" s="73">
        <v>0</v>
      </c>
      <c r="AE3" s="73">
        <v>0</v>
      </c>
      <c r="AF3" s="73">
        <v>449</v>
      </c>
      <c r="AG3" s="73">
        <v>0</v>
      </c>
      <c r="AH3" s="73">
        <v>0</v>
      </c>
      <c r="AI3" s="73">
        <v>0</v>
      </c>
      <c r="AJ3" s="73">
        <v>0</v>
      </c>
      <c r="AM3" s="73">
        <f t="shared" si="0"/>
        <v>449</v>
      </c>
      <c r="AN3" s="73" t="str" cm="1">
        <f t="array" ref="AN3">_xlfn.TEXTJOIN(", ", TRUE, _xlfn._xlws.FILTER($S$1:$AJ$1, S3:AJ3&lt;&gt;0))</f>
        <v>236. OFF-SITE - OTHER LANDFILLS</v>
      </c>
    </row>
    <row r="4" spans="1:40" s="73" customFormat="1" x14ac:dyDescent="0.35">
      <c r="A4" s="73" t="s">
        <v>123</v>
      </c>
      <c r="B4" s="73" t="s">
        <v>87</v>
      </c>
      <c r="C4" s="73" t="s">
        <v>88</v>
      </c>
      <c r="D4" s="74" t="s">
        <v>29</v>
      </c>
      <c r="E4" s="73" t="s">
        <v>114</v>
      </c>
      <c r="F4" s="73" t="s">
        <v>115</v>
      </c>
      <c r="G4" s="73" t="s">
        <v>116</v>
      </c>
      <c r="H4" s="73" t="s">
        <v>117</v>
      </c>
      <c r="I4" s="73" t="s">
        <v>118</v>
      </c>
      <c r="J4" s="73">
        <v>326150</v>
      </c>
      <c r="K4" s="73" t="str">
        <f>IF(A4 = 2022, VLOOKUP('2019-2023 TRI_Nonzero_Mapped'!J15, '2017 to 2022 NAICS'!$C$4:$D$1153,2, FALSE), VLOOKUP('2019-2023 TRI_Nonzero_Mapped'!J15, '2017 to 2022 NAICS'!$A$4:$B$1153, 2, FALSE))</f>
        <v>Fossil Fuel Electric Power Generation</v>
      </c>
      <c r="L4" s="73">
        <v>36.472777999999998</v>
      </c>
      <c r="M4" s="73">
        <v>-80.608610999999996</v>
      </c>
      <c r="O4" s="75">
        <v>110000345172</v>
      </c>
      <c r="P4" s="75">
        <v>1322222389532</v>
      </c>
      <c r="Q4" s="73" t="s">
        <v>119</v>
      </c>
      <c r="R4" s="73" t="s">
        <v>120</v>
      </c>
      <c r="S4" s="73">
        <v>0</v>
      </c>
      <c r="T4" s="73">
        <v>0</v>
      </c>
      <c r="U4" s="73">
        <v>0</v>
      </c>
      <c r="V4" s="73">
        <v>0</v>
      </c>
      <c r="W4" s="73">
        <v>0</v>
      </c>
      <c r="X4" s="73">
        <v>0</v>
      </c>
      <c r="Y4" s="73">
        <v>0</v>
      </c>
      <c r="Z4" s="73">
        <v>0</v>
      </c>
      <c r="AB4" s="73">
        <v>0</v>
      </c>
      <c r="AC4" s="73">
        <v>0</v>
      </c>
      <c r="AD4" s="73">
        <v>0</v>
      </c>
      <c r="AE4" s="73">
        <v>0</v>
      </c>
      <c r="AF4" s="73">
        <v>361</v>
      </c>
      <c r="AG4" s="73">
        <v>0</v>
      </c>
      <c r="AH4" s="73">
        <v>0</v>
      </c>
      <c r="AI4" s="73">
        <v>0</v>
      </c>
      <c r="AJ4" s="73">
        <v>0</v>
      </c>
      <c r="AM4" s="73">
        <f t="shared" si="0"/>
        <v>361</v>
      </c>
      <c r="AN4" s="73" t="str" cm="1">
        <f t="array" ref="AN4">_xlfn.TEXTJOIN(", ", TRUE, _xlfn._xlws.FILTER($S$1:$AJ$1, S4:AJ4&lt;&gt;0))</f>
        <v>236. OFF-SITE - OTHER LANDFILLS</v>
      </c>
    </row>
    <row r="5" spans="1:40" s="76" customFormat="1" x14ac:dyDescent="0.35">
      <c r="A5" s="76" t="s">
        <v>113</v>
      </c>
      <c r="B5" s="76" t="s">
        <v>81</v>
      </c>
      <c r="C5" s="76" t="s">
        <v>82</v>
      </c>
      <c r="D5" s="77" t="s">
        <v>31</v>
      </c>
      <c r="E5" s="76" t="s">
        <v>124</v>
      </c>
      <c r="F5" s="76" t="s">
        <v>125</v>
      </c>
      <c r="G5" s="76" t="s">
        <v>126</v>
      </c>
      <c r="H5" s="76" t="s">
        <v>127</v>
      </c>
      <c r="I5" s="76" t="s">
        <v>128</v>
      </c>
      <c r="J5" s="76">
        <v>562211</v>
      </c>
      <c r="K5" s="76" t="str">
        <f>IF(A5 = 2022, VLOOKUP('2019-2023 TRI_Nonzero_Mapped'!J3, '2017 to 2022 NAICS'!$C$4:$D$1153,2, FALSE), VLOOKUP('2019-2023 TRI_Nonzero_Mapped'!J3, '2017 to 2022 NAICS'!$A$4:$B$1153, 2, FALSE))</f>
        <v>Urethane and Other Foam Product (except Polystyrene) Manufacturing</v>
      </c>
      <c r="L5" s="76">
        <v>29.73028</v>
      </c>
      <c r="M5" s="76">
        <v>-95.08981</v>
      </c>
      <c r="N5" s="76" t="s">
        <v>129</v>
      </c>
      <c r="O5" s="78">
        <v>110000463365</v>
      </c>
      <c r="P5" s="78">
        <v>1319218392645</v>
      </c>
      <c r="Q5" s="76" t="s">
        <v>119</v>
      </c>
      <c r="R5" s="76" t="s">
        <v>120</v>
      </c>
      <c r="S5" s="76">
        <v>0</v>
      </c>
      <c r="T5" s="76">
        <v>0</v>
      </c>
      <c r="U5" s="76">
        <v>0</v>
      </c>
      <c r="V5" s="76">
        <v>0</v>
      </c>
      <c r="W5" s="76">
        <v>0</v>
      </c>
      <c r="X5" s="76">
        <v>0</v>
      </c>
      <c r="Y5" s="76">
        <v>0</v>
      </c>
      <c r="Z5" s="76">
        <v>0</v>
      </c>
      <c r="AB5" s="76">
        <v>0</v>
      </c>
      <c r="AC5" s="76">
        <v>0</v>
      </c>
      <c r="AD5" s="76">
        <v>0</v>
      </c>
      <c r="AE5" s="76">
        <v>0</v>
      </c>
      <c r="AF5" s="76">
        <v>0</v>
      </c>
      <c r="AG5" s="76">
        <v>0.01</v>
      </c>
      <c r="AH5" s="76">
        <v>0</v>
      </c>
      <c r="AI5" s="76">
        <v>0</v>
      </c>
      <c r="AJ5" s="76">
        <v>0</v>
      </c>
      <c r="AK5" s="76" t="s">
        <v>121</v>
      </c>
      <c r="AL5" s="76" t="s">
        <v>121</v>
      </c>
      <c r="AM5" s="76">
        <f t="shared" si="0"/>
        <v>0.01</v>
      </c>
      <c r="AN5" s="76" t="str" cm="1">
        <f t="array" ref="AN5">_xlfn.TEXTJOIN(", ", TRUE, _xlfn._xlws.FILTER($S$1:$AJ$1, S5:AJ5&lt;&gt;0))</f>
        <v>237. OFF-SITE - RCRA SUBTITLE C LANDFILLS</v>
      </c>
    </row>
    <row r="6" spans="1:40" s="76" customFormat="1" x14ac:dyDescent="0.35">
      <c r="A6" s="76" t="s">
        <v>123</v>
      </c>
      <c r="B6" s="76" t="s">
        <v>93</v>
      </c>
      <c r="C6" s="76" t="s">
        <v>94</v>
      </c>
      <c r="D6" s="77" t="s">
        <v>31</v>
      </c>
      <c r="E6" s="76" t="s">
        <v>130</v>
      </c>
      <c r="F6" s="76" t="s">
        <v>131</v>
      </c>
      <c r="G6" s="76" t="s">
        <v>132</v>
      </c>
      <c r="H6" s="76" t="s">
        <v>133</v>
      </c>
      <c r="I6" s="76" t="s">
        <v>134</v>
      </c>
      <c r="J6" s="76">
        <v>562211</v>
      </c>
      <c r="K6" s="76" t="str">
        <f>IF(A6 = 2022, VLOOKUP('2019-2023 TRI_Nonzero_Mapped'!J14, '2017 to 2022 NAICS'!$C$4:$D$1153,2, FALSE), VLOOKUP('2019-2023 TRI_Nonzero_Mapped'!J14, '2017 to 2022 NAICS'!$A$4:$B$1153, 2, FALSE))</f>
        <v>Other Basic Inorganic Chemical Manufacturing</v>
      </c>
      <c r="L6" s="76">
        <v>33.2044</v>
      </c>
      <c r="M6" s="76">
        <v>-92.630799999999994</v>
      </c>
      <c r="N6" s="76" t="s">
        <v>135</v>
      </c>
      <c r="O6" s="78">
        <v>110000521221</v>
      </c>
      <c r="P6" s="78">
        <v>1322220924385</v>
      </c>
      <c r="Q6" s="76" t="s">
        <v>119</v>
      </c>
      <c r="R6" s="76" t="s">
        <v>120</v>
      </c>
      <c r="S6" s="76">
        <v>0</v>
      </c>
      <c r="T6" s="76">
        <v>0</v>
      </c>
      <c r="U6" s="76">
        <v>0</v>
      </c>
      <c r="V6" s="76">
        <v>0</v>
      </c>
      <c r="W6" s="76">
        <v>0</v>
      </c>
      <c r="X6" s="76">
        <v>0</v>
      </c>
      <c r="Y6" s="76">
        <v>0</v>
      </c>
      <c r="Z6" s="76">
        <v>0</v>
      </c>
      <c r="AB6" s="76">
        <v>0</v>
      </c>
      <c r="AC6" s="76">
        <v>0</v>
      </c>
      <c r="AD6" s="76">
        <v>0</v>
      </c>
      <c r="AE6" s="76">
        <v>0</v>
      </c>
      <c r="AF6" s="76">
        <v>0</v>
      </c>
      <c r="AG6" s="76">
        <v>2</v>
      </c>
      <c r="AH6" s="76">
        <v>0</v>
      </c>
      <c r="AI6" s="76">
        <v>0</v>
      </c>
      <c r="AJ6" s="76">
        <v>0</v>
      </c>
      <c r="AM6" s="76">
        <f t="shared" si="0"/>
        <v>2</v>
      </c>
      <c r="AN6" s="76" t="str" cm="1">
        <f t="array" ref="AN6">_xlfn.TEXTJOIN(", ", TRUE, _xlfn._xlws.FILTER($S$1:$AJ$1, S6:AJ6&lt;&gt;0))</f>
        <v>237. OFF-SITE - RCRA SUBTITLE C LANDFILLS</v>
      </c>
    </row>
    <row r="7" spans="1:40" s="79" customFormat="1" x14ac:dyDescent="0.35">
      <c r="A7" s="79" t="s">
        <v>113</v>
      </c>
      <c r="B7" s="79" t="s">
        <v>83</v>
      </c>
      <c r="C7" s="79" t="s">
        <v>84</v>
      </c>
      <c r="D7" s="80" t="s">
        <v>31</v>
      </c>
      <c r="E7" s="79" t="s">
        <v>136</v>
      </c>
      <c r="F7" s="79" t="s">
        <v>137</v>
      </c>
      <c r="G7" s="79" t="s">
        <v>138</v>
      </c>
      <c r="H7" s="79" t="s">
        <v>127</v>
      </c>
      <c r="I7" s="79" t="s">
        <v>139</v>
      </c>
      <c r="J7" s="79">
        <v>325199</v>
      </c>
      <c r="K7" s="79" t="str">
        <f>IF(A7 = 2022, VLOOKUP('2019-2023 TRI_Nonzero_Mapped'!J4, '2017 to 2022 NAICS'!$C$4:$D$1153,2, FALSE), VLOOKUP('2019-2023 TRI_Nonzero_Mapped'!J4, '2017 to 2022 NAICS'!$A$4:$B$1153, 2, FALSE))</f>
        <v>Urethane and Other Foam Product (except Polystyrene) Manufacturing</v>
      </c>
      <c r="L7" s="79">
        <v>28.980146999999999</v>
      </c>
      <c r="M7" s="79">
        <v>-95.342271999999994</v>
      </c>
      <c r="N7" s="79" t="s">
        <v>140</v>
      </c>
      <c r="O7" s="81">
        <v>110008170237</v>
      </c>
      <c r="P7" s="81">
        <v>1319220592606</v>
      </c>
      <c r="Q7" s="79" t="s">
        <v>119</v>
      </c>
      <c r="R7" s="79" t="s">
        <v>120</v>
      </c>
      <c r="S7" s="79">
        <v>0</v>
      </c>
      <c r="T7" s="79">
        <v>0</v>
      </c>
      <c r="U7" s="79">
        <v>0</v>
      </c>
      <c r="V7" s="79">
        <v>1</v>
      </c>
      <c r="W7" s="79">
        <v>0</v>
      </c>
      <c r="X7" s="79">
        <v>0</v>
      </c>
      <c r="Y7" s="79">
        <v>0</v>
      </c>
      <c r="Z7" s="79">
        <v>0</v>
      </c>
      <c r="AB7" s="79">
        <v>0</v>
      </c>
      <c r="AC7" s="79">
        <v>0</v>
      </c>
      <c r="AD7" s="79">
        <v>0</v>
      </c>
      <c r="AE7" s="79">
        <v>0</v>
      </c>
      <c r="AF7" s="79">
        <v>0</v>
      </c>
      <c r="AG7" s="79">
        <v>0</v>
      </c>
      <c r="AH7" s="79">
        <v>0</v>
      </c>
      <c r="AI7" s="79">
        <v>0</v>
      </c>
      <c r="AJ7" s="79">
        <v>0</v>
      </c>
      <c r="AK7" s="79" t="s">
        <v>121</v>
      </c>
      <c r="AL7" s="79" t="s">
        <v>121</v>
      </c>
      <c r="AM7" s="79">
        <f t="shared" si="0"/>
        <v>1</v>
      </c>
      <c r="AN7" s="79" t="str" cm="1">
        <f t="array" ref="AN7">_xlfn.TEXTJOIN(", ", TRUE, _xlfn._xlws.FILTER($S$1:$AJ$1, S7:AJ7&lt;&gt;0))</f>
        <v>195. TOTAL OTHER ON-SITE LANDFILLS</v>
      </c>
    </row>
    <row r="8" spans="1:40" s="79" customFormat="1" x14ac:dyDescent="0.35">
      <c r="A8" s="79" t="s">
        <v>122</v>
      </c>
      <c r="B8" s="79" t="s">
        <v>83</v>
      </c>
      <c r="C8" s="79" t="s">
        <v>84</v>
      </c>
      <c r="D8" s="80" t="s">
        <v>31</v>
      </c>
      <c r="E8" s="79" t="s">
        <v>136</v>
      </c>
      <c r="F8" s="79" t="s">
        <v>137</v>
      </c>
      <c r="G8" s="79" t="s">
        <v>138</v>
      </c>
      <c r="H8" s="79" t="s">
        <v>127</v>
      </c>
      <c r="I8" s="79" t="s">
        <v>139</v>
      </c>
      <c r="J8" s="79">
        <v>325199</v>
      </c>
      <c r="K8" s="79" t="str">
        <f>IF(A8 = 2022, VLOOKUP('2019-2023 TRI_Nonzero_Mapped'!J9, '2017 to 2022 NAICS'!$C$4:$D$1153,2, FALSE), VLOOKUP('2019-2023 TRI_Nonzero_Mapped'!J9, '2017 to 2022 NAICS'!$A$4:$B$1153, 2, FALSE))</f>
        <v>All Other Basic Organic Chemical Manufacturing</v>
      </c>
      <c r="L8" s="79">
        <v>28.980146999999999</v>
      </c>
      <c r="M8" s="79">
        <v>-95.342271999999994</v>
      </c>
      <c r="N8" s="79" t="s">
        <v>140</v>
      </c>
      <c r="O8" s="81">
        <v>110008170237</v>
      </c>
      <c r="P8" s="81">
        <v>1321220569521</v>
      </c>
      <c r="Q8" s="79" t="s">
        <v>119</v>
      </c>
      <c r="R8" s="79" t="s">
        <v>120</v>
      </c>
      <c r="S8" s="79">
        <v>0</v>
      </c>
      <c r="T8" s="79">
        <v>0</v>
      </c>
      <c r="U8" s="79">
        <v>0</v>
      </c>
      <c r="V8" s="79">
        <v>1</v>
      </c>
      <c r="W8" s="79">
        <v>0</v>
      </c>
      <c r="X8" s="79">
        <v>0</v>
      </c>
      <c r="Y8" s="79">
        <v>0</v>
      </c>
      <c r="Z8" s="79">
        <v>0</v>
      </c>
      <c r="AB8" s="79">
        <v>0</v>
      </c>
      <c r="AC8" s="79">
        <v>0</v>
      </c>
      <c r="AD8" s="79">
        <v>0</v>
      </c>
      <c r="AE8" s="79">
        <v>0</v>
      </c>
      <c r="AF8" s="79">
        <v>0</v>
      </c>
      <c r="AG8" s="79">
        <v>0</v>
      </c>
      <c r="AH8" s="79">
        <v>0</v>
      </c>
      <c r="AI8" s="79">
        <v>0</v>
      </c>
      <c r="AJ8" s="79">
        <v>0</v>
      </c>
      <c r="AM8" s="79">
        <f t="shared" si="0"/>
        <v>1</v>
      </c>
      <c r="AN8" s="79" t="str" cm="1">
        <f t="array" ref="AN8">_xlfn.TEXTJOIN(", ", TRUE, _xlfn._xlws.FILTER($S$1:$AJ$1, S8:AJ8&lt;&gt;0))</f>
        <v>195. TOTAL OTHER ON-SITE LANDFILLS</v>
      </c>
    </row>
    <row r="9" spans="1:40" s="82" customFormat="1" x14ac:dyDescent="0.35">
      <c r="A9" s="82" t="s">
        <v>141</v>
      </c>
      <c r="B9" s="82" t="s">
        <v>89</v>
      </c>
      <c r="C9" s="82" t="s">
        <v>90</v>
      </c>
      <c r="D9" s="83" t="s">
        <v>28</v>
      </c>
      <c r="E9" s="82" t="s">
        <v>136</v>
      </c>
      <c r="F9" s="82" t="s">
        <v>137</v>
      </c>
      <c r="G9" s="82" t="s">
        <v>138</v>
      </c>
      <c r="H9" s="82" t="s">
        <v>127</v>
      </c>
      <c r="I9" s="82" t="s">
        <v>142</v>
      </c>
      <c r="J9" s="82">
        <v>325199</v>
      </c>
      <c r="K9" s="82" t="str">
        <f>IF(A9 = 2022, VLOOKUP('2019-2023 TRI_Nonzero_Mapped'!J7, '2017 to 2022 NAICS'!$C$4:$D$1153,2, FALSE), VLOOKUP('2019-2023 TRI_Nonzero_Mapped'!J7, '2017 to 2022 NAICS'!$A$4:$B$1153, 2, FALSE))</f>
        <v>All Other Basic Organic Chemical Manufacturing</v>
      </c>
      <c r="L9" s="82">
        <v>28.969389</v>
      </c>
      <c r="M9" s="82">
        <v>-95.379527999999993</v>
      </c>
      <c r="N9" s="82" t="s">
        <v>143</v>
      </c>
      <c r="O9" s="84">
        <v>110066943605</v>
      </c>
      <c r="P9" s="84">
        <v>1320219425473</v>
      </c>
      <c r="Q9" s="82" t="s">
        <v>119</v>
      </c>
      <c r="R9" s="82" t="s">
        <v>120</v>
      </c>
      <c r="S9" s="82">
        <v>0</v>
      </c>
      <c r="T9" s="82">
        <v>0</v>
      </c>
      <c r="U9" s="82">
        <v>0</v>
      </c>
      <c r="V9" s="82">
        <v>0</v>
      </c>
      <c r="W9" s="82">
        <v>0</v>
      </c>
      <c r="X9" s="82">
        <v>0</v>
      </c>
      <c r="Y9" s="82">
        <v>0</v>
      </c>
      <c r="Z9" s="82">
        <v>0</v>
      </c>
      <c r="AB9" s="82">
        <v>0</v>
      </c>
      <c r="AC9" s="82">
        <v>0</v>
      </c>
      <c r="AD9" s="82">
        <v>0</v>
      </c>
      <c r="AE9" s="82">
        <v>0</v>
      </c>
      <c r="AF9" s="82">
        <v>2</v>
      </c>
      <c r="AG9" s="82">
        <v>0</v>
      </c>
      <c r="AH9" s="82">
        <v>0</v>
      </c>
      <c r="AI9" s="82">
        <v>0</v>
      </c>
      <c r="AJ9" s="82">
        <v>0</v>
      </c>
      <c r="AM9" s="82">
        <f t="shared" si="0"/>
        <v>2</v>
      </c>
      <c r="AN9" s="82" t="str" cm="1">
        <f t="array" ref="AN9">_xlfn.TEXTJOIN(", ", TRUE, _xlfn._xlws.FILTER($S$1:$AJ$1, S9:AJ9&lt;&gt;0))</f>
        <v>236. OFF-SITE - OTHER LANDFILLS</v>
      </c>
    </row>
    <row r="10" spans="1:40" s="82" customFormat="1" x14ac:dyDescent="0.35">
      <c r="A10" s="82" t="s">
        <v>144</v>
      </c>
      <c r="B10" s="82" t="s">
        <v>89</v>
      </c>
      <c r="C10" s="82" t="s">
        <v>90</v>
      </c>
      <c r="D10" s="83" t="s">
        <v>28</v>
      </c>
      <c r="E10" s="82" t="s">
        <v>136</v>
      </c>
      <c r="F10" s="82" t="s">
        <v>137</v>
      </c>
      <c r="G10" s="82" t="s">
        <v>138</v>
      </c>
      <c r="H10" s="82" t="s">
        <v>127</v>
      </c>
      <c r="I10" s="82" t="s">
        <v>142</v>
      </c>
      <c r="J10" s="82">
        <v>325199</v>
      </c>
      <c r="K10" s="82" t="str">
        <f>IF(A10 = 2022, VLOOKUP('2019-2023 TRI_Nonzero_Mapped'!J16, '2017 to 2022 NAICS'!$C$4:$D$1153,2, FALSE), VLOOKUP('2019-2023 TRI_Nonzero_Mapped'!J16, '2017 to 2022 NAICS'!$A$4:$B$1153, 2, FALSE))</f>
        <v>Other Basic Inorganic Chemical Manufacturing</v>
      </c>
      <c r="L10" s="82">
        <v>28.969389</v>
      </c>
      <c r="M10" s="82">
        <v>-95.379527999999993</v>
      </c>
      <c r="N10" s="82" t="s">
        <v>143</v>
      </c>
      <c r="O10" s="84">
        <v>110066943605</v>
      </c>
      <c r="P10" s="84">
        <v>1323221997517</v>
      </c>
      <c r="Q10" s="82" t="s">
        <v>119</v>
      </c>
      <c r="R10" s="82" t="s">
        <v>120</v>
      </c>
      <c r="S10" s="82">
        <v>0</v>
      </c>
      <c r="T10" s="82">
        <v>0</v>
      </c>
      <c r="U10" s="82">
        <v>0</v>
      </c>
      <c r="V10" s="82">
        <v>0</v>
      </c>
      <c r="W10" s="82">
        <v>0</v>
      </c>
      <c r="X10" s="82">
        <v>0</v>
      </c>
      <c r="Y10" s="82">
        <v>0</v>
      </c>
      <c r="Z10" s="82">
        <v>0</v>
      </c>
      <c r="AB10" s="82">
        <v>0</v>
      </c>
      <c r="AC10" s="82">
        <v>0</v>
      </c>
      <c r="AD10" s="82">
        <v>0</v>
      </c>
      <c r="AE10" s="82">
        <v>0</v>
      </c>
      <c r="AF10" s="82">
        <v>10910</v>
      </c>
      <c r="AG10" s="82">
        <v>0</v>
      </c>
      <c r="AH10" s="82">
        <v>0</v>
      </c>
      <c r="AI10" s="82">
        <v>0</v>
      </c>
      <c r="AJ10" s="82">
        <v>0</v>
      </c>
      <c r="AM10" s="82">
        <f t="shared" si="0"/>
        <v>10910</v>
      </c>
      <c r="AN10" s="82" t="str" cm="1">
        <f t="array" ref="AN10">_xlfn.TEXTJOIN(", ", TRUE, _xlfn._xlws.FILTER($S$1:$AJ$1, S10:AJ10&lt;&gt;0))</f>
        <v>236. OFF-SITE - OTHER LANDFILLS</v>
      </c>
    </row>
    <row r="11" spans="1:40" x14ac:dyDescent="0.35">
      <c r="A11" s="4" t="s">
        <v>113</v>
      </c>
      <c r="B11" s="4" t="s">
        <v>78</v>
      </c>
      <c r="C11" s="4" t="s">
        <v>79</v>
      </c>
      <c r="D11" s="85" t="s">
        <v>31</v>
      </c>
      <c r="E11" s="4" t="s">
        <v>145</v>
      </c>
      <c r="F11" s="4" t="s">
        <v>146</v>
      </c>
      <c r="G11" s="4" t="s">
        <v>147</v>
      </c>
      <c r="H11" s="4" t="s">
        <v>148</v>
      </c>
      <c r="I11" s="4" t="s">
        <v>149</v>
      </c>
      <c r="J11" s="4">
        <v>562211</v>
      </c>
      <c r="K11" s="4" t="str">
        <f>IF(A11 = 2022, VLOOKUP('2019-2023 TRI_Nonzero_Mapped'!J2, '2017 to 2022 NAICS'!$C$4:$D$1153,2, FALSE), VLOOKUP('2019-2023 TRI_Nonzero_Mapped'!J2, '2017 to 2022 NAICS'!$A$4:$B$1153, 2, FALSE))</f>
        <v>Urethane and Other Foam Product (except Polystyrene) Manufacturing</v>
      </c>
      <c r="L11" s="4">
        <v>41.324167000000003</v>
      </c>
      <c r="M11" s="4">
        <v>-82.034722000000002</v>
      </c>
      <c r="N11" s="4" t="s">
        <v>150</v>
      </c>
      <c r="O11" s="47">
        <v>110000385592</v>
      </c>
      <c r="P11" s="47">
        <v>1319218229209</v>
      </c>
      <c r="Q11" s="4" t="s">
        <v>119</v>
      </c>
      <c r="R11" s="4" t="s">
        <v>120</v>
      </c>
      <c r="S11" s="4">
        <v>0</v>
      </c>
      <c r="T11" s="4">
        <v>0</v>
      </c>
      <c r="U11" s="4">
        <v>0</v>
      </c>
      <c r="V11" s="4">
        <v>0</v>
      </c>
      <c r="W11" s="4">
        <v>0</v>
      </c>
      <c r="X11" s="4">
        <v>0</v>
      </c>
      <c r="Y11" s="4">
        <v>0</v>
      </c>
      <c r="Z11" s="4">
        <v>0</v>
      </c>
      <c r="AB11" s="4">
        <v>6.0000000000000001E-3</v>
      </c>
      <c r="AC11" s="4">
        <v>0</v>
      </c>
      <c r="AD11" s="4">
        <v>0</v>
      </c>
      <c r="AE11" s="4">
        <v>0</v>
      </c>
      <c r="AF11" s="4">
        <v>0</v>
      </c>
      <c r="AG11" s="4">
        <v>7.0000000000000001E-3</v>
      </c>
      <c r="AH11" s="4">
        <v>0</v>
      </c>
      <c r="AI11" s="4">
        <v>0</v>
      </c>
      <c r="AJ11" s="4">
        <v>0</v>
      </c>
      <c r="AK11" s="4" t="s">
        <v>121</v>
      </c>
      <c r="AL11" s="4" t="s">
        <v>121</v>
      </c>
      <c r="AM11" s="4">
        <f t="shared" si="0"/>
        <v>1.3000000000000001E-2</v>
      </c>
      <c r="AN11" s="4" t="str" cm="1">
        <f t="array" ref="AN11">_xlfn.TEXTJOIN(", ", TRUE, _xlfn._xlws.FILTER($S$1:$AJ$1, S11:AJ11&lt;&gt;0))</f>
        <v>230. OFF-SITE – UNDERGROUND INJECTION - CLASS 1 WELLS, 237. OFF-SITE - RCRA SUBTITLE C LANDFILLS</v>
      </c>
    </row>
    <row r="12" spans="1:40" s="86" customFormat="1" x14ac:dyDescent="0.35">
      <c r="A12" s="86" t="s">
        <v>122</v>
      </c>
      <c r="B12" s="86" t="s">
        <v>91</v>
      </c>
      <c r="C12" s="86" t="s">
        <v>92</v>
      </c>
      <c r="D12" s="87" t="s">
        <v>31</v>
      </c>
      <c r="E12" s="86" t="s">
        <v>151</v>
      </c>
      <c r="F12" s="86" t="s">
        <v>152</v>
      </c>
      <c r="G12" s="86" t="s">
        <v>153</v>
      </c>
      <c r="H12" s="86" t="s">
        <v>154</v>
      </c>
      <c r="I12" s="86" t="s">
        <v>155</v>
      </c>
      <c r="J12" s="86">
        <v>562211</v>
      </c>
      <c r="K12" s="86" t="str">
        <f>IF(A12 = 2022, VLOOKUP('2019-2023 TRI_Nonzero_Mapped'!J10, '2017 to 2022 NAICS'!$C$4:$D$1153,2, FALSE), VLOOKUP('2019-2023 TRI_Nonzero_Mapped'!J10, '2017 to 2022 NAICS'!$A$4:$B$1153, 2, FALSE))</f>
        <v>All Other Basic Organic Chemical Manufacturing</v>
      </c>
      <c r="L12" s="86">
        <v>38.598032000000003</v>
      </c>
      <c r="M12" s="86">
        <v>-90.180633</v>
      </c>
      <c r="N12" s="86" t="s">
        <v>156</v>
      </c>
      <c r="O12" s="88">
        <v>110000438893</v>
      </c>
      <c r="P12" s="88">
        <v>1321220572010</v>
      </c>
      <c r="Q12" s="86" t="s">
        <v>119</v>
      </c>
      <c r="R12" s="86" t="s">
        <v>120</v>
      </c>
      <c r="S12" s="86">
        <v>0</v>
      </c>
      <c r="T12" s="86">
        <v>0</v>
      </c>
      <c r="U12" s="86">
        <v>0</v>
      </c>
      <c r="V12" s="86">
        <v>0</v>
      </c>
      <c r="W12" s="86">
        <v>0</v>
      </c>
      <c r="X12" s="86">
        <v>0</v>
      </c>
      <c r="Y12" s="86">
        <v>0</v>
      </c>
      <c r="Z12" s="86">
        <v>0</v>
      </c>
      <c r="AB12" s="86">
        <v>0</v>
      </c>
      <c r="AC12" s="86">
        <v>0</v>
      </c>
      <c r="AD12" s="86">
        <v>0</v>
      </c>
      <c r="AE12" s="86">
        <v>0</v>
      </c>
      <c r="AF12" s="86">
        <v>3.26</v>
      </c>
      <c r="AG12" s="86">
        <v>0</v>
      </c>
      <c r="AH12" s="86">
        <v>0</v>
      </c>
      <c r="AI12" s="86">
        <v>0</v>
      </c>
      <c r="AJ12" s="86">
        <v>0</v>
      </c>
      <c r="AM12" s="86">
        <f t="shared" si="0"/>
        <v>3.26</v>
      </c>
      <c r="AN12" s="86" t="str" cm="1">
        <f t="array" ref="AN12">_xlfn.TEXTJOIN(", ", TRUE, _xlfn._xlws.FILTER($S$1:$AJ$1, S12:AJ12&lt;&gt;0))</f>
        <v>236. OFF-SITE - OTHER LANDFILLS</v>
      </c>
    </row>
    <row r="13" spans="1:40" s="89" customFormat="1" x14ac:dyDescent="0.35">
      <c r="A13" s="89" t="s">
        <v>113</v>
      </c>
      <c r="B13" s="89" t="s">
        <v>85</v>
      </c>
      <c r="C13" s="89" t="s">
        <v>86</v>
      </c>
      <c r="D13" s="90" t="s">
        <v>25</v>
      </c>
      <c r="E13" s="89" t="s">
        <v>157</v>
      </c>
      <c r="F13" s="89" t="s">
        <v>158</v>
      </c>
      <c r="G13" s="89" t="s">
        <v>159</v>
      </c>
      <c r="H13" s="89" t="s">
        <v>160</v>
      </c>
      <c r="I13" s="89" t="s">
        <v>161</v>
      </c>
      <c r="J13" s="89">
        <v>221112</v>
      </c>
      <c r="K13" s="89" t="str">
        <f>IF(A13 = 2022, VLOOKUP('2019-2023 TRI_Nonzero_Mapped'!J5, '2017 to 2022 NAICS'!$C$4:$D$1153,2, FALSE), VLOOKUP('2019-2023 TRI_Nonzero_Mapped'!J5, '2017 to 2022 NAICS'!$A$4:$B$1153, 2, FALSE))</f>
        <v>Hazardous Waste Treatment and Disposal</v>
      </c>
      <c r="L13" s="89">
        <v>30.223500000000001</v>
      </c>
      <c r="M13" s="89">
        <v>-93.286900000000003</v>
      </c>
      <c r="N13" s="89" t="s">
        <v>162</v>
      </c>
      <c r="O13" s="91">
        <v>110000494894</v>
      </c>
      <c r="P13" s="91">
        <v>1319221472196</v>
      </c>
      <c r="Q13" s="89" t="s">
        <v>119</v>
      </c>
      <c r="R13" s="89" t="s">
        <v>120</v>
      </c>
      <c r="S13" s="89">
        <v>0</v>
      </c>
      <c r="T13" s="89">
        <v>0</v>
      </c>
      <c r="U13" s="89">
        <v>0</v>
      </c>
      <c r="V13" s="89">
        <v>0</v>
      </c>
      <c r="W13" s="89">
        <v>0</v>
      </c>
      <c r="X13" s="89">
        <v>0</v>
      </c>
      <c r="Y13" s="89">
        <v>0</v>
      </c>
      <c r="Z13" s="89">
        <v>0</v>
      </c>
      <c r="AB13" s="89">
        <v>0</v>
      </c>
      <c r="AC13" s="89">
        <v>0</v>
      </c>
      <c r="AD13" s="89">
        <v>0</v>
      </c>
      <c r="AE13" s="89">
        <v>0</v>
      </c>
      <c r="AF13" s="89">
        <v>0</v>
      </c>
      <c r="AG13" s="89">
        <v>0.25</v>
      </c>
      <c r="AH13" s="89">
        <v>0</v>
      </c>
      <c r="AI13" s="89">
        <v>0</v>
      </c>
      <c r="AJ13" s="89">
        <v>0</v>
      </c>
      <c r="AK13" s="89" t="s">
        <v>121</v>
      </c>
      <c r="AL13" s="89" t="s">
        <v>121</v>
      </c>
      <c r="AM13" s="89">
        <f t="shared" si="0"/>
        <v>0.25</v>
      </c>
      <c r="AN13" s="89" t="str" cm="1">
        <f t="array" ref="AN13">_xlfn.TEXTJOIN(", ", TRUE, _xlfn._xlws.FILTER($S$1:$AJ$1, S13:AJ13&lt;&gt;0))</f>
        <v>237. OFF-SITE - RCRA SUBTITLE C LANDFILLS</v>
      </c>
    </row>
    <row r="14" spans="1:40" s="89" customFormat="1" x14ac:dyDescent="0.35">
      <c r="A14" s="89" t="s">
        <v>141</v>
      </c>
      <c r="B14" s="89" t="s">
        <v>85</v>
      </c>
      <c r="C14" s="89" t="s">
        <v>86</v>
      </c>
      <c r="D14" s="90" t="s">
        <v>25</v>
      </c>
      <c r="E14" s="89" t="s">
        <v>157</v>
      </c>
      <c r="F14" s="89" t="s">
        <v>158</v>
      </c>
      <c r="G14" s="89" t="s">
        <v>159</v>
      </c>
      <c r="H14" s="89" t="s">
        <v>160</v>
      </c>
      <c r="I14" s="89" t="s">
        <v>161</v>
      </c>
      <c r="J14" s="89">
        <v>325180</v>
      </c>
      <c r="K14" s="89" t="str">
        <f>IF(A14 = 2022, VLOOKUP('2019-2023 TRI_Nonzero_Mapped'!J8, '2017 to 2022 NAICS'!$C$4:$D$1153,2, FALSE), VLOOKUP('2019-2023 TRI_Nonzero_Mapped'!J8, '2017 to 2022 NAICS'!$A$4:$B$1153, 2, FALSE))</f>
        <v>All Other Basic Organic Chemical Manufacturing</v>
      </c>
      <c r="L14" s="89">
        <v>30.223500000000001</v>
      </c>
      <c r="M14" s="89">
        <v>-93.286900000000003</v>
      </c>
      <c r="N14" s="89" t="s">
        <v>162</v>
      </c>
      <c r="O14" s="91">
        <v>110000494894</v>
      </c>
      <c r="P14" s="91">
        <v>1320221471333</v>
      </c>
      <c r="Q14" s="89" t="s">
        <v>119</v>
      </c>
      <c r="R14" s="89" t="s">
        <v>120</v>
      </c>
      <c r="S14" s="89">
        <v>0</v>
      </c>
      <c r="T14" s="89">
        <v>0</v>
      </c>
      <c r="U14" s="89">
        <v>0</v>
      </c>
      <c r="V14" s="89">
        <v>0</v>
      </c>
      <c r="W14" s="89">
        <v>0</v>
      </c>
      <c r="X14" s="89">
        <v>0</v>
      </c>
      <c r="Y14" s="89">
        <v>0</v>
      </c>
      <c r="Z14" s="89">
        <v>0</v>
      </c>
      <c r="AB14" s="89">
        <v>0</v>
      </c>
      <c r="AC14" s="89">
        <v>0</v>
      </c>
      <c r="AD14" s="89">
        <v>0</v>
      </c>
      <c r="AE14" s="89">
        <v>0</v>
      </c>
      <c r="AF14" s="89">
        <v>0</v>
      </c>
      <c r="AG14" s="89">
        <v>2.2000000000000002</v>
      </c>
      <c r="AH14" s="89">
        <v>0</v>
      </c>
      <c r="AI14" s="89">
        <v>0</v>
      </c>
      <c r="AJ14" s="89">
        <v>0</v>
      </c>
      <c r="AM14" s="89">
        <f t="shared" si="0"/>
        <v>2.2000000000000002</v>
      </c>
      <c r="AN14" s="89" t="str" cm="1">
        <f t="array" ref="AN14">_xlfn.TEXTJOIN(", ", TRUE, _xlfn._xlws.FILTER($S$1:$AJ$1, S14:AJ14&lt;&gt;0))</f>
        <v>237. OFF-SITE - RCRA SUBTITLE C LANDFILLS</v>
      </c>
    </row>
    <row r="15" spans="1:40" s="89" customFormat="1" x14ac:dyDescent="0.35">
      <c r="A15" s="89" t="s">
        <v>122</v>
      </c>
      <c r="B15" s="89" t="s">
        <v>85</v>
      </c>
      <c r="C15" s="89" t="s">
        <v>86</v>
      </c>
      <c r="D15" s="90" t="s">
        <v>25</v>
      </c>
      <c r="E15" s="89" t="s">
        <v>157</v>
      </c>
      <c r="F15" s="89" t="s">
        <v>158</v>
      </c>
      <c r="G15" s="89" t="s">
        <v>159</v>
      </c>
      <c r="H15" s="89" t="s">
        <v>160</v>
      </c>
      <c r="I15" s="89" t="s">
        <v>161</v>
      </c>
      <c r="J15" s="89">
        <v>221112</v>
      </c>
      <c r="K15" s="89" t="str">
        <f>IF(A15 = 2022, VLOOKUP('2019-2023 TRI_Nonzero_Mapped'!J11, '2017 to 2022 NAICS'!$C$4:$D$1153,2, FALSE), VLOOKUP('2019-2023 TRI_Nonzero_Mapped'!J11, '2017 to 2022 NAICS'!$A$4:$B$1153, 2, FALSE))</f>
        <v>Hazardous Waste Treatment and Disposal</v>
      </c>
      <c r="L15" s="89">
        <v>30.223500000000001</v>
      </c>
      <c r="M15" s="89">
        <v>-93.286900000000003</v>
      </c>
      <c r="N15" s="89" t="s">
        <v>162</v>
      </c>
      <c r="O15" s="91">
        <v>110000494894</v>
      </c>
      <c r="P15" s="91">
        <v>1321221471826</v>
      </c>
      <c r="Q15" s="89" t="s">
        <v>119</v>
      </c>
      <c r="R15" s="89" t="s">
        <v>120</v>
      </c>
      <c r="S15" s="89">
        <v>0</v>
      </c>
      <c r="T15" s="89">
        <v>0</v>
      </c>
      <c r="U15" s="89">
        <v>0</v>
      </c>
      <c r="V15" s="89">
        <v>0</v>
      </c>
      <c r="W15" s="89">
        <v>0</v>
      </c>
      <c r="X15" s="89">
        <v>0</v>
      </c>
      <c r="Y15" s="89">
        <v>0</v>
      </c>
      <c r="Z15" s="89">
        <v>0</v>
      </c>
      <c r="AB15" s="89">
        <v>0</v>
      </c>
      <c r="AC15" s="89">
        <v>0</v>
      </c>
      <c r="AD15" s="89">
        <v>0</v>
      </c>
      <c r="AE15" s="89">
        <v>0</v>
      </c>
      <c r="AF15" s="89">
        <v>0</v>
      </c>
      <c r="AG15" s="89">
        <v>0.01</v>
      </c>
      <c r="AH15" s="89">
        <v>0</v>
      </c>
      <c r="AI15" s="89">
        <v>0</v>
      </c>
      <c r="AJ15" s="89">
        <v>0</v>
      </c>
      <c r="AM15" s="89">
        <f t="shared" si="0"/>
        <v>0.01</v>
      </c>
      <c r="AN15" s="89" t="str" cm="1">
        <f t="array" ref="AN15">_xlfn.TEXTJOIN(", ", TRUE, _xlfn._xlws.FILTER($S$1:$AJ$1, S15:AJ15&lt;&gt;0))</f>
        <v>237. OFF-SITE - RCRA SUBTITLE C LANDFILLS</v>
      </c>
    </row>
    <row r="16" spans="1:40" s="89" customFormat="1" x14ac:dyDescent="0.35">
      <c r="A16" s="89" t="s">
        <v>123</v>
      </c>
      <c r="B16" s="89" t="s">
        <v>85</v>
      </c>
      <c r="C16" s="89" t="s">
        <v>86</v>
      </c>
      <c r="D16" s="90" t="s">
        <v>25</v>
      </c>
      <c r="E16" s="89" t="s">
        <v>157</v>
      </c>
      <c r="F16" s="89" t="s">
        <v>158</v>
      </c>
      <c r="G16" s="89" t="s">
        <v>159</v>
      </c>
      <c r="H16" s="89" t="s">
        <v>160</v>
      </c>
      <c r="I16" s="89" t="s">
        <v>161</v>
      </c>
      <c r="J16" s="89">
        <v>325180</v>
      </c>
      <c r="K16" s="89" t="str">
        <f>IF(A16 = 2022, VLOOKUP('2019-2023 TRI_Nonzero_Mapped'!J13, '2017 to 2022 NAICS'!$C$4:$D$1153,2, FALSE), VLOOKUP('2019-2023 TRI_Nonzero_Mapped'!J13, '2017 to 2022 NAICS'!$A$4:$B$1153, 2, FALSE))</f>
        <v>Fossil Fuel Electric Power Generation</v>
      </c>
      <c r="L16" s="89">
        <v>30.223500000000001</v>
      </c>
      <c r="M16" s="89">
        <v>-93.286900000000003</v>
      </c>
      <c r="N16" s="89" t="s">
        <v>162</v>
      </c>
      <c r="O16" s="91">
        <v>110000494894</v>
      </c>
      <c r="P16" s="91">
        <v>1322220872547</v>
      </c>
      <c r="Q16" s="89" t="s">
        <v>119</v>
      </c>
      <c r="R16" s="89" t="s">
        <v>120</v>
      </c>
      <c r="S16" s="89">
        <v>0</v>
      </c>
      <c r="T16" s="89">
        <v>0</v>
      </c>
      <c r="U16" s="89">
        <v>0</v>
      </c>
      <c r="V16" s="89">
        <v>0</v>
      </c>
      <c r="W16" s="89">
        <v>0</v>
      </c>
      <c r="X16" s="89">
        <v>0</v>
      </c>
      <c r="Y16" s="89">
        <v>0</v>
      </c>
      <c r="Z16" s="89">
        <v>0</v>
      </c>
      <c r="AB16" s="89">
        <v>0</v>
      </c>
      <c r="AC16" s="89">
        <v>0</v>
      </c>
      <c r="AD16" s="89">
        <v>0</v>
      </c>
      <c r="AE16" s="89">
        <v>0</v>
      </c>
      <c r="AF16" s="89">
        <v>0</v>
      </c>
      <c r="AG16" s="89">
        <v>3.5</v>
      </c>
      <c r="AH16" s="89">
        <v>0</v>
      </c>
      <c r="AI16" s="89">
        <v>0</v>
      </c>
      <c r="AJ16" s="89">
        <v>0</v>
      </c>
      <c r="AM16" s="89">
        <f t="shared" si="0"/>
        <v>3.5</v>
      </c>
      <c r="AN16" s="89" t="str" cm="1">
        <f t="array" ref="AN16">_xlfn.TEXTJOIN(", ", TRUE, _xlfn._xlws.FILTER($S$1:$AJ$1, S16:AJ16&lt;&gt;0))</f>
        <v>237. OFF-SITE - RCRA SUBTITLE C LANDFILLS</v>
      </c>
    </row>
    <row r="17" spans="1:40" s="89" customFormat="1" x14ac:dyDescent="0.35">
      <c r="A17" s="89" t="s">
        <v>144</v>
      </c>
      <c r="B17" s="89" t="s">
        <v>85</v>
      </c>
      <c r="C17" s="89" t="s">
        <v>86</v>
      </c>
      <c r="D17" s="90" t="s">
        <v>25</v>
      </c>
      <c r="E17" s="89" t="s">
        <v>157</v>
      </c>
      <c r="F17" s="89" t="s">
        <v>158</v>
      </c>
      <c r="G17" s="89" t="s">
        <v>159</v>
      </c>
      <c r="H17" s="89" t="s">
        <v>160</v>
      </c>
      <c r="I17" s="89" t="s">
        <v>161</v>
      </c>
      <c r="J17" s="89">
        <v>325180</v>
      </c>
      <c r="K17" s="89" t="str">
        <f>IF(A17 = 2022, VLOOKUP('2019-2023 TRI_Nonzero_Mapped'!J17, '2017 to 2022 NAICS'!$C$4:$D$1153,2, FALSE), VLOOKUP('2019-2023 TRI_Nonzero_Mapped'!J17, '2017 to 2022 NAICS'!$A$4:$B$1153, 2, FALSE))</f>
        <v>Other Basic Inorganic Chemical Manufacturing</v>
      </c>
      <c r="L17" s="89">
        <v>30.223500000000001</v>
      </c>
      <c r="M17" s="89">
        <v>-93.286900000000003</v>
      </c>
      <c r="N17" s="89" t="s">
        <v>162</v>
      </c>
      <c r="O17" s="91">
        <v>110000494894</v>
      </c>
      <c r="P17" s="91">
        <v>1323222047553</v>
      </c>
      <c r="Q17" s="89" t="s">
        <v>119</v>
      </c>
      <c r="R17" s="89" t="s">
        <v>120</v>
      </c>
      <c r="S17" s="89">
        <v>0</v>
      </c>
      <c r="T17" s="89">
        <v>0</v>
      </c>
      <c r="U17" s="89">
        <v>0</v>
      </c>
      <c r="V17" s="89">
        <v>0</v>
      </c>
      <c r="W17" s="89">
        <v>0</v>
      </c>
      <c r="X17" s="89">
        <v>0</v>
      </c>
      <c r="Y17" s="89">
        <v>0</v>
      </c>
      <c r="Z17" s="89">
        <v>0</v>
      </c>
      <c r="AB17" s="89">
        <v>0</v>
      </c>
      <c r="AC17" s="89">
        <v>0</v>
      </c>
      <c r="AD17" s="89">
        <v>0</v>
      </c>
      <c r="AE17" s="89">
        <v>0</v>
      </c>
      <c r="AF17" s="89">
        <v>0</v>
      </c>
      <c r="AG17" s="89">
        <v>0.04</v>
      </c>
      <c r="AH17" s="89">
        <v>0</v>
      </c>
      <c r="AI17" s="89">
        <v>0</v>
      </c>
      <c r="AJ17" s="89">
        <v>0</v>
      </c>
      <c r="AM17" s="89">
        <f t="shared" si="0"/>
        <v>0.04</v>
      </c>
      <c r="AN17" s="89" t="str" cm="1">
        <f t="array" ref="AN17">_xlfn.TEXTJOIN(", ", TRUE, _xlfn._xlws.FILTER($S$1:$AJ$1, S17:AJ17&lt;&gt;0))</f>
        <v>237. OFF-SITE - RCRA SUBTITLE C LANDFILLS</v>
      </c>
    </row>
    <row r="18" spans="1:40" x14ac:dyDescent="0.35">
      <c r="AM18" s="4">
        <f t="shared" si="0"/>
        <v>0</v>
      </c>
    </row>
  </sheetData>
  <sheetProtection sheet="1" objects="1" scenarios="1" formatCells="0" formatColumns="0" formatRows="0" sort="0" autoFilter="0"/>
  <autoFilter ref="A1:AM6" xr:uid="{077F117E-AD51-4974-BFBE-2D3DE8E682BB}"/>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25CD9-779D-4694-B45F-B469A23F7A31}">
  <sheetPr codeName="Sheet7">
    <tabColor theme="9"/>
  </sheetPr>
  <dimension ref="A1:BD105"/>
  <sheetViews>
    <sheetView workbookViewId="0"/>
  </sheetViews>
  <sheetFormatPr defaultRowHeight="14.5" x14ac:dyDescent="0.35"/>
  <cols>
    <col min="1" max="1" width="13.453125" style="4" bestFit="1" customWidth="1"/>
    <col min="2" max="2" width="18.54296875" style="4" bestFit="1" customWidth="1"/>
    <col min="3" max="3" width="19.54296875" style="4" bestFit="1" customWidth="1"/>
    <col min="4" max="4" width="66.453125" style="4" bestFit="1" customWidth="1"/>
    <col min="5" max="5" width="45.81640625" style="4" bestFit="1" customWidth="1"/>
    <col min="6" max="6" width="19" style="4" bestFit="1" customWidth="1"/>
    <col min="7" max="7" width="23.54296875" style="4" bestFit="1" customWidth="1"/>
    <col min="8" max="8" width="17.54296875" style="4" bestFit="1" customWidth="1"/>
    <col min="9" max="9" width="20.453125" style="4" bestFit="1" customWidth="1"/>
    <col min="10" max="10" width="23.81640625" style="4" bestFit="1" customWidth="1"/>
    <col min="11" max="11" width="39.54296875" style="4" bestFit="1" customWidth="1"/>
    <col min="12" max="12" width="12.453125" style="4" bestFit="1" customWidth="1"/>
    <col min="13" max="14" width="14.54296875" style="4" bestFit="1" customWidth="1"/>
    <col min="15" max="15" width="17.54296875" style="47" bestFit="1" customWidth="1"/>
    <col min="16" max="16" width="32.54296875" style="47" bestFit="1" customWidth="1"/>
    <col min="17" max="17" width="16" style="4" bestFit="1" customWidth="1"/>
    <col min="18" max="18" width="24.81640625" style="4" bestFit="1" customWidth="1"/>
    <col min="19" max="19" width="31.81640625" style="4" bestFit="1" customWidth="1"/>
    <col min="20" max="20" width="51.81640625" style="4" bestFit="1" customWidth="1"/>
    <col min="21" max="21" width="54.54296875" style="4" bestFit="1" customWidth="1"/>
    <col min="22" max="22" width="44" style="4" bestFit="1" customWidth="1"/>
    <col min="23" max="23" width="34.81640625" style="4" bestFit="1" customWidth="1"/>
    <col min="24" max="24" width="35.453125" style="4" bestFit="1" customWidth="1"/>
    <col min="25" max="25" width="42.54296875" style="4" bestFit="1" customWidth="1"/>
    <col min="26" max="26" width="42.453125" style="4" bestFit="1" customWidth="1"/>
    <col min="27" max="27" width="26.453125" style="4" bestFit="1" customWidth="1"/>
    <col min="28" max="28" width="26.453125" style="4" customWidth="1"/>
    <col min="29" max="29" width="54.54296875" style="4" bestFit="1" customWidth="1"/>
    <col min="30" max="30" width="56.81640625" style="4" bestFit="1" customWidth="1"/>
    <col min="31" max="31" width="54.81640625" style="4" bestFit="1" customWidth="1"/>
    <col min="32" max="32" width="54.81640625" style="4" customWidth="1"/>
    <col min="33" max="33" width="30.453125" style="4" bestFit="1" customWidth="1"/>
    <col min="34" max="34" width="39.54296875" style="4" bestFit="1" customWidth="1"/>
    <col min="35" max="35" width="39.54296875" style="4" customWidth="1"/>
    <col min="36" max="36" width="45.54296875" style="4" bestFit="1" customWidth="1"/>
    <col min="37" max="37" width="51.81640625" style="4" bestFit="1" customWidth="1"/>
    <col min="38" max="38" width="66" style="4" bestFit="1" customWidth="1"/>
    <col min="39" max="39" width="35.54296875" style="4" bestFit="1" customWidth="1"/>
    <col min="40" max="40" width="18.54296875" style="4" bestFit="1" customWidth="1"/>
    <col min="41" max="41" width="20.54296875" style="4" bestFit="1" customWidth="1"/>
    <col min="42" max="42" width="18" style="4" bestFit="1" customWidth="1"/>
    <col min="43" max="43" width="22" style="4" bestFit="1" customWidth="1"/>
    <col min="44" max="44" width="20.453125" style="4" bestFit="1" customWidth="1"/>
    <col min="45" max="45" width="31.54296875" style="47" bestFit="1" customWidth="1"/>
    <col min="46" max="46" width="26.26953125" style="4" customWidth="1"/>
    <col min="47" max="47" width="22.54296875" style="4" bestFit="1" customWidth="1"/>
    <col min="48" max="48" width="41.54296875" style="4" bestFit="1" customWidth="1"/>
    <col min="49" max="49" width="57.1796875" style="4" bestFit="1" customWidth="1"/>
    <col min="50" max="50" width="35.54296875" style="4" bestFit="1" customWidth="1"/>
    <col min="51" max="51" width="28.54296875" style="4" bestFit="1" customWidth="1"/>
    <col min="52" max="52" width="14.81640625" style="4" bestFit="1" customWidth="1"/>
    <col min="53" max="53" width="20.453125" style="4" bestFit="1" customWidth="1"/>
    <col min="54" max="54" width="12.1796875" style="4" bestFit="1" customWidth="1"/>
    <col min="55" max="55" width="20.453125" style="4" bestFit="1" customWidth="1"/>
    <col min="56" max="16384" width="8.7265625" style="4"/>
  </cols>
  <sheetData>
    <row r="1" spans="1:56" s="92" customFormat="1" x14ac:dyDescent="0.35">
      <c r="A1" s="92" t="s">
        <v>209</v>
      </c>
      <c r="B1" s="92" t="s">
        <v>95</v>
      </c>
      <c r="C1" s="92" t="s">
        <v>60</v>
      </c>
      <c r="D1" s="92" t="s">
        <v>63</v>
      </c>
      <c r="E1" s="92" t="s">
        <v>96</v>
      </c>
      <c r="F1" s="92" t="s">
        <v>97</v>
      </c>
      <c r="G1" s="92" t="s">
        <v>98</v>
      </c>
      <c r="H1" s="92" t="s">
        <v>99</v>
      </c>
      <c r="I1" s="92" t="s">
        <v>100</v>
      </c>
      <c r="J1" s="92" t="s">
        <v>101</v>
      </c>
      <c r="K1" s="93" t="s">
        <v>102</v>
      </c>
      <c r="L1" s="92" t="s">
        <v>103</v>
      </c>
      <c r="M1" s="92" t="s">
        <v>104</v>
      </c>
      <c r="N1" s="92" t="s">
        <v>105</v>
      </c>
      <c r="O1" s="94" t="s">
        <v>106</v>
      </c>
      <c r="P1" s="94" t="s">
        <v>107</v>
      </c>
      <c r="Q1" s="92" t="s">
        <v>163</v>
      </c>
      <c r="R1" s="92" t="s">
        <v>109</v>
      </c>
      <c r="S1" s="92" t="s">
        <v>210</v>
      </c>
      <c r="T1" s="92" t="s">
        <v>38</v>
      </c>
      <c r="U1" s="92" t="s">
        <v>39</v>
      </c>
      <c r="V1" s="92" t="s">
        <v>40</v>
      </c>
      <c r="W1" s="92" t="s">
        <v>41</v>
      </c>
      <c r="X1" s="92" t="s">
        <v>42</v>
      </c>
      <c r="Y1" s="92" t="s">
        <v>43</v>
      </c>
      <c r="Z1" s="92" t="s">
        <v>44</v>
      </c>
      <c r="AA1" s="92" t="s">
        <v>45</v>
      </c>
      <c r="AB1" s="92" t="s">
        <v>46</v>
      </c>
      <c r="AC1" s="92" t="s">
        <v>47</v>
      </c>
      <c r="AD1" s="92" t="s">
        <v>48</v>
      </c>
      <c r="AE1" s="92" t="s">
        <v>49</v>
      </c>
      <c r="AF1" s="92" t="s">
        <v>50</v>
      </c>
      <c r="AG1" s="92" t="s">
        <v>51</v>
      </c>
      <c r="AH1" s="92" t="s">
        <v>52</v>
      </c>
      <c r="AI1" s="92" t="s">
        <v>53</v>
      </c>
      <c r="AJ1" s="92" t="s">
        <v>54</v>
      </c>
      <c r="AK1" s="92" t="s">
        <v>55</v>
      </c>
      <c r="AL1" s="92" t="s">
        <v>211</v>
      </c>
      <c r="AM1" s="92" t="s">
        <v>212</v>
      </c>
      <c r="AN1" s="92" t="s">
        <v>213</v>
      </c>
      <c r="AO1" s="92" t="s">
        <v>214</v>
      </c>
      <c r="AP1" s="92" t="s">
        <v>215</v>
      </c>
      <c r="AQ1" s="92" t="s">
        <v>216</v>
      </c>
      <c r="AR1" s="92" t="s">
        <v>217</v>
      </c>
      <c r="AS1" s="92" t="s">
        <v>218</v>
      </c>
      <c r="AT1" s="92" t="s">
        <v>219</v>
      </c>
      <c r="AU1" s="92" t="s">
        <v>110</v>
      </c>
      <c r="AV1" s="92" t="s">
        <v>111</v>
      </c>
      <c r="AW1" s="92" t="s">
        <v>220</v>
      </c>
      <c r="AX1" s="92" t="s">
        <v>221</v>
      </c>
      <c r="AY1" s="92" t="s">
        <v>222</v>
      </c>
      <c r="AZ1" s="92" t="s">
        <v>223</v>
      </c>
      <c r="BA1" s="92" t="s">
        <v>224</v>
      </c>
      <c r="BB1" s="92" t="s">
        <v>225</v>
      </c>
      <c r="BC1" s="92" t="s">
        <v>226</v>
      </c>
      <c r="BD1" s="95" t="s">
        <v>227</v>
      </c>
    </row>
    <row r="2" spans="1:56" x14ac:dyDescent="0.35">
      <c r="A2" s="4" t="s">
        <v>228</v>
      </c>
      <c r="B2" s="4" t="s">
        <v>113</v>
      </c>
      <c r="C2" s="4" t="s">
        <v>229</v>
      </c>
      <c r="D2" s="4" t="s">
        <v>230</v>
      </c>
      <c r="E2" s="4" t="s">
        <v>231</v>
      </c>
      <c r="F2" s="4" t="s">
        <v>232</v>
      </c>
      <c r="G2" s="4" t="s">
        <v>233</v>
      </c>
      <c r="H2" s="4" t="s">
        <v>160</v>
      </c>
      <c r="I2" s="4" t="s">
        <v>234</v>
      </c>
      <c r="J2" s="4">
        <v>325211</v>
      </c>
      <c r="K2" s="4" t="str">
        <f>VLOOKUP(J2, '2017 to 2022 NAICS'!$A$4:$B$1153, 2, FALSE)</f>
        <v>Plastics Material and Resin Manufacturing</v>
      </c>
      <c r="L2" s="4">
        <v>30.208604000000001</v>
      </c>
      <c r="M2" s="4">
        <v>-91.011127999999999</v>
      </c>
      <c r="N2" s="4" t="s">
        <v>235</v>
      </c>
      <c r="O2" s="47">
        <v>110000746328</v>
      </c>
      <c r="P2" s="47">
        <v>1319217950652</v>
      </c>
      <c r="Q2" s="4" t="s">
        <v>119</v>
      </c>
      <c r="R2" s="4" t="s">
        <v>120</v>
      </c>
      <c r="S2" s="4">
        <v>3</v>
      </c>
      <c r="T2" s="4">
        <v>0</v>
      </c>
      <c r="U2" s="4">
        <v>0</v>
      </c>
      <c r="V2" s="4">
        <v>0</v>
      </c>
      <c r="W2" s="4">
        <v>0</v>
      </c>
      <c r="X2" s="4">
        <v>0</v>
      </c>
      <c r="Y2" s="4">
        <v>0</v>
      </c>
      <c r="Z2" s="4">
        <v>0</v>
      </c>
      <c r="AA2" s="4">
        <v>0</v>
      </c>
      <c r="AC2" s="4">
        <v>0</v>
      </c>
      <c r="AD2" s="4">
        <v>0</v>
      </c>
      <c r="AE2" s="4">
        <v>0</v>
      </c>
      <c r="AF2" s="4">
        <v>0</v>
      </c>
      <c r="AG2" s="4">
        <v>0</v>
      </c>
      <c r="AH2" s="4">
        <v>0</v>
      </c>
      <c r="AI2" s="4">
        <v>0</v>
      </c>
      <c r="AJ2" s="4">
        <v>0</v>
      </c>
      <c r="AK2" s="4">
        <v>0</v>
      </c>
      <c r="AL2" s="4" t="s">
        <v>236</v>
      </c>
      <c r="AM2" s="4" t="s">
        <v>237</v>
      </c>
      <c r="AN2" s="4" t="s">
        <v>131</v>
      </c>
      <c r="AO2" s="4" t="s">
        <v>132</v>
      </c>
      <c r="AP2" s="4" t="s">
        <v>133</v>
      </c>
      <c r="AR2" s="4" t="s">
        <v>134</v>
      </c>
      <c r="AS2" s="47">
        <v>110000521221</v>
      </c>
      <c r="AT2" s="4" t="s">
        <v>135</v>
      </c>
      <c r="BD2" s="4">
        <f t="shared" ref="BD2:BD65" si="0">SUM(T2:AK2)</f>
        <v>0</v>
      </c>
    </row>
    <row r="3" spans="1:56" x14ac:dyDescent="0.35">
      <c r="A3" s="4" t="s">
        <v>228</v>
      </c>
      <c r="B3" s="4" t="s">
        <v>113</v>
      </c>
      <c r="C3" s="4" t="s">
        <v>168</v>
      </c>
      <c r="D3" s="4" t="s">
        <v>169</v>
      </c>
      <c r="E3" s="4" t="s">
        <v>170</v>
      </c>
      <c r="F3" s="4" t="s">
        <v>171</v>
      </c>
      <c r="G3" s="4" t="s">
        <v>172</v>
      </c>
      <c r="H3" s="4" t="s">
        <v>148</v>
      </c>
      <c r="I3" s="4" t="s">
        <v>173</v>
      </c>
      <c r="J3" s="4">
        <v>562213</v>
      </c>
      <c r="K3" s="4" t="str">
        <f>VLOOKUP(J3, '2017 to 2022 NAICS'!$A$4:$B$1153, 2, FALSE)</f>
        <v>Solid Waste Combustors and Incinerators</v>
      </c>
      <c r="L3" s="4">
        <v>40.631622</v>
      </c>
      <c r="M3" s="4">
        <v>-80.546319999999994</v>
      </c>
      <c r="N3" s="4" t="s">
        <v>174</v>
      </c>
      <c r="O3" s="47">
        <v>110027242320</v>
      </c>
      <c r="P3" s="47">
        <v>1319217973876</v>
      </c>
      <c r="Q3" s="4" t="s">
        <v>119</v>
      </c>
      <c r="R3" s="4" t="s">
        <v>120</v>
      </c>
      <c r="S3" s="4">
        <v>4</v>
      </c>
      <c r="T3" s="4">
        <v>0</v>
      </c>
      <c r="U3" s="4">
        <v>0</v>
      </c>
      <c r="V3" s="4">
        <v>0</v>
      </c>
      <c r="W3" s="4">
        <v>0</v>
      </c>
      <c r="X3" s="4">
        <v>0</v>
      </c>
      <c r="Y3" s="4">
        <v>0</v>
      </c>
      <c r="Z3" s="4">
        <v>0</v>
      </c>
      <c r="AA3" s="4">
        <v>0</v>
      </c>
      <c r="AC3" s="4">
        <v>0</v>
      </c>
      <c r="AD3" s="4">
        <v>0</v>
      </c>
      <c r="AE3" s="4">
        <v>0</v>
      </c>
      <c r="AF3" s="4">
        <v>0</v>
      </c>
      <c r="AG3" s="4">
        <v>0</v>
      </c>
      <c r="AH3" s="4">
        <v>0</v>
      </c>
      <c r="AI3" s="4">
        <v>0</v>
      </c>
      <c r="AJ3" s="4">
        <v>0</v>
      </c>
      <c r="AK3" s="4">
        <v>0</v>
      </c>
      <c r="BD3" s="4">
        <f t="shared" si="0"/>
        <v>0</v>
      </c>
    </row>
    <row r="4" spans="1:56" x14ac:dyDescent="0.35">
      <c r="A4" s="4" t="s">
        <v>228</v>
      </c>
      <c r="B4" s="4" t="s">
        <v>113</v>
      </c>
      <c r="C4" s="4" t="s">
        <v>238</v>
      </c>
      <c r="D4" s="4" t="s">
        <v>239</v>
      </c>
      <c r="E4" s="4" t="s">
        <v>240</v>
      </c>
      <c r="F4" s="4" t="s">
        <v>241</v>
      </c>
      <c r="G4" s="4" t="s">
        <v>203</v>
      </c>
      <c r="H4" s="4" t="s">
        <v>187</v>
      </c>
      <c r="I4" s="4" t="s">
        <v>242</v>
      </c>
      <c r="J4" s="4">
        <v>325611</v>
      </c>
      <c r="K4" s="4" t="str">
        <f>VLOOKUP(J4, '2017 to 2022 NAICS'!$A$4:$B$1153, 2, FALSE)</f>
        <v>Soap and Other Detergent Manufacturing</v>
      </c>
      <c r="L4" s="4">
        <v>37.756169999999997</v>
      </c>
      <c r="M4" s="4">
        <v>-122.20350999999999</v>
      </c>
      <c r="N4" s="4" t="s">
        <v>243</v>
      </c>
      <c r="O4" s="47">
        <v>110010488150</v>
      </c>
      <c r="P4" s="47">
        <v>1319218000836</v>
      </c>
      <c r="Q4" s="4" t="s">
        <v>119</v>
      </c>
      <c r="R4" s="4" t="s">
        <v>120</v>
      </c>
      <c r="S4" s="4">
        <v>3</v>
      </c>
      <c r="T4" s="4">
        <v>0</v>
      </c>
      <c r="U4" s="4">
        <v>0</v>
      </c>
      <c r="V4" s="4">
        <v>0</v>
      </c>
      <c r="W4" s="4">
        <v>0</v>
      </c>
      <c r="X4" s="4">
        <v>0</v>
      </c>
      <c r="Y4" s="4">
        <v>0</v>
      </c>
      <c r="Z4" s="4">
        <v>0</v>
      </c>
      <c r="AA4" s="4">
        <v>0</v>
      </c>
      <c r="AC4" s="4">
        <v>0</v>
      </c>
      <c r="AD4" s="4">
        <v>0</v>
      </c>
      <c r="AE4" s="4">
        <v>0</v>
      </c>
      <c r="AF4" s="4">
        <v>0</v>
      </c>
      <c r="AG4" s="4">
        <v>0</v>
      </c>
      <c r="AH4" s="4">
        <v>0</v>
      </c>
      <c r="AI4" s="4">
        <v>0</v>
      </c>
      <c r="AJ4" s="4">
        <v>0</v>
      </c>
      <c r="AK4" s="4">
        <v>0</v>
      </c>
      <c r="AU4" s="4" t="s">
        <v>244</v>
      </c>
      <c r="AV4" s="4" t="s">
        <v>244</v>
      </c>
      <c r="AW4" s="4" t="s">
        <v>245</v>
      </c>
      <c r="AX4" s="4" t="s">
        <v>246</v>
      </c>
      <c r="AY4" s="4" t="s">
        <v>241</v>
      </c>
      <c r="AZ4" s="4" t="s">
        <v>187</v>
      </c>
      <c r="BA4" s="4" t="s">
        <v>203</v>
      </c>
      <c r="BB4" s="4" t="s">
        <v>247</v>
      </c>
      <c r="BC4" s="4" t="s">
        <v>248</v>
      </c>
      <c r="BD4" s="4">
        <f t="shared" si="0"/>
        <v>0</v>
      </c>
    </row>
    <row r="5" spans="1:56" x14ac:dyDescent="0.35">
      <c r="A5" s="4" t="s">
        <v>228</v>
      </c>
      <c r="B5" s="4" t="s">
        <v>113</v>
      </c>
      <c r="C5" s="4" t="s">
        <v>249</v>
      </c>
      <c r="D5" s="4" t="s">
        <v>180</v>
      </c>
      <c r="E5" s="4" t="s">
        <v>250</v>
      </c>
      <c r="F5" s="4" t="s">
        <v>158</v>
      </c>
      <c r="G5" s="4" t="s">
        <v>159</v>
      </c>
      <c r="H5" s="4" t="s">
        <v>160</v>
      </c>
      <c r="I5" s="4" t="s">
        <v>161</v>
      </c>
      <c r="J5" s="4">
        <v>325110</v>
      </c>
      <c r="K5" s="4" t="str">
        <f>VLOOKUP(J5, '2017 to 2022 NAICS'!$A$4:$B$1153, 2, FALSE)</f>
        <v>Petrochemical Manufacturing</v>
      </c>
      <c r="L5" s="4">
        <v>30.252222</v>
      </c>
      <c r="M5" s="4">
        <v>-93.284443999999993</v>
      </c>
      <c r="N5" s="4" t="s">
        <v>251</v>
      </c>
      <c r="O5" s="47">
        <v>110002054482</v>
      </c>
      <c r="P5" s="47">
        <v>1319218044168</v>
      </c>
      <c r="Q5" s="4" t="s">
        <v>119</v>
      </c>
      <c r="R5" s="4" t="s">
        <v>120</v>
      </c>
      <c r="S5" s="4">
        <v>3</v>
      </c>
      <c r="T5" s="4">
        <v>0</v>
      </c>
      <c r="U5" s="4">
        <v>0</v>
      </c>
      <c r="V5" s="4">
        <v>0</v>
      </c>
      <c r="W5" s="4">
        <v>0</v>
      </c>
      <c r="X5" s="4">
        <v>0</v>
      </c>
      <c r="Y5" s="4">
        <v>0</v>
      </c>
      <c r="Z5" s="4">
        <v>0</v>
      </c>
      <c r="AA5" s="4">
        <v>0</v>
      </c>
      <c r="AC5" s="4">
        <v>0</v>
      </c>
      <c r="AD5" s="4">
        <v>0</v>
      </c>
      <c r="AE5" s="4">
        <v>0</v>
      </c>
      <c r="AF5" s="4">
        <v>0</v>
      </c>
      <c r="AG5" s="4">
        <v>0</v>
      </c>
      <c r="AH5" s="4">
        <v>0</v>
      </c>
      <c r="AI5" s="4">
        <v>0</v>
      </c>
      <c r="AJ5" s="4">
        <v>0</v>
      </c>
      <c r="AK5" s="4">
        <v>0</v>
      </c>
      <c r="BD5" s="4">
        <f t="shared" si="0"/>
        <v>0</v>
      </c>
    </row>
    <row r="6" spans="1:56" x14ac:dyDescent="0.35">
      <c r="A6" s="4" t="s">
        <v>228</v>
      </c>
      <c r="B6" s="4" t="s">
        <v>113</v>
      </c>
      <c r="C6" s="4" t="s">
        <v>188</v>
      </c>
      <c r="D6" s="4" t="s">
        <v>189</v>
      </c>
      <c r="E6" s="4" t="s">
        <v>190</v>
      </c>
      <c r="F6" s="4" t="s">
        <v>191</v>
      </c>
      <c r="G6" s="4" t="s">
        <v>192</v>
      </c>
      <c r="H6" s="4" t="s">
        <v>167</v>
      </c>
      <c r="I6" s="4" t="s">
        <v>193</v>
      </c>
      <c r="J6" s="4">
        <v>327310</v>
      </c>
      <c r="K6" s="4" t="str">
        <f>VLOOKUP(J6, '2017 to 2022 NAICS'!$A$4:$B$1153, 2, FALSE)</f>
        <v>Cement Manufacturing</v>
      </c>
      <c r="L6" s="4">
        <v>33.242778000000001</v>
      </c>
      <c r="M6" s="4">
        <v>-80.442222000000001</v>
      </c>
      <c r="N6" s="4" t="s">
        <v>194</v>
      </c>
      <c r="O6" s="47">
        <v>110000560544</v>
      </c>
      <c r="P6" s="47">
        <v>1319218048371</v>
      </c>
      <c r="Q6" s="4" t="s">
        <v>119</v>
      </c>
      <c r="R6" s="4" t="s">
        <v>120</v>
      </c>
      <c r="S6" s="4">
        <v>2</v>
      </c>
      <c r="T6" s="4">
        <v>0</v>
      </c>
      <c r="U6" s="4">
        <v>0</v>
      </c>
      <c r="V6" s="4">
        <v>0</v>
      </c>
      <c r="W6" s="4">
        <v>0</v>
      </c>
      <c r="X6" s="4">
        <v>0</v>
      </c>
      <c r="Y6" s="4">
        <v>0</v>
      </c>
      <c r="Z6" s="4">
        <v>0</v>
      </c>
      <c r="AA6" s="4">
        <v>0</v>
      </c>
      <c r="AC6" s="4">
        <v>0</v>
      </c>
      <c r="AD6" s="4">
        <v>0</v>
      </c>
      <c r="AE6" s="4">
        <v>0</v>
      </c>
      <c r="AF6" s="4">
        <v>0</v>
      </c>
      <c r="AG6" s="4">
        <v>0</v>
      </c>
      <c r="AH6" s="4">
        <v>0</v>
      </c>
      <c r="AI6" s="4">
        <v>0</v>
      </c>
      <c r="AJ6" s="4">
        <v>0</v>
      </c>
      <c r="AK6" s="4">
        <v>0</v>
      </c>
      <c r="BD6" s="4">
        <f t="shared" si="0"/>
        <v>0</v>
      </c>
    </row>
    <row r="7" spans="1:56" x14ac:dyDescent="0.35">
      <c r="A7" s="4" t="s">
        <v>228</v>
      </c>
      <c r="B7" s="4" t="s">
        <v>113</v>
      </c>
      <c r="C7" s="4" t="s">
        <v>78</v>
      </c>
      <c r="D7" s="4" t="s">
        <v>79</v>
      </c>
      <c r="E7" s="4" t="s">
        <v>145</v>
      </c>
      <c r="F7" s="4" t="s">
        <v>146</v>
      </c>
      <c r="G7" s="4" t="s">
        <v>147</v>
      </c>
      <c r="H7" s="4" t="s">
        <v>148</v>
      </c>
      <c r="I7" s="4" t="s">
        <v>149</v>
      </c>
      <c r="J7" s="4">
        <v>562211</v>
      </c>
      <c r="K7" s="4" t="str">
        <f>VLOOKUP(J7, '2017 to 2022 NAICS'!$A$4:$B$1153, 2, FALSE)</f>
        <v>Hazardous Waste Treatment and Disposal</v>
      </c>
      <c r="L7" s="4">
        <v>41.324167000000003</v>
      </c>
      <c r="M7" s="4">
        <v>-82.034722000000002</v>
      </c>
      <c r="N7" s="4" t="s">
        <v>150</v>
      </c>
      <c r="O7" s="47">
        <v>110000385592</v>
      </c>
      <c r="P7" s="47">
        <v>1319218229209</v>
      </c>
      <c r="Q7" s="4" t="s">
        <v>119</v>
      </c>
      <c r="R7" s="4" t="s">
        <v>120</v>
      </c>
      <c r="S7" s="4">
        <v>3</v>
      </c>
      <c r="T7" s="4">
        <v>0</v>
      </c>
      <c r="U7" s="4">
        <v>0</v>
      </c>
      <c r="V7" s="4">
        <v>0</v>
      </c>
      <c r="W7" s="4">
        <v>0</v>
      </c>
      <c r="X7" s="4">
        <v>0</v>
      </c>
      <c r="Y7" s="4">
        <v>0</v>
      </c>
      <c r="Z7" s="4">
        <v>0</v>
      </c>
      <c r="AA7" s="4">
        <v>0</v>
      </c>
      <c r="AC7" s="4">
        <v>6.0000000000000001E-3</v>
      </c>
      <c r="AD7" s="4">
        <v>0</v>
      </c>
      <c r="AE7" s="4">
        <v>0</v>
      </c>
      <c r="AF7" s="4">
        <v>0</v>
      </c>
      <c r="AG7" s="4">
        <v>0</v>
      </c>
      <c r="AH7" s="4">
        <v>7.0000000000000001E-3</v>
      </c>
      <c r="AI7" s="4">
        <v>0</v>
      </c>
      <c r="AJ7" s="4">
        <v>0</v>
      </c>
      <c r="AK7" s="4">
        <v>0</v>
      </c>
      <c r="AL7" s="4" t="s">
        <v>252</v>
      </c>
      <c r="AM7" s="4" t="s">
        <v>253</v>
      </c>
      <c r="AN7" s="4" t="s">
        <v>254</v>
      </c>
      <c r="AO7" s="4" t="s">
        <v>255</v>
      </c>
      <c r="AP7" s="4" t="s">
        <v>133</v>
      </c>
      <c r="AR7" s="4" t="s">
        <v>256</v>
      </c>
      <c r="AS7" s="47">
        <v>110000451476</v>
      </c>
      <c r="AT7" s="4" t="s">
        <v>257</v>
      </c>
      <c r="BD7" s="4">
        <f t="shared" si="0"/>
        <v>1.3000000000000001E-2</v>
      </c>
    </row>
    <row r="8" spans="1:56" x14ac:dyDescent="0.35">
      <c r="A8" s="4" t="s">
        <v>228</v>
      </c>
      <c r="B8" s="4" t="s">
        <v>113</v>
      </c>
      <c r="C8" s="4" t="s">
        <v>179</v>
      </c>
      <c r="D8" s="4" t="s">
        <v>180</v>
      </c>
      <c r="E8" s="4" t="s">
        <v>181</v>
      </c>
      <c r="F8" s="4" t="s">
        <v>182</v>
      </c>
      <c r="G8" s="4" t="s">
        <v>183</v>
      </c>
      <c r="H8" s="4" t="s">
        <v>160</v>
      </c>
      <c r="I8" s="4" t="s">
        <v>184</v>
      </c>
      <c r="J8" s="4">
        <v>325211</v>
      </c>
      <c r="K8" s="4" t="str">
        <f>VLOOKUP(J8, '2017 to 2022 NAICS'!$A$4:$B$1153, 2, FALSE)</f>
        <v>Plastics Material and Resin Manufacturing</v>
      </c>
      <c r="L8" s="4">
        <v>30.262255</v>
      </c>
      <c r="M8" s="4">
        <v>-91.185837000000006</v>
      </c>
      <c r="N8" s="4" t="s">
        <v>185</v>
      </c>
      <c r="O8" s="47">
        <v>110000613747</v>
      </c>
      <c r="P8" s="47">
        <v>1319218291134</v>
      </c>
      <c r="Q8" s="4" t="s">
        <v>119</v>
      </c>
      <c r="R8" s="4" t="s">
        <v>120</v>
      </c>
      <c r="S8" s="4">
        <v>5</v>
      </c>
      <c r="T8" s="4">
        <v>0</v>
      </c>
      <c r="U8" s="4">
        <v>0</v>
      </c>
      <c r="V8" s="4">
        <v>0</v>
      </c>
      <c r="W8" s="4">
        <v>0</v>
      </c>
      <c r="X8" s="4">
        <v>0</v>
      </c>
      <c r="Y8" s="4">
        <v>0</v>
      </c>
      <c r="Z8" s="4">
        <v>0</v>
      </c>
      <c r="AA8" s="4">
        <v>0</v>
      </c>
      <c r="AC8" s="4">
        <v>0</v>
      </c>
      <c r="AD8" s="4">
        <v>0</v>
      </c>
      <c r="AE8" s="4">
        <v>0</v>
      </c>
      <c r="AF8" s="4">
        <v>0</v>
      </c>
      <c r="AG8" s="4">
        <v>0</v>
      </c>
      <c r="AH8" s="4">
        <v>0</v>
      </c>
      <c r="AI8" s="4">
        <v>0</v>
      </c>
      <c r="AJ8" s="4">
        <v>0</v>
      </c>
      <c r="AK8" s="4">
        <v>0</v>
      </c>
      <c r="BD8" s="4">
        <f t="shared" si="0"/>
        <v>0</v>
      </c>
    </row>
    <row r="9" spans="1:56" x14ac:dyDescent="0.35">
      <c r="A9" s="4" t="s">
        <v>228</v>
      </c>
      <c r="B9" s="4" t="s">
        <v>113</v>
      </c>
      <c r="C9" s="4" t="s">
        <v>258</v>
      </c>
      <c r="D9" s="4" t="s">
        <v>259</v>
      </c>
      <c r="E9" s="4" t="s">
        <v>260</v>
      </c>
      <c r="F9" s="4" t="s">
        <v>125</v>
      </c>
      <c r="G9" s="4" t="s">
        <v>126</v>
      </c>
      <c r="H9" s="4" t="s">
        <v>127</v>
      </c>
      <c r="I9" s="4" t="s">
        <v>128</v>
      </c>
      <c r="J9" s="4">
        <v>325199</v>
      </c>
      <c r="K9" s="4" t="str">
        <f>VLOOKUP(J9, '2017 to 2022 NAICS'!$A$4:$B$1153, 2, FALSE)</f>
        <v>All Other Basic Organic Chemical Manufacturing</v>
      </c>
      <c r="L9" s="4">
        <v>29.723700000000001</v>
      </c>
      <c r="M9" s="4">
        <v>-95.074079999999995</v>
      </c>
      <c r="N9" s="4" t="s">
        <v>261</v>
      </c>
      <c r="O9" s="47">
        <v>110017769734</v>
      </c>
      <c r="P9" s="47">
        <v>1319218296059</v>
      </c>
      <c r="Q9" s="4" t="s">
        <v>119</v>
      </c>
      <c r="R9" s="4" t="s">
        <v>120</v>
      </c>
      <c r="S9" s="4">
        <v>4</v>
      </c>
      <c r="T9" s="4">
        <v>0</v>
      </c>
      <c r="U9" s="4">
        <v>0</v>
      </c>
      <c r="V9" s="4">
        <v>0</v>
      </c>
      <c r="W9" s="4">
        <v>0</v>
      </c>
      <c r="X9" s="4">
        <v>0</v>
      </c>
      <c r="Y9" s="4">
        <v>0</v>
      </c>
      <c r="Z9" s="4">
        <v>0</v>
      </c>
      <c r="AA9" s="4">
        <v>0</v>
      </c>
      <c r="AC9" s="4">
        <v>0</v>
      </c>
      <c r="AD9" s="4">
        <v>0</v>
      </c>
      <c r="AE9" s="4">
        <v>0</v>
      </c>
      <c r="AF9" s="4">
        <v>0</v>
      </c>
      <c r="AG9" s="4">
        <v>0</v>
      </c>
      <c r="AH9" s="4">
        <v>0</v>
      </c>
      <c r="AI9" s="4">
        <v>0</v>
      </c>
      <c r="AJ9" s="4">
        <v>0</v>
      </c>
      <c r="AK9" s="4">
        <v>0</v>
      </c>
      <c r="BD9" s="4">
        <f t="shared" si="0"/>
        <v>0</v>
      </c>
    </row>
    <row r="10" spans="1:56" x14ac:dyDescent="0.35">
      <c r="A10" s="4" t="s">
        <v>228</v>
      </c>
      <c r="B10" s="4" t="s">
        <v>113</v>
      </c>
      <c r="C10" s="4" t="s">
        <v>89</v>
      </c>
      <c r="D10" s="4" t="s">
        <v>90</v>
      </c>
      <c r="E10" s="4" t="s">
        <v>136</v>
      </c>
      <c r="F10" s="4" t="s">
        <v>137</v>
      </c>
      <c r="G10" s="4" t="s">
        <v>138</v>
      </c>
      <c r="H10" s="4" t="s">
        <v>127</v>
      </c>
      <c r="I10" s="4" t="s">
        <v>142</v>
      </c>
      <c r="J10" s="4">
        <v>325199</v>
      </c>
      <c r="K10" s="4" t="str">
        <f>VLOOKUP(J10, '2017 to 2022 NAICS'!$A$4:$B$1153, 2, FALSE)</f>
        <v>All Other Basic Organic Chemical Manufacturing</v>
      </c>
      <c r="L10" s="4">
        <v>28.969389</v>
      </c>
      <c r="M10" s="4">
        <v>-95.379527999999993</v>
      </c>
      <c r="N10" s="4" t="s">
        <v>143</v>
      </c>
      <c r="O10" s="47">
        <v>110066943605</v>
      </c>
      <c r="P10" s="47">
        <v>1319218302750</v>
      </c>
      <c r="Q10" s="4" t="s">
        <v>119</v>
      </c>
      <c r="R10" s="4" t="s">
        <v>120</v>
      </c>
      <c r="S10" s="4">
        <v>5</v>
      </c>
      <c r="T10" s="4">
        <v>0</v>
      </c>
      <c r="U10" s="4">
        <v>0</v>
      </c>
      <c r="V10" s="4">
        <v>0</v>
      </c>
      <c r="W10" s="4">
        <v>0</v>
      </c>
      <c r="X10" s="4">
        <v>0</v>
      </c>
      <c r="Y10" s="4">
        <v>0</v>
      </c>
      <c r="Z10" s="4">
        <v>0</v>
      </c>
      <c r="AA10" s="4">
        <v>0</v>
      </c>
      <c r="AC10" s="4">
        <v>0</v>
      </c>
      <c r="AD10" s="4">
        <v>0</v>
      </c>
      <c r="AE10" s="4">
        <v>0</v>
      </c>
      <c r="AF10" s="4">
        <v>0</v>
      </c>
      <c r="AG10" s="4">
        <v>0</v>
      </c>
      <c r="AH10" s="4">
        <v>0</v>
      </c>
      <c r="AI10" s="4">
        <v>0</v>
      </c>
      <c r="AJ10" s="4">
        <v>0</v>
      </c>
      <c r="AK10" s="4">
        <v>0</v>
      </c>
      <c r="AL10" s="4" t="s">
        <v>262</v>
      </c>
      <c r="AM10" s="4" t="s">
        <v>237</v>
      </c>
      <c r="AN10" s="4" t="s">
        <v>131</v>
      </c>
      <c r="AO10" s="4" t="s">
        <v>132</v>
      </c>
      <c r="AP10" s="4" t="s">
        <v>133</v>
      </c>
      <c r="AR10" s="4" t="s">
        <v>134</v>
      </c>
      <c r="AT10" s="4" t="s">
        <v>135</v>
      </c>
      <c r="BD10" s="4">
        <f t="shared" si="0"/>
        <v>0</v>
      </c>
    </row>
    <row r="11" spans="1:56" x14ac:dyDescent="0.35">
      <c r="A11" s="4" t="s">
        <v>228</v>
      </c>
      <c r="B11" s="4" t="s">
        <v>113</v>
      </c>
      <c r="C11" s="4" t="s">
        <v>263</v>
      </c>
      <c r="D11" s="4" t="s">
        <v>264</v>
      </c>
      <c r="E11" s="4" t="s">
        <v>265</v>
      </c>
      <c r="F11" s="4" t="s">
        <v>266</v>
      </c>
      <c r="G11" s="4" t="s">
        <v>176</v>
      </c>
      <c r="H11" s="4" t="s">
        <v>267</v>
      </c>
      <c r="I11" s="4" t="s">
        <v>268</v>
      </c>
      <c r="J11" s="4">
        <v>325199</v>
      </c>
      <c r="K11" s="4" t="str">
        <f>VLOOKUP(J11, '2017 to 2022 NAICS'!$A$4:$B$1153, 2, FALSE)</f>
        <v>All Other Basic Organic Chemical Manufacturing</v>
      </c>
      <c r="L11" s="4">
        <v>37.051110999999999</v>
      </c>
      <c r="M11" s="4">
        <v>-88.334166999999994</v>
      </c>
      <c r="N11" s="4" t="s">
        <v>269</v>
      </c>
      <c r="O11" s="47">
        <v>110027373072</v>
      </c>
      <c r="P11" s="47">
        <v>1319218329302</v>
      </c>
      <c r="Q11" s="4" t="s">
        <v>119</v>
      </c>
      <c r="R11" s="4" t="s">
        <v>120</v>
      </c>
      <c r="S11" s="4">
        <v>4</v>
      </c>
      <c r="T11" s="4">
        <v>0</v>
      </c>
      <c r="U11" s="4">
        <v>0</v>
      </c>
      <c r="V11" s="4">
        <v>0</v>
      </c>
      <c r="W11" s="4">
        <v>0</v>
      </c>
      <c r="X11" s="4">
        <v>0</v>
      </c>
      <c r="Y11" s="4">
        <v>0</v>
      </c>
      <c r="Z11" s="4">
        <v>0</v>
      </c>
      <c r="AA11" s="4">
        <v>0</v>
      </c>
      <c r="AC11" s="4">
        <v>0</v>
      </c>
      <c r="AD11" s="4">
        <v>0</v>
      </c>
      <c r="AE11" s="4">
        <v>0</v>
      </c>
      <c r="AF11" s="4">
        <v>0</v>
      </c>
      <c r="AG11" s="4">
        <v>0</v>
      </c>
      <c r="AH11" s="4">
        <v>0</v>
      </c>
      <c r="AI11" s="4">
        <v>0</v>
      </c>
      <c r="AJ11" s="4">
        <v>0</v>
      </c>
      <c r="AK11" s="4">
        <v>0</v>
      </c>
      <c r="BD11" s="4">
        <f t="shared" si="0"/>
        <v>0</v>
      </c>
    </row>
    <row r="12" spans="1:56" x14ac:dyDescent="0.35">
      <c r="A12" s="4" t="s">
        <v>228</v>
      </c>
      <c r="B12" s="4" t="s">
        <v>113</v>
      </c>
      <c r="C12" s="4" t="s">
        <v>270</v>
      </c>
      <c r="D12" s="4" t="s">
        <v>271</v>
      </c>
      <c r="E12" s="4" t="s">
        <v>272</v>
      </c>
      <c r="F12" s="4" t="s">
        <v>273</v>
      </c>
      <c r="G12" s="4" t="s">
        <v>126</v>
      </c>
      <c r="H12" s="4" t="s">
        <v>127</v>
      </c>
      <c r="I12" s="4" t="s">
        <v>274</v>
      </c>
      <c r="J12" s="4">
        <v>325199</v>
      </c>
      <c r="K12" s="4" t="str">
        <f>VLOOKUP(J12, '2017 to 2022 NAICS'!$A$4:$B$1153, 2, FALSE)</f>
        <v>All Other Basic Organic Chemical Manufacturing</v>
      </c>
      <c r="L12" s="4">
        <v>29.728559000000001</v>
      </c>
      <c r="M12" s="4">
        <v>-95.110764000000003</v>
      </c>
      <c r="N12" s="4" t="s">
        <v>275</v>
      </c>
      <c r="O12" s="47">
        <v>110015742204</v>
      </c>
      <c r="P12" s="47">
        <v>1319218350775</v>
      </c>
      <c r="Q12" s="4" t="s">
        <v>119</v>
      </c>
      <c r="R12" s="4" t="s">
        <v>120</v>
      </c>
      <c r="S12" s="4">
        <v>3</v>
      </c>
      <c r="T12" s="4">
        <v>0</v>
      </c>
      <c r="U12" s="4">
        <v>0</v>
      </c>
      <c r="V12" s="4">
        <v>0</v>
      </c>
      <c r="W12" s="4">
        <v>0</v>
      </c>
      <c r="X12" s="4">
        <v>0</v>
      </c>
      <c r="Y12" s="4">
        <v>0</v>
      </c>
      <c r="Z12" s="4">
        <v>0</v>
      </c>
      <c r="AA12" s="4">
        <v>0</v>
      </c>
      <c r="AC12" s="4">
        <v>0</v>
      </c>
      <c r="AD12" s="4">
        <v>0</v>
      </c>
      <c r="AE12" s="4">
        <v>0</v>
      </c>
      <c r="AF12" s="4">
        <v>0</v>
      </c>
      <c r="AG12" s="4">
        <v>0</v>
      </c>
      <c r="AH12" s="4">
        <v>0</v>
      </c>
      <c r="AI12" s="4">
        <v>0</v>
      </c>
      <c r="AJ12" s="4">
        <v>0</v>
      </c>
      <c r="AK12" s="4">
        <v>0</v>
      </c>
      <c r="BD12" s="4">
        <f t="shared" si="0"/>
        <v>0</v>
      </c>
    </row>
    <row r="13" spans="1:56" x14ac:dyDescent="0.35">
      <c r="A13" s="4" t="s">
        <v>228</v>
      </c>
      <c r="B13" s="4" t="s">
        <v>113</v>
      </c>
      <c r="C13" s="4" t="s">
        <v>276</v>
      </c>
      <c r="D13" s="4" t="s">
        <v>277</v>
      </c>
      <c r="E13" s="4" t="s">
        <v>278</v>
      </c>
      <c r="F13" s="4" t="s">
        <v>182</v>
      </c>
      <c r="G13" s="4" t="s">
        <v>183</v>
      </c>
      <c r="H13" s="4" t="s">
        <v>160</v>
      </c>
      <c r="I13" s="4" t="s">
        <v>184</v>
      </c>
      <c r="J13" s="4">
        <v>325211</v>
      </c>
      <c r="K13" s="4" t="str">
        <f>VLOOKUP(J13, '2017 to 2022 NAICS'!$A$4:$B$1153, 2, FALSE)</f>
        <v>Plastics Material and Resin Manufacturing</v>
      </c>
      <c r="L13" s="4">
        <v>30.259399999999999</v>
      </c>
      <c r="M13" s="4">
        <v>-91.173699999999997</v>
      </c>
      <c r="N13" s="4" t="s">
        <v>279</v>
      </c>
      <c r="O13" s="47">
        <v>110000572675</v>
      </c>
      <c r="P13" s="47">
        <v>1319218385286</v>
      </c>
      <c r="Q13" s="4" t="s">
        <v>119</v>
      </c>
      <c r="R13" s="4" t="s">
        <v>120</v>
      </c>
      <c r="S13" s="4">
        <v>2</v>
      </c>
      <c r="T13" s="4">
        <v>0</v>
      </c>
      <c r="U13" s="4">
        <v>0</v>
      </c>
      <c r="V13" s="4">
        <v>0</v>
      </c>
      <c r="W13" s="4">
        <v>0</v>
      </c>
      <c r="X13" s="4">
        <v>0</v>
      </c>
      <c r="Y13" s="4">
        <v>0</v>
      </c>
      <c r="Z13" s="4">
        <v>0</v>
      </c>
      <c r="AA13" s="4">
        <v>0</v>
      </c>
      <c r="AC13" s="4">
        <v>0</v>
      </c>
      <c r="AD13" s="4">
        <v>0</v>
      </c>
      <c r="AE13" s="4">
        <v>0</v>
      </c>
      <c r="AF13" s="4">
        <v>0</v>
      </c>
      <c r="AG13" s="4">
        <v>0</v>
      </c>
      <c r="AH13" s="4">
        <v>0</v>
      </c>
      <c r="AI13" s="4">
        <v>0</v>
      </c>
      <c r="AJ13" s="4">
        <v>0</v>
      </c>
      <c r="AK13" s="4">
        <v>0</v>
      </c>
      <c r="BD13" s="4">
        <f t="shared" si="0"/>
        <v>0</v>
      </c>
    </row>
    <row r="14" spans="1:56" x14ac:dyDescent="0.35">
      <c r="A14" s="4" t="s">
        <v>228</v>
      </c>
      <c r="B14" s="4" t="s">
        <v>113</v>
      </c>
      <c r="C14" s="4" t="s">
        <v>81</v>
      </c>
      <c r="D14" s="4" t="s">
        <v>82</v>
      </c>
      <c r="E14" s="4" t="s">
        <v>124</v>
      </c>
      <c r="F14" s="4" t="s">
        <v>125</v>
      </c>
      <c r="G14" s="4" t="s">
        <v>126</v>
      </c>
      <c r="H14" s="4" t="s">
        <v>127</v>
      </c>
      <c r="I14" s="4" t="s">
        <v>128</v>
      </c>
      <c r="J14" s="4">
        <v>562211</v>
      </c>
      <c r="K14" s="4" t="str">
        <f>VLOOKUP(J14, '2017 to 2022 NAICS'!$A$4:$B$1153, 2, FALSE)</f>
        <v>Hazardous Waste Treatment and Disposal</v>
      </c>
      <c r="L14" s="4">
        <v>29.73028</v>
      </c>
      <c r="M14" s="4">
        <v>-95.08981</v>
      </c>
      <c r="N14" s="4" t="s">
        <v>129</v>
      </c>
      <c r="O14" s="47">
        <v>110000463365</v>
      </c>
      <c r="P14" s="47">
        <v>1319218392645</v>
      </c>
      <c r="Q14" s="4" t="s">
        <v>119</v>
      </c>
      <c r="R14" s="4" t="s">
        <v>120</v>
      </c>
      <c r="S14" s="4">
        <v>3</v>
      </c>
      <c r="T14" s="4">
        <v>0</v>
      </c>
      <c r="U14" s="4">
        <v>0</v>
      </c>
      <c r="V14" s="4">
        <v>0</v>
      </c>
      <c r="W14" s="4">
        <v>0</v>
      </c>
      <c r="X14" s="4">
        <v>0</v>
      </c>
      <c r="Y14" s="4">
        <v>0</v>
      </c>
      <c r="Z14" s="4">
        <v>0</v>
      </c>
      <c r="AA14" s="4">
        <v>0</v>
      </c>
      <c r="AC14" s="4">
        <v>0</v>
      </c>
      <c r="AD14" s="4">
        <v>0</v>
      </c>
      <c r="AE14" s="4">
        <v>0</v>
      </c>
      <c r="AF14" s="4">
        <v>0</v>
      </c>
      <c r="AG14" s="4">
        <v>0</v>
      </c>
      <c r="AH14" s="4">
        <v>0.01</v>
      </c>
      <c r="AI14" s="4">
        <v>0</v>
      </c>
      <c r="AJ14" s="4">
        <v>0</v>
      </c>
      <c r="AK14" s="4">
        <v>0</v>
      </c>
      <c r="AL14" s="4" t="s">
        <v>236</v>
      </c>
      <c r="AM14" s="4" t="s">
        <v>237</v>
      </c>
      <c r="AN14" s="4" t="s">
        <v>131</v>
      </c>
      <c r="AO14" s="4" t="s">
        <v>132</v>
      </c>
      <c r="AP14" s="4" t="s">
        <v>133</v>
      </c>
      <c r="AR14" s="4" t="s">
        <v>134</v>
      </c>
      <c r="AS14" s="47">
        <v>110000521221</v>
      </c>
      <c r="AT14" s="4" t="s">
        <v>135</v>
      </c>
      <c r="BD14" s="4">
        <f t="shared" si="0"/>
        <v>0.01</v>
      </c>
    </row>
    <row r="15" spans="1:56" x14ac:dyDescent="0.35">
      <c r="A15" s="4" t="s">
        <v>228</v>
      </c>
      <c r="B15" s="4" t="s">
        <v>113</v>
      </c>
      <c r="C15" s="4" t="s">
        <v>93</v>
      </c>
      <c r="D15" s="4" t="s">
        <v>94</v>
      </c>
      <c r="E15" s="4" t="s">
        <v>130</v>
      </c>
      <c r="F15" s="4" t="s">
        <v>131</v>
      </c>
      <c r="G15" s="4" t="s">
        <v>132</v>
      </c>
      <c r="H15" s="4" t="s">
        <v>133</v>
      </c>
      <c r="I15" s="4" t="s">
        <v>134</v>
      </c>
      <c r="J15" s="4">
        <v>562211</v>
      </c>
      <c r="K15" s="4" t="str">
        <f>VLOOKUP(J15, '2017 to 2022 NAICS'!$A$4:$B$1153, 2, FALSE)</f>
        <v>Hazardous Waste Treatment and Disposal</v>
      </c>
      <c r="L15" s="4">
        <v>33.2044</v>
      </c>
      <c r="M15" s="4">
        <v>-92.630799999999994</v>
      </c>
      <c r="N15" s="4" t="s">
        <v>135</v>
      </c>
      <c r="O15" s="47">
        <v>110000521221</v>
      </c>
      <c r="P15" s="47">
        <v>1319218425318</v>
      </c>
      <c r="Q15" s="4" t="s">
        <v>119</v>
      </c>
      <c r="R15" s="4" t="s">
        <v>120</v>
      </c>
      <c r="S15" s="4">
        <v>3</v>
      </c>
      <c r="T15" s="4">
        <v>0</v>
      </c>
      <c r="U15" s="4">
        <v>0</v>
      </c>
      <c r="V15" s="4">
        <v>0</v>
      </c>
      <c r="W15" s="4">
        <v>0</v>
      </c>
      <c r="X15" s="4">
        <v>0</v>
      </c>
      <c r="Y15" s="4">
        <v>0</v>
      </c>
      <c r="Z15" s="4">
        <v>0</v>
      </c>
      <c r="AA15" s="4">
        <v>0</v>
      </c>
      <c r="AC15" s="4">
        <v>0</v>
      </c>
      <c r="AD15" s="4">
        <v>0</v>
      </c>
      <c r="AE15" s="4">
        <v>0</v>
      </c>
      <c r="AF15" s="4">
        <v>0</v>
      </c>
      <c r="AG15" s="4">
        <v>0</v>
      </c>
      <c r="AH15" s="4">
        <v>0</v>
      </c>
      <c r="AI15" s="4">
        <v>0</v>
      </c>
      <c r="AJ15" s="4">
        <v>0</v>
      </c>
      <c r="AK15" s="4">
        <v>0</v>
      </c>
      <c r="AL15" s="4" t="s">
        <v>280</v>
      </c>
      <c r="AM15" s="4" t="s">
        <v>281</v>
      </c>
      <c r="AN15" s="4" t="s">
        <v>282</v>
      </c>
      <c r="AO15" s="4" t="s">
        <v>166</v>
      </c>
      <c r="AP15" s="4" t="s">
        <v>117</v>
      </c>
      <c r="AR15" s="4" t="s">
        <v>283</v>
      </c>
      <c r="AS15" s="47">
        <v>110058305490</v>
      </c>
      <c r="AT15" s="4" t="s">
        <v>284</v>
      </c>
      <c r="BD15" s="4">
        <f t="shared" si="0"/>
        <v>0</v>
      </c>
    </row>
    <row r="16" spans="1:56" x14ac:dyDescent="0.35">
      <c r="A16" s="4" t="s">
        <v>228</v>
      </c>
      <c r="B16" s="4" t="s">
        <v>113</v>
      </c>
      <c r="C16" s="4" t="s">
        <v>285</v>
      </c>
      <c r="D16" s="4" t="s">
        <v>286</v>
      </c>
      <c r="E16" s="4" t="s">
        <v>287</v>
      </c>
      <c r="F16" s="4" t="s">
        <v>288</v>
      </c>
      <c r="G16" s="4" t="s">
        <v>289</v>
      </c>
      <c r="H16" s="4" t="s">
        <v>127</v>
      </c>
      <c r="I16" s="4" t="s">
        <v>290</v>
      </c>
      <c r="J16" s="4">
        <v>325199</v>
      </c>
      <c r="K16" s="4" t="str">
        <f>VLOOKUP(J16, '2017 to 2022 NAICS'!$A$4:$B$1153, 2, FALSE)</f>
        <v>All Other Basic Organic Chemical Manufacturing</v>
      </c>
      <c r="L16" s="4">
        <v>27.883610999999998</v>
      </c>
      <c r="M16" s="4">
        <v>-97.241382999999999</v>
      </c>
      <c r="N16" s="4" t="s">
        <v>291</v>
      </c>
      <c r="O16" s="47">
        <v>110000599807</v>
      </c>
      <c r="P16" s="47">
        <v>1319218514634</v>
      </c>
      <c r="Q16" s="4" t="s">
        <v>119</v>
      </c>
      <c r="R16" s="4" t="s">
        <v>120</v>
      </c>
      <c r="S16" s="4">
        <v>4</v>
      </c>
      <c r="T16" s="4">
        <v>0</v>
      </c>
      <c r="U16" s="4">
        <v>0</v>
      </c>
      <c r="V16" s="4">
        <v>0</v>
      </c>
      <c r="W16" s="4">
        <v>0</v>
      </c>
      <c r="X16" s="4">
        <v>0</v>
      </c>
      <c r="Y16" s="4">
        <v>0</v>
      </c>
      <c r="Z16" s="4">
        <v>0</v>
      </c>
      <c r="AA16" s="4">
        <v>0</v>
      </c>
      <c r="AC16" s="4">
        <v>0</v>
      </c>
      <c r="AD16" s="4">
        <v>0</v>
      </c>
      <c r="AE16" s="4">
        <v>0</v>
      </c>
      <c r="AF16" s="4">
        <v>0</v>
      </c>
      <c r="AG16" s="4">
        <v>0</v>
      </c>
      <c r="AH16" s="4">
        <v>0</v>
      </c>
      <c r="AI16" s="4">
        <v>0</v>
      </c>
      <c r="AJ16" s="4">
        <v>0</v>
      </c>
      <c r="AK16" s="4">
        <v>0</v>
      </c>
      <c r="AL16" s="4" t="s">
        <v>236</v>
      </c>
      <c r="AM16" s="4" t="s">
        <v>237</v>
      </c>
      <c r="AN16" s="4" t="s">
        <v>131</v>
      </c>
      <c r="AO16" s="4" t="s">
        <v>132</v>
      </c>
      <c r="AP16" s="4" t="s">
        <v>133</v>
      </c>
      <c r="AR16" s="4" t="s">
        <v>134</v>
      </c>
      <c r="AS16" s="47">
        <v>110000521221</v>
      </c>
      <c r="AT16" s="4" t="s">
        <v>135</v>
      </c>
      <c r="BD16" s="4">
        <f t="shared" si="0"/>
        <v>0</v>
      </c>
    </row>
    <row r="17" spans="1:56" x14ac:dyDescent="0.35">
      <c r="A17" s="4" t="s">
        <v>228</v>
      </c>
      <c r="B17" s="4" t="s">
        <v>113</v>
      </c>
      <c r="C17" s="4" t="s">
        <v>292</v>
      </c>
      <c r="D17" s="4" t="s">
        <v>293</v>
      </c>
      <c r="E17" s="4" t="s">
        <v>294</v>
      </c>
      <c r="F17" s="4" t="s">
        <v>295</v>
      </c>
      <c r="G17" s="4" t="s">
        <v>296</v>
      </c>
      <c r="H17" s="4" t="s">
        <v>187</v>
      </c>
      <c r="I17" s="4" t="s">
        <v>297</v>
      </c>
      <c r="J17" s="4">
        <v>325998</v>
      </c>
      <c r="K17" s="4" t="str">
        <f>VLOOKUP(J17, '2017 to 2022 NAICS'!$A$4:$B$1153, 2, FALSE)</f>
        <v>All Other Miscellaneous Chemical Product and Preparation Manufacturing</v>
      </c>
      <c r="L17" s="4">
        <v>33.119149999999998</v>
      </c>
      <c r="M17" s="4">
        <v>-117.28344</v>
      </c>
      <c r="N17" s="4" t="s">
        <v>298</v>
      </c>
      <c r="O17" s="47">
        <v>110000478509</v>
      </c>
      <c r="P17" s="47">
        <v>1319219424797</v>
      </c>
      <c r="Q17" s="4" t="s">
        <v>119</v>
      </c>
      <c r="R17" s="4" t="s">
        <v>120</v>
      </c>
      <c r="S17" s="4">
        <v>4</v>
      </c>
      <c r="T17" s="4">
        <v>0</v>
      </c>
      <c r="U17" s="4">
        <v>0</v>
      </c>
      <c r="V17" s="4">
        <v>0</v>
      </c>
      <c r="W17" s="4">
        <v>0</v>
      </c>
      <c r="X17" s="4">
        <v>0</v>
      </c>
      <c r="Y17" s="4">
        <v>0</v>
      </c>
      <c r="Z17" s="4">
        <v>0</v>
      </c>
      <c r="AA17" s="4">
        <v>0</v>
      </c>
      <c r="AC17" s="4">
        <v>0</v>
      </c>
      <c r="AD17" s="4">
        <v>0</v>
      </c>
      <c r="AE17" s="4">
        <v>0</v>
      </c>
      <c r="AF17" s="4">
        <v>0</v>
      </c>
      <c r="AG17" s="4">
        <v>0</v>
      </c>
      <c r="AH17" s="4">
        <v>0</v>
      </c>
      <c r="AI17" s="4">
        <v>0</v>
      </c>
      <c r="AJ17" s="4">
        <v>0</v>
      </c>
      <c r="AK17" s="4">
        <v>0</v>
      </c>
      <c r="AL17" s="4" t="s">
        <v>236</v>
      </c>
      <c r="AM17" s="4" t="s">
        <v>237</v>
      </c>
      <c r="AN17" s="4" t="s">
        <v>131</v>
      </c>
      <c r="AO17" s="4" t="s">
        <v>132</v>
      </c>
      <c r="AP17" s="4" t="s">
        <v>133</v>
      </c>
      <c r="AR17" s="4" t="s">
        <v>134</v>
      </c>
      <c r="AT17" s="4" t="s">
        <v>135</v>
      </c>
      <c r="AU17" s="4" t="s">
        <v>244</v>
      </c>
      <c r="AV17" s="4" t="s">
        <v>244</v>
      </c>
      <c r="AW17" s="4" t="s">
        <v>299</v>
      </c>
      <c r="AX17" s="4" t="s">
        <v>300</v>
      </c>
      <c r="AY17" s="4" t="s">
        <v>295</v>
      </c>
      <c r="AZ17" s="4" t="s">
        <v>187</v>
      </c>
      <c r="BA17" s="4" t="s">
        <v>296</v>
      </c>
      <c r="BB17" s="4" t="s">
        <v>297</v>
      </c>
      <c r="BD17" s="4">
        <f t="shared" si="0"/>
        <v>0</v>
      </c>
    </row>
    <row r="18" spans="1:56" x14ac:dyDescent="0.35">
      <c r="A18" s="4" t="s">
        <v>228</v>
      </c>
      <c r="B18" s="4" t="s">
        <v>113</v>
      </c>
      <c r="C18" s="4" t="s">
        <v>301</v>
      </c>
      <c r="D18" s="4" t="s">
        <v>302</v>
      </c>
      <c r="E18" s="4" t="s">
        <v>303</v>
      </c>
      <c r="F18" s="4" t="s">
        <v>304</v>
      </c>
      <c r="G18" s="4" t="s">
        <v>305</v>
      </c>
      <c r="H18" s="4" t="s">
        <v>206</v>
      </c>
      <c r="I18" s="4" t="s">
        <v>306</v>
      </c>
      <c r="J18" s="4">
        <v>339112</v>
      </c>
      <c r="K18" s="4" t="str">
        <f>VLOOKUP(J18, '2017 to 2022 NAICS'!$A$4:$B$1153, 2, FALSE)</f>
        <v>Surgical and Medical Instrument Manufacturing</v>
      </c>
      <c r="L18" s="4">
        <v>40.432802000000002</v>
      </c>
      <c r="M18" s="4">
        <v>-99.397300000000001</v>
      </c>
      <c r="N18" s="4" t="s">
        <v>307</v>
      </c>
      <c r="O18" s="47">
        <v>110000597033</v>
      </c>
      <c r="P18" s="47">
        <v>1319219605641</v>
      </c>
      <c r="Q18" s="4" t="s">
        <v>119</v>
      </c>
      <c r="R18" s="4" t="s">
        <v>120</v>
      </c>
      <c r="S18" s="4">
        <v>3</v>
      </c>
      <c r="T18" s="4">
        <v>0</v>
      </c>
      <c r="U18" s="4">
        <v>0</v>
      </c>
      <c r="V18" s="4">
        <v>0</v>
      </c>
      <c r="W18" s="4">
        <v>0</v>
      </c>
      <c r="X18" s="4">
        <v>0</v>
      </c>
      <c r="Y18" s="4">
        <v>0</v>
      </c>
      <c r="Z18" s="4">
        <v>0</v>
      </c>
      <c r="AA18" s="4">
        <v>0</v>
      </c>
      <c r="AC18" s="4">
        <v>0</v>
      </c>
      <c r="AD18" s="4">
        <v>0</v>
      </c>
      <c r="AE18" s="4">
        <v>0</v>
      </c>
      <c r="AF18" s="4">
        <v>0</v>
      </c>
      <c r="AG18" s="4">
        <v>0</v>
      </c>
      <c r="AH18" s="4">
        <v>0</v>
      </c>
      <c r="AI18" s="4">
        <v>0</v>
      </c>
      <c r="AJ18" s="4">
        <v>0</v>
      </c>
      <c r="AK18" s="4">
        <v>0</v>
      </c>
      <c r="AL18" s="4" t="s">
        <v>308</v>
      </c>
      <c r="AM18" s="4" t="s">
        <v>309</v>
      </c>
      <c r="AN18" s="4" t="s">
        <v>205</v>
      </c>
      <c r="AO18" s="4" t="s">
        <v>205</v>
      </c>
      <c r="AP18" s="4" t="s">
        <v>206</v>
      </c>
      <c r="AR18" s="4" t="s">
        <v>207</v>
      </c>
      <c r="AS18" s="47">
        <v>110041638458</v>
      </c>
      <c r="AT18" s="4" t="s">
        <v>208</v>
      </c>
      <c r="AU18" s="4" t="s">
        <v>244</v>
      </c>
      <c r="AV18" s="4" t="s">
        <v>244</v>
      </c>
      <c r="AW18" s="4" t="s">
        <v>310</v>
      </c>
      <c r="AX18" s="4" t="s">
        <v>311</v>
      </c>
      <c r="AY18" s="4" t="s">
        <v>304</v>
      </c>
      <c r="AZ18" s="4" t="s">
        <v>206</v>
      </c>
      <c r="BA18" s="4" t="s">
        <v>305</v>
      </c>
      <c r="BB18" s="4" t="s">
        <v>312</v>
      </c>
      <c r="BC18" s="4" t="s">
        <v>313</v>
      </c>
      <c r="BD18" s="4">
        <f t="shared" si="0"/>
        <v>0</v>
      </c>
    </row>
    <row r="19" spans="1:56" x14ac:dyDescent="0.35">
      <c r="A19" s="4" t="s">
        <v>228</v>
      </c>
      <c r="B19" s="4" t="s">
        <v>113</v>
      </c>
      <c r="C19" s="4" t="s">
        <v>83</v>
      </c>
      <c r="D19" s="4" t="s">
        <v>84</v>
      </c>
      <c r="E19" s="4" t="s">
        <v>136</v>
      </c>
      <c r="F19" s="4" t="s">
        <v>137</v>
      </c>
      <c r="G19" s="4" t="s">
        <v>138</v>
      </c>
      <c r="H19" s="4" t="s">
        <v>127</v>
      </c>
      <c r="I19" s="4" t="s">
        <v>139</v>
      </c>
      <c r="J19" s="4">
        <v>325199</v>
      </c>
      <c r="K19" s="4" t="str">
        <f>VLOOKUP(J19, '2017 to 2022 NAICS'!$A$4:$B$1153, 2, FALSE)</f>
        <v>All Other Basic Organic Chemical Manufacturing</v>
      </c>
      <c r="L19" s="4">
        <v>28.980146999999999</v>
      </c>
      <c r="M19" s="4">
        <v>-95.342271999999994</v>
      </c>
      <c r="N19" s="4" t="s">
        <v>140</v>
      </c>
      <c r="O19" s="47">
        <v>110008170237</v>
      </c>
      <c r="P19" s="47">
        <v>1319220592606</v>
      </c>
      <c r="Q19" s="4" t="s">
        <v>119</v>
      </c>
      <c r="R19" s="4" t="s">
        <v>120</v>
      </c>
      <c r="S19" s="4">
        <v>5</v>
      </c>
      <c r="T19" s="4">
        <v>0</v>
      </c>
      <c r="U19" s="4">
        <v>0</v>
      </c>
      <c r="V19" s="4">
        <v>0</v>
      </c>
      <c r="W19" s="4">
        <v>1</v>
      </c>
      <c r="X19" s="4">
        <v>0</v>
      </c>
      <c r="Y19" s="4">
        <v>0</v>
      </c>
      <c r="Z19" s="4">
        <v>0</v>
      </c>
      <c r="AA19" s="4">
        <v>0</v>
      </c>
      <c r="AC19" s="4">
        <v>0</v>
      </c>
      <c r="AD19" s="4">
        <v>0</v>
      </c>
      <c r="AE19" s="4">
        <v>0</v>
      </c>
      <c r="AF19" s="4">
        <v>0</v>
      </c>
      <c r="AG19" s="4">
        <v>0</v>
      </c>
      <c r="AH19" s="4">
        <v>0</v>
      </c>
      <c r="AI19" s="4">
        <v>0</v>
      </c>
      <c r="AJ19" s="4">
        <v>0</v>
      </c>
      <c r="AK19" s="4">
        <v>0</v>
      </c>
      <c r="AL19" s="4" t="s">
        <v>314</v>
      </c>
      <c r="AM19" s="4" t="s">
        <v>315</v>
      </c>
      <c r="AN19" s="4" t="s">
        <v>125</v>
      </c>
      <c r="AO19" s="4" t="s">
        <v>126</v>
      </c>
      <c r="AP19" s="4" t="s">
        <v>127</v>
      </c>
      <c r="AR19" s="4" t="s">
        <v>128</v>
      </c>
      <c r="AT19" s="4" t="s">
        <v>316</v>
      </c>
      <c r="BD19" s="4">
        <f t="shared" si="0"/>
        <v>1</v>
      </c>
    </row>
    <row r="20" spans="1:56" x14ac:dyDescent="0.35">
      <c r="A20" s="4" t="s">
        <v>228</v>
      </c>
      <c r="B20" s="4" t="s">
        <v>113</v>
      </c>
      <c r="C20" s="4" t="s">
        <v>317</v>
      </c>
      <c r="D20" s="4" t="s">
        <v>318</v>
      </c>
      <c r="E20" s="4" t="s">
        <v>319</v>
      </c>
      <c r="F20" s="4" t="s">
        <v>320</v>
      </c>
      <c r="G20" s="4" t="s">
        <v>321</v>
      </c>
      <c r="H20" s="4" t="s">
        <v>154</v>
      </c>
      <c r="I20" s="4" t="s">
        <v>322</v>
      </c>
      <c r="J20" s="4">
        <v>325998</v>
      </c>
      <c r="K20" s="4" t="str">
        <f>VLOOKUP(J20, '2017 to 2022 NAICS'!$A$4:$B$1153, 2, FALSE)</f>
        <v>All Other Miscellaneous Chemical Product and Preparation Manufacturing</v>
      </c>
      <c r="L20" s="4">
        <v>41.755000000000003</v>
      </c>
      <c r="M20" s="4">
        <v>-90.284166999999997</v>
      </c>
      <c r="N20" s="4" t="s">
        <v>323</v>
      </c>
      <c r="O20" s="47">
        <v>110013886875</v>
      </c>
      <c r="P20" s="47">
        <v>1319220621546</v>
      </c>
      <c r="Q20" s="4" t="s">
        <v>119</v>
      </c>
      <c r="R20" s="4" t="s">
        <v>120</v>
      </c>
      <c r="S20" s="4">
        <v>5</v>
      </c>
      <c r="T20" s="4">
        <v>0</v>
      </c>
      <c r="U20" s="4">
        <v>0</v>
      </c>
      <c r="V20" s="4">
        <v>0</v>
      </c>
      <c r="W20" s="4">
        <v>0</v>
      </c>
      <c r="X20" s="4">
        <v>0</v>
      </c>
      <c r="Y20" s="4">
        <v>0</v>
      </c>
      <c r="Z20" s="4">
        <v>0</v>
      </c>
      <c r="AA20" s="4">
        <v>0</v>
      </c>
      <c r="AC20" s="4">
        <v>0</v>
      </c>
      <c r="AD20" s="4">
        <v>0</v>
      </c>
      <c r="AE20" s="4">
        <v>0</v>
      </c>
      <c r="AF20" s="4">
        <v>0</v>
      </c>
      <c r="AG20" s="4">
        <v>0</v>
      </c>
      <c r="AH20" s="4">
        <v>0</v>
      </c>
      <c r="AI20" s="4">
        <v>0</v>
      </c>
      <c r="AJ20" s="4">
        <v>0</v>
      </c>
      <c r="AK20" s="4">
        <v>0</v>
      </c>
      <c r="AL20" s="4" t="s">
        <v>236</v>
      </c>
      <c r="AM20" s="4" t="s">
        <v>237</v>
      </c>
      <c r="AN20" s="4" t="s">
        <v>131</v>
      </c>
      <c r="AO20" s="4" t="s">
        <v>132</v>
      </c>
      <c r="AP20" s="4" t="s">
        <v>133</v>
      </c>
      <c r="AR20" s="4" t="s">
        <v>134</v>
      </c>
      <c r="AS20" s="47">
        <v>110000521221</v>
      </c>
      <c r="AT20" s="4" t="s">
        <v>135</v>
      </c>
      <c r="BD20" s="4">
        <f t="shared" si="0"/>
        <v>0</v>
      </c>
    </row>
    <row r="21" spans="1:56" x14ac:dyDescent="0.35">
      <c r="A21" s="4" t="s">
        <v>228</v>
      </c>
      <c r="B21" s="4" t="s">
        <v>113</v>
      </c>
      <c r="C21" s="4" t="s">
        <v>324</v>
      </c>
      <c r="D21" s="4" t="s">
        <v>325</v>
      </c>
      <c r="E21" s="4" t="s">
        <v>326</v>
      </c>
      <c r="F21" s="4" t="s">
        <v>327</v>
      </c>
      <c r="G21" s="4" t="s">
        <v>195</v>
      </c>
      <c r="H21" s="4" t="s">
        <v>164</v>
      </c>
      <c r="I21" s="4" t="s">
        <v>328</v>
      </c>
      <c r="J21" s="4">
        <v>424690</v>
      </c>
      <c r="K21" s="4" t="str">
        <f>VLOOKUP(J21, '2017 to 2022 NAICS'!$A$4:$B$1153, 2, FALSE)</f>
        <v>Other Chemical and Allied Products Merchant Wholesalers</v>
      </c>
      <c r="L21" s="4">
        <v>41.670540000000003</v>
      </c>
      <c r="M21" s="4">
        <v>-72.755600000000001</v>
      </c>
      <c r="N21" s="4" t="s">
        <v>329</v>
      </c>
      <c r="O21" s="47">
        <v>110033160022</v>
      </c>
      <c r="P21" s="47">
        <v>1319220647945</v>
      </c>
      <c r="Q21" s="4" t="s">
        <v>119</v>
      </c>
      <c r="R21" s="4" t="s">
        <v>120</v>
      </c>
      <c r="S21" s="4">
        <v>4</v>
      </c>
      <c r="T21" s="4">
        <v>0</v>
      </c>
      <c r="U21" s="4">
        <v>0</v>
      </c>
      <c r="V21" s="4">
        <v>0</v>
      </c>
      <c r="W21" s="4">
        <v>0</v>
      </c>
      <c r="X21" s="4">
        <v>0</v>
      </c>
      <c r="Y21" s="4">
        <v>0</v>
      </c>
      <c r="Z21" s="4">
        <v>0</v>
      </c>
      <c r="AA21" s="4">
        <v>0</v>
      </c>
      <c r="AC21" s="4">
        <v>0</v>
      </c>
      <c r="AD21" s="4">
        <v>0</v>
      </c>
      <c r="AE21" s="4">
        <v>0</v>
      </c>
      <c r="AF21" s="4">
        <v>0</v>
      </c>
      <c r="AG21" s="4">
        <v>0</v>
      </c>
      <c r="AH21" s="4">
        <v>0</v>
      </c>
      <c r="AI21" s="4">
        <v>0</v>
      </c>
      <c r="AJ21" s="4">
        <v>0</v>
      </c>
      <c r="AK21" s="4">
        <v>0</v>
      </c>
      <c r="AL21" s="4" t="s">
        <v>330</v>
      </c>
      <c r="AM21" s="4" t="s">
        <v>331</v>
      </c>
      <c r="AN21" s="4" t="s">
        <v>332</v>
      </c>
      <c r="AO21" s="4" t="s">
        <v>178</v>
      </c>
      <c r="AP21" s="4" t="s">
        <v>177</v>
      </c>
      <c r="AR21" s="4" t="s">
        <v>333</v>
      </c>
      <c r="AS21" s="47">
        <v>110000406695</v>
      </c>
      <c r="AT21" s="4" t="s">
        <v>334</v>
      </c>
      <c r="BD21" s="4">
        <f t="shared" si="0"/>
        <v>0</v>
      </c>
    </row>
    <row r="22" spans="1:56" x14ac:dyDescent="0.35">
      <c r="A22" s="4" t="s">
        <v>228</v>
      </c>
      <c r="B22" s="4" t="s">
        <v>113</v>
      </c>
      <c r="C22" s="4" t="s">
        <v>85</v>
      </c>
      <c r="D22" s="4" t="s">
        <v>86</v>
      </c>
      <c r="E22" s="4" t="s">
        <v>157</v>
      </c>
      <c r="F22" s="4" t="s">
        <v>158</v>
      </c>
      <c r="G22" s="4" t="s">
        <v>159</v>
      </c>
      <c r="H22" s="4" t="s">
        <v>160</v>
      </c>
      <c r="I22" s="4" t="s">
        <v>161</v>
      </c>
      <c r="J22" s="4">
        <v>221112</v>
      </c>
      <c r="K22" s="4" t="str">
        <f>VLOOKUP(J22, '2017 to 2022 NAICS'!$A$4:$B$1153, 2, FALSE)</f>
        <v>Fossil Fuel Electric Power Generation</v>
      </c>
      <c r="L22" s="4">
        <v>30.223500000000001</v>
      </c>
      <c r="M22" s="4">
        <v>-93.286900000000003</v>
      </c>
      <c r="N22" s="4" t="s">
        <v>162</v>
      </c>
      <c r="O22" s="47">
        <v>110000494894</v>
      </c>
      <c r="P22" s="47">
        <v>1319221472196</v>
      </c>
      <c r="Q22" s="4" t="s">
        <v>119</v>
      </c>
      <c r="R22" s="4" t="s">
        <v>120</v>
      </c>
      <c r="S22" s="4">
        <v>5</v>
      </c>
      <c r="T22" s="4">
        <v>0</v>
      </c>
      <c r="U22" s="4">
        <v>0</v>
      </c>
      <c r="V22" s="4">
        <v>0</v>
      </c>
      <c r="W22" s="4">
        <v>0</v>
      </c>
      <c r="X22" s="4">
        <v>0</v>
      </c>
      <c r="Y22" s="4">
        <v>0</v>
      </c>
      <c r="Z22" s="4">
        <v>0</v>
      </c>
      <c r="AA22" s="4">
        <v>0</v>
      </c>
      <c r="AC22" s="4">
        <v>0</v>
      </c>
      <c r="AD22" s="4">
        <v>0</v>
      </c>
      <c r="AE22" s="4">
        <v>0</v>
      </c>
      <c r="AF22" s="4">
        <v>0</v>
      </c>
      <c r="AG22" s="4">
        <v>0</v>
      </c>
      <c r="AH22" s="4">
        <v>0.25</v>
      </c>
      <c r="AI22" s="4">
        <v>0</v>
      </c>
      <c r="AJ22" s="4">
        <v>0</v>
      </c>
      <c r="AK22" s="4">
        <v>0</v>
      </c>
      <c r="AL22" s="4" t="s">
        <v>335</v>
      </c>
      <c r="AM22" s="4" t="s">
        <v>336</v>
      </c>
      <c r="AN22" s="4" t="s">
        <v>337</v>
      </c>
      <c r="AO22" s="4" t="s">
        <v>159</v>
      </c>
      <c r="AP22" s="4" t="s">
        <v>160</v>
      </c>
      <c r="AR22" s="4" t="s">
        <v>338</v>
      </c>
      <c r="AS22" s="47">
        <v>110000449612</v>
      </c>
      <c r="AT22" s="4" t="s">
        <v>339</v>
      </c>
      <c r="BD22" s="4">
        <f t="shared" si="0"/>
        <v>0.25</v>
      </c>
    </row>
    <row r="23" spans="1:56" x14ac:dyDescent="0.35">
      <c r="A23" s="4" t="s">
        <v>228</v>
      </c>
      <c r="B23" s="4" t="s">
        <v>113</v>
      </c>
      <c r="C23" s="4" t="s">
        <v>87</v>
      </c>
      <c r="D23" s="4" t="s">
        <v>88</v>
      </c>
      <c r="E23" s="4" t="s">
        <v>114</v>
      </c>
      <c r="F23" s="4" t="s">
        <v>115</v>
      </c>
      <c r="G23" s="4" t="s">
        <v>116</v>
      </c>
      <c r="H23" s="4" t="s">
        <v>117</v>
      </c>
      <c r="I23" s="4" t="s">
        <v>118</v>
      </c>
      <c r="J23" s="4">
        <v>326150</v>
      </c>
      <c r="K23" s="4" t="str">
        <f>VLOOKUP(J23, '2017 to 2022 NAICS'!$A$4:$B$1153, 2, FALSE)</f>
        <v>Urethane and Other Foam Product (except Polystyrene) Manufacturing</v>
      </c>
      <c r="L23" s="4">
        <v>36.472777999999998</v>
      </c>
      <c r="M23" s="4">
        <v>-80.608610999999996</v>
      </c>
      <c r="O23" s="47">
        <v>110000345172</v>
      </c>
      <c r="P23" s="47">
        <v>1319222389734</v>
      </c>
      <c r="Q23" s="4" t="s">
        <v>119</v>
      </c>
      <c r="R23" s="4" t="s">
        <v>120</v>
      </c>
      <c r="S23" s="4">
        <v>4</v>
      </c>
      <c r="T23" s="4">
        <v>0</v>
      </c>
      <c r="U23" s="4">
        <v>0</v>
      </c>
      <c r="V23" s="4">
        <v>0</v>
      </c>
      <c r="W23" s="4">
        <v>0</v>
      </c>
      <c r="X23" s="4">
        <v>0</v>
      </c>
      <c r="Y23" s="4">
        <v>0</v>
      </c>
      <c r="Z23" s="4">
        <v>0</v>
      </c>
      <c r="AA23" s="4">
        <v>0</v>
      </c>
      <c r="AC23" s="4">
        <v>0</v>
      </c>
      <c r="AD23" s="4">
        <v>0</v>
      </c>
      <c r="AE23" s="4">
        <v>0</v>
      </c>
      <c r="AF23" s="4">
        <v>0</v>
      </c>
      <c r="AG23" s="4">
        <v>810</v>
      </c>
      <c r="AH23" s="4">
        <v>0</v>
      </c>
      <c r="AI23" s="4">
        <v>0</v>
      </c>
      <c r="AJ23" s="4">
        <v>0</v>
      </c>
      <c r="AK23" s="4">
        <v>0</v>
      </c>
      <c r="AL23" s="4" t="s">
        <v>340</v>
      </c>
      <c r="AM23" s="4" t="s">
        <v>341</v>
      </c>
      <c r="AN23" s="4" t="s">
        <v>342</v>
      </c>
      <c r="AO23" s="4" t="s">
        <v>343</v>
      </c>
      <c r="AP23" s="4" t="s">
        <v>167</v>
      </c>
      <c r="AR23" s="4" t="s">
        <v>344</v>
      </c>
      <c r="AS23" s="47">
        <v>110064095660</v>
      </c>
      <c r="AT23" s="4" t="s">
        <v>345</v>
      </c>
      <c r="BD23" s="4">
        <f t="shared" si="0"/>
        <v>810</v>
      </c>
    </row>
    <row r="24" spans="1:56" x14ac:dyDescent="0.35">
      <c r="A24" s="4" t="s">
        <v>228</v>
      </c>
      <c r="B24" s="4" t="s">
        <v>141</v>
      </c>
      <c r="C24" s="4" t="s">
        <v>229</v>
      </c>
      <c r="D24" s="4" t="s">
        <v>230</v>
      </c>
      <c r="E24" s="4" t="s">
        <v>231</v>
      </c>
      <c r="F24" s="4" t="s">
        <v>232</v>
      </c>
      <c r="G24" s="4" t="s">
        <v>233</v>
      </c>
      <c r="H24" s="4" t="s">
        <v>160</v>
      </c>
      <c r="I24" s="4" t="s">
        <v>234</v>
      </c>
      <c r="J24" s="4">
        <v>325211</v>
      </c>
      <c r="K24" s="4" t="str">
        <f>VLOOKUP(J24, '2017 to 2022 NAICS'!$A$4:$B$1153, 2, FALSE)</f>
        <v>Plastics Material and Resin Manufacturing</v>
      </c>
      <c r="L24" s="4">
        <v>30.208604000000001</v>
      </c>
      <c r="M24" s="4">
        <v>-91.011127999999999</v>
      </c>
      <c r="N24" s="4" t="s">
        <v>235</v>
      </c>
      <c r="O24" s="47">
        <v>110000746328</v>
      </c>
      <c r="P24" s="47">
        <v>1320218745976</v>
      </c>
      <c r="Q24" s="4" t="s">
        <v>119</v>
      </c>
      <c r="R24" s="4" t="s">
        <v>120</v>
      </c>
      <c r="S24" s="4">
        <v>3</v>
      </c>
      <c r="T24" s="4">
        <v>0</v>
      </c>
      <c r="U24" s="4">
        <v>0</v>
      </c>
      <c r="V24" s="4">
        <v>0</v>
      </c>
      <c r="W24" s="4">
        <v>0</v>
      </c>
      <c r="X24" s="4">
        <v>0</v>
      </c>
      <c r="Y24" s="4">
        <v>0</v>
      </c>
      <c r="Z24" s="4">
        <v>0</v>
      </c>
      <c r="AA24" s="4">
        <v>0</v>
      </c>
      <c r="AC24" s="4">
        <v>0</v>
      </c>
      <c r="AD24" s="4">
        <v>0</v>
      </c>
      <c r="AE24" s="4">
        <v>0</v>
      </c>
      <c r="AF24" s="4">
        <v>0</v>
      </c>
      <c r="AG24" s="4">
        <v>0</v>
      </c>
      <c r="AH24" s="4">
        <v>0</v>
      </c>
      <c r="AI24" s="4">
        <v>0</v>
      </c>
      <c r="AJ24" s="4">
        <v>0</v>
      </c>
      <c r="AK24" s="4">
        <v>0</v>
      </c>
      <c r="AL24" s="4" t="s">
        <v>252</v>
      </c>
      <c r="AM24" s="4" t="s">
        <v>253</v>
      </c>
      <c r="AN24" s="4" t="s">
        <v>254</v>
      </c>
      <c r="AO24" s="4" t="s">
        <v>255</v>
      </c>
      <c r="AP24" s="4" t="s">
        <v>133</v>
      </c>
      <c r="AR24" s="4" t="s">
        <v>256</v>
      </c>
      <c r="AS24" s="47">
        <v>110000451476</v>
      </c>
      <c r="AT24" s="4" t="s">
        <v>257</v>
      </c>
      <c r="BD24" s="4">
        <f t="shared" si="0"/>
        <v>0</v>
      </c>
    </row>
    <row r="25" spans="1:56" x14ac:dyDescent="0.35">
      <c r="A25" s="4" t="s">
        <v>228</v>
      </c>
      <c r="B25" s="4" t="s">
        <v>141</v>
      </c>
      <c r="C25" s="4" t="s">
        <v>179</v>
      </c>
      <c r="D25" s="4" t="s">
        <v>180</v>
      </c>
      <c r="E25" s="4" t="s">
        <v>181</v>
      </c>
      <c r="F25" s="4" t="s">
        <v>182</v>
      </c>
      <c r="G25" s="4" t="s">
        <v>183</v>
      </c>
      <c r="H25" s="4" t="s">
        <v>160</v>
      </c>
      <c r="I25" s="4" t="s">
        <v>184</v>
      </c>
      <c r="J25" s="4">
        <v>325211</v>
      </c>
      <c r="K25" s="4" t="str">
        <f>VLOOKUP(J25, '2017 to 2022 NAICS'!$A$4:$B$1153, 2, FALSE)</f>
        <v>Plastics Material and Resin Manufacturing</v>
      </c>
      <c r="L25" s="4">
        <v>30.262255</v>
      </c>
      <c r="M25" s="4">
        <v>-91.185837000000006</v>
      </c>
      <c r="N25" s="4" t="s">
        <v>185</v>
      </c>
      <c r="O25" s="47">
        <v>110000613747</v>
      </c>
      <c r="P25" s="47">
        <v>1320218896951</v>
      </c>
      <c r="Q25" s="4" t="s">
        <v>119</v>
      </c>
      <c r="R25" s="4" t="s">
        <v>120</v>
      </c>
      <c r="S25" s="4">
        <v>5</v>
      </c>
      <c r="T25" s="4">
        <v>0</v>
      </c>
      <c r="U25" s="4">
        <v>0</v>
      </c>
      <c r="V25" s="4">
        <v>0</v>
      </c>
      <c r="W25" s="4">
        <v>0</v>
      </c>
      <c r="X25" s="4">
        <v>0</v>
      </c>
      <c r="Y25" s="4">
        <v>0</v>
      </c>
      <c r="Z25" s="4">
        <v>0</v>
      </c>
      <c r="AA25" s="4">
        <v>0</v>
      </c>
      <c r="AC25" s="4">
        <v>0</v>
      </c>
      <c r="AD25" s="4">
        <v>0</v>
      </c>
      <c r="AE25" s="4">
        <v>0</v>
      </c>
      <c r="AF25" s="4">
        <v>0</v>
      </c>
      <c r="AG25" s="4">
        <v>0</v>
      </c>
      <c r="AH25" s="4">
        <v>0</v>
      </c>
      <c r="AI25" s="4">
        <v>0</v>
      </c>
      <c r="AJ25" s="4">
        <v>0</v>
      </c>
      <c r="AK25" s="4">
        <v>0</v>
      </c>
      <c r="BD25" s="4">
        <f t="shared" si="0"/>
        <v>0</v>
      </c>
    </row>
    <row r="26" spans="1:56" x14ac:dyDescent="0.35">
      <c r="A26" s="4" t="s">
        <v>228</v>
      </c>
      <c r="B26" s="4" t="s">
        <v>141</v>
      </c>
      <c r="C26" s="4" t="s">
        <v>263</v>
      </c>
      <c r="D26" s="4" t="s">
        <v>264</v>
      </c>
      <c r="E26" s="4" t="s">
        <v>265</v>
      </c>
      <c r="F26" s="4" t="s">
        <v>266</v>
      </c>
      <c r="G26" s="4" t="s">
        <v>176</v>
      </c>
      <c r="H26" s="4" t="s">
        <v>267</v>
      </c>
      <c r="I26" s="4" t="s">
        <v>268</v>
      </c>
      <c r="J26" s="4">
        <v>325199</v>
      </c>
      <c r="K26" s="4" t="str">
        <f>VLOOKUP(J26, '2017 to 2022 NAICS'!$A$4:$B$1153, 2, FALSE)</f>
        <v>All Other Basic Organic Chemical Manufacturing</v>
      </c>
      <c r="L26" s="4">
        <v>37.051110999999999</v>
      </c>
      <c r="M26" s="4">
        <v>-88.334166999999994</v>
      </c>
      <c r="N26" s="4" t="s">
        <v>269</v>
      </c>
      <c r="O26" s="47">
        <v>110027373072</v>
      </c>
      <c r="P26" s="47">
        <v>1320218945804</v>
      </c>
      <c r="Q26" s="4" t="s">
        <v>119</v>
      </c>
      <c r="R26" s="4" t="s">
        <v>120</v>
      </c>
      <c r="S26" s="4">
        <v>4</v>
      </c>
      <c r="T26" s="4">
        <v>0</v>
      </c>
      <c r="U26" s="4">
        <v>0</v>
      </c>
      <c r="V26" s="4">
        <v>0</v>
      </c>
      <c r="W26" s="4">
        <v>0</v>
      </c>
      <c r="X26" s="4">
        <v>0</v>
      </c>
      <c r="Y26" s="4">
        <v>0</v>
      </c>
      <c r="Z26" s="4">
        <v>0</v>
      </c>
      <c r="AA26" s="4">
        <v>0</v>
      </c>
      <c r="AC26" s="4">
        <v>0</v>
      </c>
      <c r="AD26" s="4">
        <v>0</v>
      </c>
      <c r="AE26" s="4">
        <v>0</v>
      </c>
      <c r="AF26" s="4">
        <v>0</v>
      </c>
      <c r="AG26" s="4">
        <v>0</v>
      </c>
      <c r="AH26" s="4">
        <v>0</v>
      </c>
      <c r="AI26" s="4">
        <v>0</v>
      </c>
      <c r="AJ26" s="4">
        <v>0</v>
      </c>
      <c r="AK26" s="4">
        <v>0</v>
      </c>
      <c r="BD26" s="4">
        <f t="shared" si="0"/>
        <v>0</v>
      </c>
    </row>
    <row r="27" spans="1:56" x14ac:dyDescent="0.35">
      <c r="A27" s="4" t="s">
        <v>228</v>
      </c>
      <c r="B27" s="4" t="s">
        <v>141</v>
      </c>
      <c r="C27" s="4" t="s">
        <v>168</v>
      </c>
      <c r="D27" s="4" t="s">
        <v>169</v>
      </c>
      <c r="E27" s="4" t="s">
        <v>170</v>
      </c>
      <c r="F27" s="4" t="s">
        <v>171</v>
      </c>
      <c r="G27" s="4" t="s">
        <v>172</v>
      </c>
      <c r="H27" s="4" t="s">
        <v>148</v>
      </c>
      <c r="I27" s="4" t="s">
        <v>173</v>
      </c>
      <c r="J27" s="4">
        <v>562213</v>
      </c>
      <c r="K27" s="4" t="str">
        <f>VLOOKUP(J27, '2017 to 2022 NAICS'!$A$4:$B$1153, 2, FALSE)</f>
        <v>Solid Waste Combustors and Incinerators</v>
      </c>
      <c r="L27" s="4">
        <v>40.631622</v>
      </c>
      <c r="M27" s="4">
        <v>-80.546319999999994</v>
      </c>
      <c r="N27" s="4" t="s">
        <v>174</v>
      </c>
      <c r="O27" s="47">
        <v>110027242320</v>
      </c>
      <c r="P27" s="47">
        <v>1320218993691</v>
      </c>
      <c r="Q27" s="4" t="s">
        <v>119</v>
      </c>
      <c r="R27" s="4" t="s">
        <v>120</v>
      </c>
      <c r="S27" s="4">
        <v>4</v>
      </c>
      <c r="T27" s="4">
        <v>0</v>
      </c>
      <c r="U27" s="4">
        <v>0</v>
      </c>
      <c r="V27" s="4">
        <v>0</v>
      </c>
      <c r="W27" s="4">
        <v>0</v>
      </c>
      <c r="X27" s="4">
        <v>0</v>
      </c>
      <c r="Y27" s="4">
        <v>0</v>
      </c>
      <c r="Z27" s="4">
        <v>0</v>
      </c>
      <c r="AA27" s="4">
        <v>0</v>
      </c>
      <c r="AC27" s="4">
        <v>0</v>
      </c>
      <c r="AD27" s="4">
        <v>0</v>
      </c>
      <c r="AE27" s="4">
        <v>0</v>
      </c>
      <c r="AF27" s="4">
        <v>0</v>
      </c>
      <c r="AG27" s="4">
        <v>0</v>
      </c>
      <c r="AH27" s="4">
        <v>0</v>
      </c>
      <c r="AI27" s="4">
        <v>0</v>
      </c>
      <c r="AJ27" s="4">
        <v>0</v>
      </c>
      <c r="AK27" s="4">
        <v>0</v>
      </c>
      <c r="AL27" s="4" t="s">
        <v>346</v>
      </c>
      <c r="AM27" s="4" t="s">
        <v>347</v>
      </c>
      <c r="AN27" s="4" t="s">
        <v>254</v>
      </c>
      <c r="AO27" s="4" t="s">
        <v>255</v>
      </c>
      <c r="AP27" s="4" t="s">
        <v>133</v>
      </c>
      <c r="AR27" s="4" t="s">
        <v>348</v>
      </c>
      <c r="AS27" s="47">
        <v>110000451476</v>
      </c>
      <c r="AT27" s="4" t="s">
        <v>349</v>
      </c>
      <c r="AU27" s="4" t="s">
        <v>244</v>
      </c>
      <c r="AV27" s="4" t="s">
        <v>244</v>
      </c>
      <c r="AW27" s="4" t="s">
        <v>350</v>
      </c>
      <c r="AX27" s="4" t="s">
        <v>351</v>
      </c>
      <c r="AY27" s="4" t="s">
        <v>171</v>
      </c>
      <c r="AZ27" s="4" t="s">
        <v>148</v>
      </c>
      <c r="BA27" s="4" t="s">
        <v>172</v>
      </c>
      <c r="BB27" s="4" t="s">
        <v>173</v>
      </c>
      <c r="BC27" s="4" t="s">
        <v>352</v>
      </c>
      <c r="BD27" s="4">
        <f t="shared" si="0"/>
        <v>0</v>
      </c>
    </row>
    <row r="28" spans="1:56" x14ac:dyDescent="0.35">
      <c r="A28" s="4" t="s">
        <v>228</v>
      </c>
      <c r="B28" s="4" t="s">
        <v>141</v>
      </c>
      <c r="C28" s="4" t="s">
        <v>258</v>
      </c>
      <c r="D28" s="4" t="s">
        <v>259</v>
      </c>
      <c r="E28" s="4" t="s">
        <v>260</v>
      </c>
      <c r="F28" s="4" t="s">
        <v>125</v>
      </c>
      <c r="G28" s="4" t="s">
        <v>126</v>
      </c>
      <c r="H28" s="4" t="s">
        <v>127</v>
      </c>
      <c r="I28" s="4" t="s">
        <v>128</v>
      </c>
      <c r="J28" s="4">
        <v>325199</v>
      </c>
      <c r="K28" s="4" t="str">
        <f>VLOOKUP(J28, '2017 to 2022 NAICS'!$A$4:$B$1153, 2, FALSE)</f>
        <v>All Other Basic Organic Chemical Manufacturing</v>
      </c>
      <c r="L28" s="4">
        <v>29.723700000000001</v>
      </c>
      <c r="M28" s="4">
        <v>-95.074079999999995</v>
      </c>
      <c r="N28" s="4" t="s">
        <v>261</v>
      </c>
      <c r="O28" s="47">
        <v>110017769734</v>
      </c>
      <c r="P28" s="47">
        <v>1320219041946</v>
      </c>
      <c r="Q28" s="4" t="s">
        <v>119</v>
      </c>
      <c r="R28" s="4" t="s">
        <v>120</v>
      </c>
      <c r="S28" s="4">
        <v>4</v>
      </c>
      <c r="T28" s="4">
        <v>0</v>
      </c>
      <c r="U28" s="4">
        <v>0</v>
      </c>
      <c r="V28" s="4">
        <v>0</v>
      </c>
      <c r="W28" s="4">
        <v>0</v>
      </c>
      <c r="X28" s="4">
        <v>0</v>
      </c>
      <c r="Y28" s="4">
        <v>0</v>
      </c>
      <c r="Z28" s="4">
        <v>0</v>
      </c>
      <c r="AA28" s="4">
        <v>0</v>
      </c>
      <c r="AC28" s="4">
        <v>0</v>
      </c>
      <c r="AD28" s="4">
        <v>0</v>
      </c>
      <c r="AE28" s="4">
        <v>0</v>
      </c>
      <c r="AF28" s="4">
        <v>0</v>
      </c>
      <c r="AG28" s="4">
        <v>0</v>
      </c>
      <c r="AH28" s="4">
        <v>0</v>
      </c>
      <c r="AI28" s="4">
        <v>0</v>
      </c>
      <c r="AJ28" s="4">
        <v>0</v>
      </c>
      <c r="AK28" s="4">
        <v>0</v>
      </c>
      <c r="BD28" s="4">
        <f t="shared" si="0"/>
        <v>0</v>
      </c>
    </row>
    <row r="29" spans="1:56" x14ac:dyDescent="0.35">
      <c r="A29" s="4" t="s">
        <v>228</v>
      </c>
      <c r="B29" s="4" t="s">
        <v>141</v>
      </c>
      <c r="C29" s="4" t="s">
        <v>270</v>
      </c>
      <c r="D29" s="4" t="s">
        <v>271</v>
      </c>
      <c r="E29" s="4" t="s">
        <v>272</v>
      </c>
      <c r="F29" s="4" t="s">
        <v>273</v>
      </c>
      <c r="G29" s="4" t="s">
        <v>126</v>
      </c>
      <c r="H29" s="4" t="s">
        <v>127</v>
      </c>
      <c r="I29" s="4" t="s">
        <v>274</v>
      </c>
      <c r="J29" s="4">
        <v>325199</v>
      </c>
      <c r="K29" s="4" t="str">
        <f>VLOOKUP(J29, '2017 to 2022 NAICS'!$A$4:$B$1153, 2, FALSE)</f>
        <v>All Other Basic Organic Chemical Manufacturing</v>
      </c>
      <c r="L29" s="4">
        <v>29.728559000000001</v>
      </c>
      <c r="M29" s="4">
        <v>-95.110764000000003</v>
      </c>
      <c r="N29" s="4" t="s">
        <v>275</v>
      </c>
      <c r="O29" s="47">
        <v>110015742204</v>
      </c>
      <c r="P29" s="47">
        <v>1320219076736</v>
      </c>
      <c r="Q29" s="4" t="s">
        <v>119</v>
      </c>
      <c r="R29" s="4" t="s">
        <v>120</v>
      </c>
      <c r="S29" s="4">
        <v>3</v>
      </c>
      <c r="T29" s="4">
        <v>0</v>
      </c>
      <c r="U29" s="4">
        <v>0</v>
      </c>
      <c r="V29" s="4">
        <v>0</v>
      </c>
      <c r="W29" s="4">
        <v>0</v>
      </c>
      <c r="X29" s="4">
        <v>0</v>
      </c>
      <c r="Y29" s="4">
        <v>0</v>
      </c>
      <c r="Z29" s="4">
        <v>0</v>
      </c>
      <c r="AA29" s="4">
        <v>0</v>
      </c>
      <c r="AC29" s="4">
        <v>0</v>
      </c>
      <c r="AD29" s="4">
        <v>0</v>
      </c>
      <c r="AE29" s="4">
        <v>0</v>
      </c>
      <c r="AF29" s="4">
        <v>0</v>
      </c>
      <c r="AG29" s="4">
        <v>0</v>
      </c>
      <c r="AH29" s="4">
        <v>0</v>
      </c>
      <c r="AI29" s="4">
        <v>0</v>
      </c>
      <c r="AJ29" s="4">
        <v>0</v>
      </c>
      <c r="AK29" s="4">
        <v>0</v>
      </c>
      <c r="BD29" s="4">
        <f t="shared" si="0"/>
        <v>0</v>
      </c>
    </row>
    <row r="30" spans="1:56" x14ac:dyDescent="0.35">
      <c r="A30" s="4" t="s">
        <v>228</v>
      </c>
      <c r="B30" s="4" t="s">
        <v>141</v>
      </c>
      <c r="C30" s="4" t="s">
        <v>249</v>
      </c>
      <c r="D30" s="4" t="s">
        <v>180</v>
      </c>
      <c r="E30" s="4" t="s">
        <v>250</v>
      </c>
      <c r="F30" s="4" t="s">
        <v>158</v>
      </c>
      <c r="G30" s="4" t="s">
        <v>159</v>
      </c>
      <c r="H30" s="4" t="s">
        <v>160</v>
      </c>
      <c r="I30" s="4" t="s">
        <v>161</v>
      </c>
      <c r="J30" s="4">
        <v>325110</v>
      </c>
      <c r="K30" s="4" t="str">
        <f>VLOOKUP(J30, '2017 to 2022 NAICS'!$A$4:$B$1153, 2, FALSE)</f>
        <v>Petrochemical Manufacturing</v>
      </c>
      <c r="L30" s="4">
        <v>30.252222</v>
      </c>
      <c r="M30" s="4">
        <v>-93.284443999999993</v>
      </c>
      <c r="N30" s="4" t="s">
        <v>251</v>
      </c>
      <c r="O30" s="47">
        <v>110002054482</v>
      </c>
      <c r="P30" s="47">
        <v>1320219138144</v>
      </c>
      <c r="Q30" s="4" t="s">
        <v>119</v>
      </c>
      <c r="R30" s="4" t="s">
        <v>120</v>
      </c>
      <c r="S30" s="4">
        <v>3</v>
      </c>
      <c r="T30" s="4">
        <v>0</v>
      </c>
      <c r="U30" s="4">
        <v>0</v>
      </c>
      <c r="V30" s="4">
        <v>0</v>
      </c>
      <c r="W30" s="4">
        <v>0</v>
      </c>
      <c r="X30" s="4">
        <v>0</v>
      </c>
      <c r="Y30" s="4">
        <v>0</v>
      </c>
      <c r="Z30" s="4">
        <v>0</v>
      </c>
      <c r="AA30" s="4">
        <v>0</v>
      </c>
      <c r="AC30" s="4">
        <v>0</v>
      </c>
      <c r="AD30" s="4">
        <v>0</v>
      </c>
      <c r="AE30" s="4">
        <v>0</v>
      </c>
      <c r="AF30" s="4">
        <v>0</v>
      </c>
      <c r="AG30" s="4">
        <v>0</v>
      </c>
      <c r="AH30" s="4">
        <v>0</v>
      </c>
      <c r="AI30" s="4">
        <v>0</v>
      </c>
      <c r="AJ30" s="4">
        <v>0</v>
      </c>
      <c r="AK30" s="4">
        <v>0</v>
      </c>
      <c r="BD30" s="4">
        <f t="shared" si="0"/>
        <v>0</v>
      </c>
    </row>
    <row r="31" spans="1:56" x14ac:dyDescent="0.35">
      <c r="A31" s="4" t="s">
        <v>228</v>
      </c>
      <c r="B31" s="4" t="s">
        <v>141</v>
      </c>
      <c r="C31" s="4" t="s">
        <v>238</v>
      </c>
      <c r="D31" s="4" t="s">
        <v>239</v>
      </c>
      <c r="E31" s="4" t="s">
        <v>240</v>
      </c>
      <c r="F31" s="4" t="s">
        <v>241</v>
      </c>
      <c r="G31" s="4" t="s">
        <v>203</v>
      </c>
      <c r="H31" s="4" t="s">
        <v>187</v>
      </c>
      <c r="I31" s="4" t="s">
        <v>242</v>
      </c>
      <c r="J31" s="4">
        <v>325611</v>
      </c>
      <c r="K31" s="4" t="str">
        <f>VLOOKUP(J31, '2017 to 2022 NAICS'!$A$4:$B$1153, 2, FALSE)</f>
        <v>Soap and Other Detergent Manufacturing</v>
      </c>
      <c r="L31" s="4">
        <v>37.756169999999997</v>
      </c>
      <c r="M31" s="4">
        <v>-122.20350999999999</v>
      </c>
      <c r="N31" s="4" t="s">
        <v>243</v>
      </c>
      <c r="O31" s="47">
        <v>110010488150</v>
      </c>
      <c r="P31" s="47">
        <v>1320219184660</v>
      </c>
      <c r="Q31" s="4" t="s">
        <v>119</v>
      </c>
      <c r="R31" s="4" t="s">
        <v>120</v>
      </c>
      <c r="S31" s="4">
        <v>3</v>
      </c>
      <c r="T31" s="4">
        <v>0</v>
      </c>
      <c r="U31" s="4">
        <v>0</v>
      </c>
      <c r="V31" s="4">
        <v>0</v>
      </c>
      <c r="W31" s="4">
        <v>0</v>
      </c>
      <c r="X31" s="4">
        <v>0</v>
      </c>
      <c r="Y31" s="4">
        <v>0</v>
      </c>
      <c r="Z31" s="4">
        <v>0</v>
      </c>
      <c r="AA31" s="4">
        <v>0</v>
      </c>
      <c r="AC31" s="4">
        <v>0</v>
      </c>
      <c r="AD31" s="4">
        <v>0</v>
      </c>
      <c r="AE31" s="4">
        <v>0</v>
      </c>
      <c r="AF31" s="4">
        <v>0</v>
      </c>
      <c r="AG31" s="4">
        <v>0</v>
      </c>
      <c r="AH31" s="4">
        <v>0</v>
      </c>
      <c r="AI31" s="4">
        <v>0</v>
      </c>
      <c r="AJ31" s="4">
        <v>0</v>
      </c>
      <c r="AK31" s="4">
        <v>0</v>
      </c>
      <c r="AU31" s="4" t="s">
        <v>244</v>
      </c>
      <c r="AV31" s="4" t="s">
        <v>244</v>
      </c>
      <c r="AW31" s="4" t="s">
        <v>245</v>
      </c>
      <c r="AX31" s="4" t="s">
        <v>246</v>
      </c>
      <c r="AY31" s="4" t="s">
        <v>241</v>
      </c>
      <c r="AZ31" s="4" t="s">
        <v>187</v>
      </c>
      <c r="BA31" s="4" t="s">
        <v>203</v>
      </c>
      <c r="BB31" s="4" t="s">
        <v>247</v>
      </c>
      <c r="BC31" s="4" t="s">
        <v>248</v>
      </c>
      <c r="BD31" s="4">
        <f t="shared" si="0"/>
        <v>0</v>
      </c>
    </row>
    <row r="32" spans="1:56" x14ac:dyDescent="0.35">
      <c r="A32" s="4" t="s">
        <v>228</v>
      </c>
      <c r="B32" s="4" t="s">
        <v>141</v>
      </c>
      <c r="C32" s="4" t="s">
        <v>285</v>
      </c>
      <c r="D32" s="4" t="s">
        <v>286</v>
      </c>
      <c r="E32" s="4" t="s">
        <v>287</v>
      </c>
      <c r="F32" s="4" t="s">
        <v>288</v>
      </c>
      <c r="G32" s="4" t="s">
        <v>289</v>
      </c>
      <c r="H32" s="4" t="s">
        <v>127</v>
      </c>
      <c r="I32" s="4" t="s">
        <v>290</v>
      </c>
      <c r="J32" s="4">
        <v>325199</v>
      </c>
      <c r="K32" s="4" t="str">
        <f>VLOOKUP(J32, '2017 to 2022 NAICS'!$A$4:$B$1153, 2, FALSE)</f>
        <v>All Other Basic Organic Chemical Manufacturing</v>
      </c>
      <c r="L32" s="4">
        <v>27.883610999999998</v>
      </c>
      <c r="M32" s="4">
        <v>-97.241382999999999</v>
      </c>
      <c r="N32" s="4" t="s">
        <v>291</v>
      </c>
      <c r="O32" s="47">
        <v>110000599807</v>
      </c>
      <c r="P32" s="47">
        <v>1320219310327</v>
      </c>
      <c r="Q32" s="4" t="s">
        <v>119</v>
      </c>
      <c r="R32" s="4" t="s">
        <v>120</v>
      </c>
      <c r="S32" s="4">
        <v>4</v>
      </c>
      <c r="T32" s="4">
        <v>0</v>
      </c>
      <c r="U32" s="4">
        <v>0</v>
      </c>
      <c r="V32" s="4">
        <v>0</v>
      </c>
      <c r="W32" s="4">
        <v>0</v>
      </c>
      <c r="X32" s="4">
        <v>0</v>
      </c>
      <c r="Y32" s="4">
        <v>0</v>
      </c>
      <c r="Z32" s="4">
        <v>0</v>
      </c>
      <c r="AA32" s="4">
        <v>0</v>
      </c>
      <c r="AC32" s="4">
        <v>0</v>
      </c>
      <c r="AD32" s="4">
        <v>0</v>
      </c>
      <c r="AE32" s="4">
        <v>0</v>
      </c>
      <c r="AF32" s="4">
        <v>0</v>
      </c>
      <c r="AG32" s="4">
        <v>0</v>
      </c>
      <c r="AH32" s="4">
        <v>0</v>
      </c>
      <c r="AI32" s="4">
        <v>0</v>
      </c>
      <c r="AJ32" s="4">
        <v>0</v>
      </c>
      <c r="AK32" s="4">
        <v>0</v>
      </c>
      <c r="AL32" s="4" t="s">
        <v>353</v>
      </c>
      <c r="AM32" s="4" t="s">
        <v>354</v>
      </c>
      <c r="AN32" s="4" t="s">
        <v>273</v>
      </c>
      <c r="AO32" s="4" t="s">
        <v>126</v>
      </c>
      <c r="AP32" s="4" t="s">
        <v>127</v>
      </c>
      <c r="AR32" s="4" t="s">
        <v>274</v>
      </c>
      <c r="AS32" s="47">
        <v>110000463365</v>
      </c>
      <c r="AT32" s="4" t="s">
        <v>316</v>
      </c>
      <c r="BD32" s="4">
        <f t="shared" si="0"/>
        <v>0</v>
      </c>
    </row>
    <row r="33" spans="1:56" x14ac:dyDescent="0.35">
      <c r="A33" s="4" t="s">
        <v>228</v>
      </c>
      <c r="B33" s="4" t="s">
        <v>141</v>
      </c>
      <c r="C33" s="4" t="s">
        <v>276</v>
      </c>
      <c r="D33" s="4" t="s">
        <v>277</v>
      </c>
      <c r="E33" s="4" t="s">
        <v>278</v>
      </c>
      <c r="F33" s="4" t="s">
        <v>182</v>
      </c>
      <c r="G33" s="4" t="s">
        <v>183</v>
      </c>
      <c r="H33" s="4" t="s">
        <v>160</v>
      </c>
      <c r="I33" s="4" t="s">
        <v>184</v>
      </c>
      <c r="J33" s="4">
        <v>325211</v>
      </c>
      <c r="K33" s="4" t="str">
        <f>VLOOKUP(J33, '2017 to 2022 NAICS'!$A$4:$B$1153, 2, FALSE)</f>
        <v>Plastics Material and Resin Manufacturing</v>
      </c>
      <c r="L33" s="4">
        <v>30.259399999999999</v>
      </c>
      <c r="M33" s="4">
        <v>-91.173699999999997</v>
      </c>
      <c r="N33" s="4" t="s">
        <v>279</v>
      </c>
      <c r="O33" s="47">
        <v>110000572675</v>
      </c>
      <c r="P33" s="47">
        <v>1320219318211</v>
      </c>
      <c r="Q33" s="4" t="s">
        <v>119</v>
      </c>
      <c r="R33" s="4" t="s">
        <v>120</v>
      </c>
      <c r="S33" s="4">
        <v>2</v>
      </c>
      <c r="T33" s="4">
        <v>0</v>
      </c>
      <c r="U33" s="4">
        <v>0</v>
      </c>
      <c r="V33" s="4">
        <v>0</v>
      </c>
      <c r="W33" s="4">
        <v>0</v>
      </c>
      <c r="X33" s="4">
        <v>0</v>
      </c>
      <c r="Y33" s="4">
        <v>0</v>
      </c>
      <c r="Z33" s="4">
        <v>0</v>
      </c>
      <c r="AA33" s="4">
        <v>0</v>
      </c>
      <c r="AC33" s="4">
        <v>0</v>
      </c>
      <c r="AD33" s="4">
        <v>0</v>
      </c>
      <c r="AE33" s="4">
        <v>0</v>
      </c>
      <c r="AF33" s="4">
        <v>0</v>
      </c>
      <c r="AG33" s="4">
        <v>0</v>
      </c>
      <c r="AH33" s="4">
        <v>0</v>
      </c>
      <c r="AI33" s="4">
        <v>0</v>
      </c>
      <c r="AJ33" s="4">
        <v>0</v>
      </c>
      <c r="AK33" s="4">
        <v>0</v>
      </c>
      <c r="BD33" s="4">
        <f t="shared" si="0"/>
        <v>0</v>
      </c>
    </row>
    <row r="34" spans="1:56" x14ac:dyDescent="0.35">
      <c r="A34" s="4" t="s">
        <v>228</v>
      </c>
      <c r="B34" s="4" t="s">
        <v>141</v>
      </c>
      <c r="C34" s="4" t="s">
        <v>188</v>
      </c>
      <c r="D34" s="4" t="s">
        <v>189</v>
      </c>
      <c r="E34" s="4" t="s">
        <v>190</v>
      </c>
      <c r="F34" s="4" t="s">
        <v>191</v>
      </c>
      <c r="G34" s="4" t="s">
        <v>192</v>
      </c>
      <c r="H34" s="4" t="s">
        <v>167</v>
      </c>
      <c r="I34" s="4" t="s">
        <v>193</v>
      </c>
      <c r="J34" s="4">
        <v>327310</v>
      </c>
      <c r="K34" s="4" t="str">
        <f>VLOOKUP(J34, '2017 to 2022 NAICS'!$A$4:$B$1153, 2, FALSE)</f>
        <v>Cement Manufacturing</v>
      </c>
      <c r="L34" s="4">
        <v>33.242778000000001</v>
      </c>
      <c r="M34" s="4">
        <v>-80.442222000000001</v>
      </c>
      <c r="N34" s="4" t="s">
        <v>194</v>
      </c>
      <c r="O34" s="47">
        <v>110000560544</v>
      </c>
      <c r="P34" s="47">
        <v>1320219324732</v>
      </c>
      <c r="Q34" s="4" t="s">
        <v>119</v>
      </c>
      <c r="R34" s="4" t="s">
        <v>120</v>
      </c>
      <c r="S34" s="4">
        <v>2</v>
      </c>
      <c r="T34" s="4">
        <v>0</v>
      </c>
      <c r="U34" s="4">
        <v>0</v>
      </c>
      <c r="V34" s="4">
        <v>0</v>
      </c>
      <c r="W34" s="4">
        <v>0</v>
      </c>
      <c r="X34" s="4">
        <v>0</v>
      </c>
      <c r="Y34" s="4">
        <v>0</v>
      </c>
      <c r="Z34" s="4">
        <v>0</v>
      </c>
      <c r="AA34" s="4">
        <v>0</v>
      </c>
      <c r="AC34" s="4">
        <v>0</v>
      </c>
      <c r="AD34" s="4">
        <v>0</v>
      </c>
      <c r="AE34" s="4">
        <v>0</v>
      </c>
      <c r="AF34" s="4">
        <v>0</v>
      </c>
      <c r="AG34" s="4">
        <v>0</v>
      </c>
      <c r="AH34" s="4">
        <v>0</v>
      </c>
      <c r="AI34" s="4">
        <v>0</v>
      </c>
      <c r="AJ34" s="4">
        <v>0</v>
      </c>
      <c r="AK34" s="4">
        <v>0</v>
      </c>
      <c r="BD34" s="4">
        <f t="shared" si="0"/>
        <v>0</v>
      </c>
    </row>
    <row r="35" spans="1:56" x14ac:dyDescent="0.35">
      <c r="A35" s="4" t="s">
        <v>228</v>
      </c>
      <c r="B35" s="4" t="s">
        <v>141</v>
      </c>
      <c r="C35" s="4" t="s">
        <v>93</v>
      </c>
      <c r="D35" s="4" t="s">
        <v>94</v>
      </c>
      <c r="E35" s="4" t="s">
        <v>130</v>
      </c>
      <c r="F35" s="4" t="s">
        <v>131</v>
      </c>
      <c r="G35" s="4" t="s">
        <v>132</v>
      </c>
      <c r="H35" s="4" t="s">
        <v>133</v>
      </c>
      <c r="I35" s="4" t="s">
        <v>134</v>
      </c>
      <c r="J35" s="4">
        <v>562211</v>
      </c>
      <c r="K35" s="4" t="str">
        <f>VLOOKUP(J35, '2017 to 2022 NAICS'!$A$4:$B$1153, 2, FALSE)</f>
        <v>Hazardous Waste Treatment and Disposal</v>
      </c>
      <c r="L35" s="4">
        <v>33.2044</v>
      </c>
      <c r="M35" s="4">
        <v>-92.630799999999994</v>
      </c>
      <c r="N35" s="4" t="s">
        <v>135</v>
      </c>
      <c r="O35" s="47">
        <v>110000521221</v>
      </c>
      <c r="P35" s="47">
        <v>1320219350586</v>
      </c>
      <c r="Q35" s="4" t="s">
        <v>119</v>
      </c>
      <c r="R35" s="4" t="s">
        <v>120</v>
      </c>
      <c r="S35" s="4">
        <v>3</v>
      </c>
      <c r="T35" s="4">
        <v>0</v>
      </c>
      <c r="U35" s="4">
        <v>0</v>
      </c>
      <c r="V35" s="4">
        <v>0</v>
      </c>
      <c r="W35" s="4">
        <v>0</v>
      </c>
      <c r="X35" s="4">
        <v>0</v>
      </c>
      <c r="Y35" s="4">
        <v>0</v>
      </c>
      <c r="Z35" s="4">
        <v>0</v>
      </c>
      <c r="AA35" s="4">
        <v>0</v>
      </c>
      <c r="AC35" s="4">
        <v>0</v>
      </c>
      <c r="AD35" s="4">
        <v>0</v>
      </c>
      <c r="AE35" s="4">
        <v>0</v>
      </c>
      <c r="AF35" s="4">
        <v>0</v>
      </c>
      <c r="AG35" s="4">
        <v>0</v>
      </c>
      <c r="AH35" s="4">
        <v>0</v>
      </c>
      <c r="AI35" s="4">
        <v>0</v>
      </c>
      <c r="AJ35" s="4">
        <v>0</v>
      </c>
      <c r="AK35" s="4">
        <v>0</v>
      </c>
      <c r="AL35" s="4" t="s">
        <v>355</v>
      </c>
      <c r="AM35" s="4" t="s">
        <v>356</v>
      </c>
      <c r="AN35" s="4" t="s">
        <v>357</v>
      </c>
      <c r="AO35" s="4" t="s">
        <v>199</v>
      </c>
      <c r="AP35" s="4" t="s">
        <v>200</v>
      </c>
      <c r="AR35" s="4" t="s">
        <v>201</v>
      </c>
      <c r="AS35" s="47">
        <v>110000906985</v>
      </c>
      <c r="AT35" s="4" t="s">
        <v>202</v>
      </c>
      <c r="BD35" s="4">
        <f t="shared" si="0"/>
        <v>0</v>
      </c>
    </row>
    <row r="36" spans="1:56" x14ac:dyDescent="0.35">
      <c r="A36" s="4" t="s">
        <v>228</v>
      </c>
      <c r="B36" s="4" t="s">
        <v>141</v>
      </c>
      <c r="C36" s="4" t="s">
        <v>81</v>
      </c>
      <c r="D36" s="4" t="s">
        <v>82</v>
      </c>
      <c r="E36" s="4" t="s">
        <v>124</v>
      </c>
      <c r="F36" s="4" t="s">
        <v>125</v>
      </c>
      <c r="G36" s="4" t="s">
        <v>126</v>
      </c>
      <c r="H36" s="4" t="s">
        <v>127</v>
      </c>
      <c r="I36" s="4" t="s">
        <v>128</v>
      </c>
      <c r="J36" s="4">
        <v>562211</v>
      </c>
      <c r="K36" s="4" t="str">
        <f>VLOOKUP(J36, '2017 to 2022 NAICS'!$A$4:$B$1153, 2, FALSE)</f>
        <v>Hazardous Waste Treatment and Disposal</v>
      </c>
      <c r="L36" s="4">
        <v>29.73028</v>
      </c>
      <c r="M36" s="4">
        <v>-95.08981</v>
      </c>
      <c r="N36" s="4" t="s">
        <v>129</v>
      </c>
      <c r="O36" s="47">
        <v>110000463365</v>
      </c>
      <c r="P36" s="47">
        <v>1320219365246</v>
      </c>
      <c r="Q36" s="4" t="s">
        <v>119</v>
      </c>
      <c r="R36" s="4" t="s">
        <v>120</v>
      </c>
      <c r="S36" s="4">
        <v>3</v>
      </c>
      <c r="T36" s="4">
        <v>0</v>
      </c>
      <c r="U36" s="4">
        <v>0</v>
      </c>
      <c r="V36" s="4">
        <v>0</v>
      </c>
      <c r="W36" s="4">
        <v>0</v>
      </c>
      <c r="X36" s="4">
        <v>0</v>
      </c>
      <c r="Y36" s="4">
        <v>0</v>
      </c>
      <c r="Z36" s="4">
        <v>0</v>
      </c>
      <c r="AA36" s="4">
        <v>0</v>
      </c>
      <c r="AC36" s="4">
        <v>0</v>
      </c>
      <c r="AD36" s="4">
        <v>0</v>
      </c>
      <c r="AE36" s="4">
        <v>0</v>
      </c>
      <c r="AF36" s="4">
        <v>0</v>
      </c>
      <c r="AG36" s="4">
        <v>0</v>
      </c>
      <c r="AH36" s="4">
        <v>0</v>
      </c>
      <c r="AI36" s="4">
        <v>0</v>
      </c>
      <c r="AJ36" s="4">
        <v>0</v>
      </c>
      <c r="AK36" s="4">
        <v>0</v>
      </c>
      <c r="AL36" s="4" t="s">
        <v>236</v>
      </c>
      <c r="AM36" s="4" t="s">
        <v>237</v>
      </c>
      <c r="AN36" s="4" t="s">
        <v>131</v>
      </c>
      <c r="AO36" s="4" t="s">
        <v>132</v>
      </c>
      <c r="AP36" s="4" t="s">
        <v>133</v>
      </c>
      <c r="AR36" s="4" t="s">
        <v>134</v>
      </c>
      <c r="AS36" s="47">
        <v>110000521221</v>
      </c>
      <c r="AT36" s="4" t="s">
        <v>135</v>
      </c>
      <c r="BD36" s="4">
        <f t="shared" si="0"/>
        <v>0</v>
      </c>
    </row>
    <row r="37" spans="1:56" x14ac:dyDescent="0.35">
      <c r="A37" s="4" t="s">
        <v>228</v>
      </c>
      <c r="B37" s="4" t="s">
        <v>141</v>
      </c>
      <c r="C37" s="4" t="s">
        <v>89</v>
      </c>
      <c r="D37" s="4" t="s">
        <v>90</v>
      </c>
      <c r="E37" s="4" t="s">
        <v>136</v>
      </c>
      <c r="F37" s="4" t="s">
        <v>137</v>
      </c>
      <c r="G37" s="4" t="s">
        <v>138</v>
      </c>
      <c r="H37" s="4" t="s">
        <v>127</v>
      </c>
      <c r="I37" s="4" t="s">
        <v>142</v>
      </c>
      <c r="J37" s="4">
        <v>325199</v>
      </c>
      <c r="K37" s="4" t="str">
        <f>VLOOKUP(J37, '2017 to 2022 NAICS'!$A$4:$B$1153, 2, FALSE)</f>
        <v>All Other Basic Organic Chemical Manufacturing</v>
      </c>
      <c r="L37" s="4">
        <v>28.969389</v>
      </c>
      <c r="M37" s="4">
        <v>-95.379527999999993</v>
      </c>
      <c r="N37" s="4" t="s">
        <v>143</v>
      </c>
      <c r="O37" s="47">
        <v>110066943605</v>
      </c>
      <c r="P37" s="47">
        <v>1320219425473</v>
      </c>
      <c r="Q37" s="4" t="s">
        <v>119</v>
      </c>
      <c r="R37" s="4" t="s">
        <v>120</v>
      </c>
      <c r="S37" s="4">
        <v>5</v>
      </c>
      <c r="T37" s="4">
        <v>0</v>
      </c>
      <c r="U37" s="4">
        <v>0</v>
      </c>
      <c r="V37" s="4">
        <v>0</v>
      </c>
      <c r="W37" s="4">
        <v>0</v>
      </c>
      <c r="X37" s="4">
        <v>0</v>
      </c>
      <c r="Y37" s="4">
        <v>0</v>
      </c>
      <c r="Z37" s="4">
        <v>0</v>
      </c>
      <c r="AA37" s="4">
        <v>0</v>
      </c>
      <c r="AC37" s="4">
        <v>0</v>
      </c>
      <c r="AD37" s="4">
        <v>0</v>
      </c>
      <c r="AE37" s="4">
        <v>0</v>
      </c>
      <c r="AF37" s="4">
        <v>0</v>
      </c>
      <c r="AG37" s="4">
        <v>2</v>
      </c>
      <c r="AH37" s="4">
        <v>0</v>
      </c>
      <c r="AI37" s="4">
        <v>0</v>
      </c>
      <c r="AJ37" s="4">
        <v>0</v>
      </c>
      <c r="AK37" s="4">
        <v>0</v>
      </c>
      <c r="AL37" s="4" t="s">
        <v>262</v>
      </c>
      <c r="AM37" s="4" t="s">
        <v>237</v>
      </c>
      <c r="AN37" s="4" t="s">
        <v>131</v>
      </c>
      <c r="AO37" s="4" t="s">
        <v>132</v>
      </c>
      <c r="AP37" s="4" t="s">
        <v>133</v>
      </c>
      <c r="AR37" s="4" t="s">
        <v>134</v>
      </c>
      <c r="AT37" s="4" t="s">
        <v>135</v>
      </c>
      <c r="BD37" s="4">
        <f t="shared" si="0"/>
        <v>2</v>
      </c>
    </row>
    <row r="38" spans="1:56" x14ac:dyDescent="0.35">
      <c r="A38" s="4" t="s">
        <v>228</v>
      </c>
      <c r="B38" s="4" t="s">
        <v>141</v>
      </c>
      <c r="C38" s="4" t="s">
        <v>292</v>
      </c>
      <c r="D38" s="4" t="s">
        <v>293</v>
      </c>
      <c r="E38" s="4" t="s">
        <v>294</v>
      </c>
      <c r="F38" s="4" t="s">
        <v>295</v>
      </c>
      <c r="G38" s="4" t="s">
        <v>296</v>
      </c>
      <c r="H38" s="4" t="s">
        <v>187</v>
      </c>
      <c r="I38" s="4" t="s">
        <v>297</v>
      </c>
      <c r="J38" s="4">
        <v>325998</v>
      </c>
      <c r="K38" s="4" t="str">
        <f>VLOOKUP(J38, '2017 to 2022 NAICS'!$A$4:$B$1153, 2, FALSE)</f>
        <v>All Other Miscellaneous Chemical Product and Preparation Manufacturing</v>
      </c>
      <c r="L38" s="4">
        <v>33.119149999999998</v>
      </c>
      <c r="M38" s="4">
        <v>-117.28344</v>
      </c>
      <c r="N38" s="4" t="s">
        <v>298</v>
      </c>
      <c r="O38" s="47">
        <v>110000478509</v>
      </c>
      <c r="P38" s="47">
        <v>1320219428012</v>
      </c>
      <c r="Q38" s="4" t="s">
        <v>119</v>
      </c>
      <c r="R38" s="4" t="s">
        <v>120</v>
      </c>
      <c r="S38" s="4">
        <v>4</v>
      </c>
      <c r="T38" s="4">
        <v>0</v>
      </c>
      <c r="U38" s="4">
        <v>0</v>
      </c>
      <c r="V38" s="4">
        <v>0</v>
      </c>
      <c r="W38" s="4">
        <v>0</v>
      </c>
      <c r="X38" s="4">
        <v>0</v>
      </c>
      <c r="Y38" s="4">
        <v>0</v>
      </c>
      <c r="Z38" s="4">
        <v>0</v>
      </c>
      <c r="AA38" s="4">
        <v>0</v>
      </c>
      <c r="AC38" s="4">
        <v>0</v>
      </c>
      <c r="AD38" s="4">
        <v>0</v>
      </c>
      <c r="AE38" s="4">
        <v>0</v>
      </c>
      <c r="AF38" s="4">
        <v>0</v>
      </c>
      <c r="AG38" s="4">
        <v>0</v>
      </c>
      <c r="AH38" s="4">
        <v>0</v>
      </c>
      <c r="AI38" s="4">
        <v>0</v>
      </c>
      <c r="AJ38" s="4">
        <v>0</v>
      </c>
      <c r="AK38" s="4">
        <v>0</v>
      </c>
      <c r="AL38" s="4" t="s">
        <v>236</v>
      </c>
      <c r="AM38" s="4" t="s">
        <v>237</v>
      </c>
      <c r="AN38" s="4" t="s">
        <v>131</v>
      </c>
      <c r="AO38" s="4" t="s">
        <v>132</v>
      </c>
      <c r="AP38" s="4" t="s">
        <v>133</v>
      </c>
      <c r="AR38" s="4" t="s">
        <v>134</v>
      </c>
      <c r="AT38" s="4" t="s">
        <v>135</v>
      </c>
      <c r="AU38" s="4" t="s">
        <v>244</v>
      </c>
      <c r="AV38" s="4" t="s">
        <v>244</v>
      </c>
      <c r="AW38" s="4" t="s">
        <v>299</v>
      </c>
      <c r="AX38" s="4" t="s">
        <v>300</v>
      </c>
      <c r="AY38" s="4" t="s">
        <v>295</v>
      </c>
      <c r="AZ38" s="4" t="s">
        <v>187</v>
      </c>
      <c r="BA38" s="4" t="s">
        <v>296</v>
      </c>
      <c r="BB38" s="4" t="s">
        <v>297</v>
      </c>
      <c r="BD38" s="4">
        <f t="shared" si="0"/>
        <v>0</v>
      </c>
    </row>
    <row r="39" spans="1:56" x14ac:dyDescent="0.35">
      <c r="A39" s="4" t="s">
        <v>228</v>
      </c>
      <c r="B39" s="4" t="s">
        <v>141</v>
      </c>
      <c r="C39" s="4" t="s">
        <v>301</v>
      </c>
      <c r="D39" s="4" t="s">
        <v>302</v>
      </c>
      <c r="E39" s="4" t="s">
        <v>303</v>
      </c>
      <c r="F39" s="4" t="s">
        <v>304</v>
      </c>
      <c r="G39" s="4" t="s">
        <v>305</v>
      </c>
      <c r="H39" s="4" t="s">
        <v>206</v>
      </c>
      <c r="I39" s="4" t="s">
        <v>306</v>
      </c>
      <c r="J39" s="4">
        <v>339112</v>
      </c>
      <c r="K39" s="4" t="str">
        <f>VLOOKUP(J39, '2017 to 2022 NAICS'!$A$4:$B$1153, 2, FALSE)</f>
        <v>Surgical and Medical Instrument Manufacturing</v>
      </c>
      <c r="L39" s="4">
        <v>40.432802000000002</v>
      </c>
      <c r="M39" s="4">
        <v>-99.397300000000001</v>
      </c>
      <c r="N39" s="4" t="s">
        <v>307</v>
      </c>
      <c r="O39" s="47">
        <v>110000597033</v>
      </c>
      <c r="P39" s="47">
        <v>1320219605247</v>
      </c>
      <c r="Q39" s="4" t="s">
        <v>119</v>
      </c>
      <c r="R39" s="4" t="s">
        <v>120</v>
      </c>
      <c r="S39" s="4">
        <v>3</v>
      </c>
      <c r="T39" s="4">
        <v>0</v>
      </c>
      <c r="U39" s="4">
        <v>0</v>
      </c>
      <c r="V39" s="4">
        <v>0</v>
      </c>
      <c r="W39" s="4">
        <v>0</v>
      </c>
      <c r="X39" s="4">
        <v>0</v>
      </c>
      <c r="Y39" s="4">
        <v>0</v>
      </c>
      <c r="Z39" s="4">
        <v>0</v>
      </c>
      <c r="AA39" s="4">
        <v>0</v>
      </c>
      <c r="AC39" s="4">
        <v>0</v>
      </c>
      <c r="AD39" s="4">
        <v>0</v>
      </c>
      <c r="AE39" s="4">
        <v>0</v>
      </c>
      <c r="AF39" s="4">
        <v>0</v>
      </c>
      <c r="AG39" s="4">
        <v>0</v>
      </c>
      <c r="AH39" s="4">
        <v>0</v>
      </c>
      <c r="AI39" s="4">
        <v>0</v>
      </c>
      <c r="AJ39" s="4">
        <v>0</v>
      </c>
      <c r="AK39" s="4">
        <v>0</v>
      </c>
      <c r="AL39" s="4" t="s">
        <v>308</v>
      </c>
      <c r="AM39" s="4" t="s">
        <v>358</v>
      </c>
      <c r="AN39" s="4" t="s">
        <v>205</v>
      </c>
      <c r="AO39" s="4" t="s">
        <v>205</v>
      </c>
      <c r="AP39" s="4" t="s">
        <v>206</v>
      </c>
      <c r="AR39" s="4" t="s">
        <v>207</v>
      </c>
      <c r="AT39" s="4" t="s">
        <v>208</v>
      </c>
      <c r="AU39" s="4" t="s">
        <v>244</v>
      </c>
      <c r="AV39" s="4" t="s">
        <v>244</v>
      </c>
      <c r="AW39" s="4" t="s">
        <v>310</v>
      </c>
      <c r="AX39" s="4" t="s">
        <v>311</v>
      </c>
      <c r="AY39" s="4" t="s">
        <v>304</v>
      </c>
      <c r="AZ39" s="4" t="s">
        <v>206</v>
      </c>
      <c r="BA39" s="4" t="s">
        <v>305</v>
      </c>
      <c r="BB39" s="4" t="s">
        <v>312</v>
      </c>
      <c r="BC39" s="4" t="s">
        <v>313</v>
      </c>
      <c r="BD39" s="4">
        <f t="shared" si="0"/>
        <v>0</v>
      </c>
    </row>
    <row r="40" spans="1:56" x14ac:dyDescent="0.35">
      <c r="A40" s="4" t="s">
        <v>228</v>
      </c>
      <c r="B40" s="4" t="s">
        <v>141</v>
      </c>
      <c r="C40" s="4" t="s">
        <v>83</v>
      </c>
      <c r="D40" s="4" t="s">
        <v>84</v>
      </c>
      <c r="E40" s="4" t="s">
        <v>136</v>
      </c>
      <c r="F40" s="4" t="s">
        <v>137</v>
      </c>
      <c r="G40" s="4" t="s">
        <v>138</v>
      </c>
      <c r="H40" s="4" t="s">
        <v>127</v>
      </c>
      <c r="I40" s="4" t="s">
        <v>139</v>
      </c>
      <c r="J40" s="4">
        <v>325199</v>
      </c>
      <c r="K40" s="4" t="str">
        <f>VLOOKUP(J40, '2017 to 2022 NAICS'!$A$4:$B$1153, 2, FALSE)</f>
        <v>All Other Basic Organic Chemical Manufacturing</v>
      </c>
      <c r="L40" s="4">
        <v>28.980146999999999</v>
      </c>
      <c r="M40" s="4">
        <v>-95.342271999999994</v>
      </c>
      <c r="N40" s="4" t="s">
        <v>140</v>
      </c>
      <c r="O40" s="47">
        <v>110008170237</v>
      </c>
      <c r="P40" s="47">
        <v>1320220592947</v>
      </c>
      <c r="Q40" s="4" t="s">
        <v>119</v>
      </c>
      <c r="R40" s="4" t="s">
        <v>120</v>
      </c>
      <c r="S40" s="4">
        <v>1</v>
      </c>
      <c r="T40" s="4">
        <v>0</v>
      </c>
      <c r="U40" s="4">
        <v>0</v>
      </c>
      <c r="V40" s="4">
        <v>0</v>
      </c>
      <c r="W40" s="4">
        <v>0</v>
      </c>
      <c r="X40" s="4">
        <v>0</v>
      </c>
      <c r="Y40" s="4">
        <v>0</v>
      </c>
      <c r="Z40" s="4">
        <v>0</v>
      </c>
      <c r="AA40" s="4">
        <v>0</v>
      </c>
      <c r="AC40" s="4">
        <v>0</v>
      </c>
      <c r="AD40" s="4">
        <v>0</v>
      </c>
      <c r="AE40" s="4">
        <v>0</v>
      </c>
      <c r="AF40" s="4">
        <v>0</v>
      </c>
      <c r="AG40" s="4">
        <v>0</v>
      </c>
      <c r="AH40" s="4">
        <v>0</v>
      </c>
      <c r="AI40" s="4">
        <v>0</v>
      </c>
      <c r="AJ40" s="4">
        <v>0</v>
      </c>
      <c r="AK40" s="4">
        <v>0</v>
      </c>
      <c r="AL40" s="4" t="s">
        <v>359</v>
      </c>
      <c r="AM40" s="4" t="s">
        <v>360</v>
      </c>
      <c r="AN40" s="4" t="s">
        <v>361</v>
      </c>
      <c r="AO40" s="4" t="s">
        <v>362</v>
      </c>
      <c r="AP40" s="4" t="s">
        <v>267</v>
      </c>
      <c r="AR40" s="4" t="s">
        <v>363</v>
      </c>
      <c r="AT40" s="4" t="s">
        <v>364</v>
      </c>
      <c r="BD40" s="4">
        <f t="shared" si="0"/>
        <v>0</v>
      </c>
    </row>
    <row r="41" spans="1:56" x14ac:dyDescent="0.35">
      <c r="A41" s="4" t="s">
        <v>228</v>
      </c>
      <c r="B41" s="4" t="s">
        <v>141</v>
      </c>
      <c r="C41" s="4" t="s">
        <v>317</v>
      </c>
      <c r="D41" s="4" t="s">
        <v>318</v>
      </c>
      <c r="E41" s="4" t="s">
        <v>319</v>
      </c>
      <c r="F41" s="4" t="s">
        <v>320</v>
      </c>
      <c r="G41" s="4" t="s">
        <v>321</v>
      </c>
      <c r="H41" s="4" t="s">
        <v>154</v>
      </c>
      <c r="I41" s="4" t="s">
        <v>322</v>
      </c>
      <c r="J41" s="4">
        <v>325998</v>
      </c>
      <c r="K41" s="4" t="str">
        <f>VLOOKUP(J41, '2017 to 2022 NAICS'!$A$4:$B$1153, 2, FALSE)</f>
        <v>All Other Miscellaneous Chemical Product and Preparation Manufacturing</v>
      </c>
      <c r="L41" s="4">
        <v>41.755000000000003</v>
      </c>
      <c r="M41" s="4">
        <v>-90.284166999999997</v>
      </c>
      <c r="N41" s="4" t="s">
        <v>323</v>
      </c>
      <c r="O41" s="47">
        <v>110013886875</v>
      </c>
      <c r="P41" s="47">
        <v>1320220621270</v>
      </c>
      <c r="Q41" s="4" t="s">
        <v>119</v>
      </c>
      <c r="R41" s="4" t="s">
        <v>120</v>
      </c>
      <c r="S41" s="4">
        <v>5</v>
      </c>
      <c r="T41" s="4">
        <v>0</v>
      </c>
      <c r="U41" s="4">
        <v>0</v>
      </c>
      <c r="V41" s="4">
        <v>0</v>
      </c>
      <c r="W41" s="4">
        <v>0</v>
      </c>
      <c r="X41" s="4">
        <v>0</v>
      </c>
      <c r="Y41" s="4">
        <v>0</v>
      </c>
      <c r="Z41" s="4">
        <v>0</v>
      </c>
      <c r="AA41" s="4">
        <v>0</v>
      </c>
      <c r="AC41" s="4">
        <v>0</v>
      </c>
      <c r="AD41" s="4">
        <v>0</v>
      </c>
      <c r="AE41" s="4">
        <v>0</v>
      </c>
      <c r="AF41" s="4">
        <v>0</v>
      </c>
      <c r="AG41" s="4">
        <v>0</v>
      </c>
      <c r="AH41" s="4">
        <v>0</v>
      </c>
      <c r="AI41" s="4">
        <v>0</v>
      </c>
      <c r="AJ41" s="4">
        <v>0</v>
      </c>
      <c r="AK41" s="4">
        <v>0</v>
      </c>
      <c r="AL41" s="4" t="s">
        <v>236</v>
      </c>
      <c r="AM41" s="4" t="s">
        <v>237</v>
      </c>
      <c r="AN41" s="4" t="s">
        <v>131</v>
      </c>
      <c r="AO41" s="4" t="s">
        <v>132</v>
      </c>
      <c r="AP41" s="4" t="s">
        <v>133</v>
      </c>
      <c r="AR41" s="4" t="s">
        <v>134</v>
      </c>
      <c r="AS41" s="47">
        <v>110000521221</v>
      </c>
      <c r="AT41" s="4" t="s">
        <v>135</v>
      </c>
      <c r="BD41" s="4">
        <f t="shared" si="0"/>
        <v>0</v>
      </c>
    </row>
    <row r="42" spans="1:56" x14ac:dyDescent="0.35">
      <c r="A42" s="4" t="s">
        <v>228</v>
      </c>
      <c r="B42" s="4" t="s">
        <v>141</v>
      </c>
      <c r="C42" s="4" t="s">
        <v>324</v>
      </c>
      <c r="D42" s="4" t="s">
        <v>325</v>
      </c>
      <c r="E42" s="4" t="s">
        <v>326</v>
      </c>
      <c r="F42" s="4" t="s">
        <v>327</v>
      </c>
      <c r="G42" s="4" t="s">
        <v>195</v>
      </c>
      <c r="H42" s="4" t="s">
        <v>164</v>
      </c>
      <c r="I42" s="4" t="s">
        <v>328</v>
      </c>
      <c r="J42" s="4">
        <v>424690</v>
      </c>
      <c r="K42" s="4" t="str">
        <f>VLOOKUP(J42, '2017 to 2022 NAICS'!$A$4:$B$1153, 2, FALSE)</f>
        <v>Other Chemical and Allied Products Merchant Wholesalers</v>
      </c>
      <c r="L42" s="4">
        <v>41.670540000000003</v>
      </c>
      <c r="M42" s="4">
        <v>-72.755600000000001</v>
      </c>
      <c r="N42" s="4" t="s">
        <v>329</v>
      </c>
      <c r="O42" s="47">
        <v>110033160022</v>
      </c>
      <c r="P42" s="47">
        <v>1320220647883</v>
      </c>
      <c r="Q42" s="4" t="s">
        <v>119</v>
      </c>
      <c r="R42" s="4" t="s">
        <v>120</v>
      </c>
      <c r="S42" s="4">
        <v>4</v>
      </c>
      <c r="T42" s="4">
        <v>0</v>
      </c>
      <c r="U42" s="4">
        <v>0</v>
      </c>
      <c r="V42" s="4">
        <v>0</v>
      </c>
      <c r="W42" s="4">
        <v>0</v>
      </c>
      <c r="X42" s="4">
        <v>0</v>
      </c>
      <c r="Y42" s="4">
        <v>0</v>
      </c>
      <c r="Z42" s="4">
        <v>0</v>
      </c>
      <c r="AA42" s="4">
        <v>0</v>
      </c>
      <c r="AC42" s="4">
        <v>0</v>
      </c>
      <c r="AD42" s="4">
        <v>0</v>
      </c>
      <c r="AE42" s="4">
        <v>0</v>
      </c>
      <c r="AF42" s="4">
        <v>0</v>
      </c>
      <c r="AG42" s="4">
        <v>0</v>
      </c>
      <c r="AH42" s="4">
        <v>0</v>
      </c>
      <c r="AI42" s="4">
        <v>0</v>
      </c>
      <c r="AJ42" s="4">
        <v>0</v>
      </c>
      <c r="AK42" s="4">
        <v>0</v>
      </c>
      <c r="AL42" s="4" t="s">
        <v>330</v>
      </c>
      <c r="AM42" s="4" t="s">
        <v>331</v>
      </c>
      <c r="AN42" s="4" t="s">
        <v>332</v>
      </c>
      <c r="AO42" s="4" t="s">
        <v>178</v>
      </c>
      <c r="AP42" s="4" t="s">
        <v>177</v>
      </c>
      <c r="AR42" s="4" t="s">
        <v>333</v>
      </c>
      <c r="AS42" s="47">
        <v>110000406695</v>
      </c>
      <c r="AT42" s="4" t="s">
        <v>334</v>
      </c>
      <c r="BD42" s="4">
        <f t="shared" si="0"/>
        <v>0</v>
      </c>
    </row>
    <row r="43" spans="1:56" x14ac:dyDescent="0.35">
      <c r="A43" s="4" t="s">
        <v>228</v>
      </c>
      <c r="B43" s="4" t="s">
        <v>141</v>
      </c>
      <c r="C43" s="4" t="s">
        <v>85</v>
      </c>
      <c r="D43" s="4" t="s">
        <v>86</v>
      </c>
      <c r="E43" s="4" t="s">
        <v>157</v>
      </c>
      <c r="F43" s="4" t="s">
        <v>158</v>
      </c>
      <c r="G43" s="4" t="s">
        <v>159</v>
      </c>
      <c r="H43" s="4" t="s">
        <v>160</v>
      </c>
      <c r="I43" s="4" t="s">
        <v>161</v>
      </c>
      <c r="J43" s="4">
        <v>325180</v>
      </c>
      <c r="K43" s="4" t="str">
        <f>VLOOKUP(J43, '2017 to 2022 NAICS'!$A$4:$B$1153, 2, FALSE)</f>
        <v>Other Basic Inorganic Chemical Manufacturing</v>
      </c>
      <c r="L43" s="4">
        <v>30.223500000000001</v>
      </c>
      <c r="M43" s="4">
        <v>-93.286900000000003</v>
      </c>
      <c r="N43" s="4" t="s">
        <v>162</v>
      </c>
      <c r="O43" s="47">
        <v>110000494894</v>
      </c>
      <c r="P43" s="47">
        <v>1320221471333</v>
      </c>
      <c r="Q43" s="4" t="s">
        <v>119</v>
      </c>
      <c r="R43" s="4" t="s">
        <v>120</v>
      </c>
      <c r="S43" s="4">
        <v>7</v>
      </c>
      <c r="T43" s="4">
        <v>0</v>
      </c>
      <c r="U43" s="4">
        <v>0</v>
      </c>
      <c r="V43" s="4">
        <v>0</v>
      </c>
      <c r="W43" s="4">
        <v>0</v>
      </c>
      <c r="X43" s="4">
        <v>0</v>
      </c>
      <c r="Y43" s="4">
        <v>0</v>
      </c>
      <c r="Z43" s="4">
        <v>0</v>
      </c>
      <c r="AA43" s="4">
        <v>0</v>
      </c>
      <c r="AC43" s="4">
        <v>0</v>
      </c>
      <c r="AD43" s="4">
        <v>0</v>
      </c>
      <c r="AE43" s="4">
        <v>0</v>
      </c>
      <c r="AF43" s="4">
        <v>0</v>
      </c>
      <c r="AG43" s="4">
        <v>0</v>
      </c>
      <c r="AH43" s="4">
        <v>2.2000000000000002</v>
      </c>
      <c r="AI43" s="4">
        <v>0</v>
      </c>
      <c r="AJ43" s="4">
        <v>0</v>
      </c>
      <c r="AK43" s="4">
        <v>0</v>
      </c>
      <c r="AL43" s="4" t="s">
        <v>335</v>
      </c>
      <c r="AM43" s="4" t="s">
        <v>336</v>
      </c>
      <c r="AN43" s="4" t="s">
        <v>337</v>
      </c>
      <c r="AO43" s="4" t="s">
        <v>159</v>
      </c>
      <c r="AP43" s="4" t="s">
        <v>160</v>
      </c>
      <c r="AR43" s="4" t="s">
        <v>338</v>
      </c>
      <c r="AT43" s="4" t="s">
        <v>339</v>
      </c>
      <c r="BD43" s="4">
        <f t="shared" si="0"/>
        <v>2.2000000000000002</v>
      </c>
    </row>
    <row r="44" spans="1:56" x14ac:dyDescent="0.35">
      <c r="A44" s="4" t="s">
        <v>228</v>
      </c>
      <c r="B44" s="4" t="s">
        <v>141</v>
      </c>
      <c r="C44" s="4" t="s">
        <v>87</v>
      </c>
      <c r="D44" s="4" t="s">
        <v>88</v>
      </c>
      <c r="E44" s="4" t="s">
        <v>114</v>
      </c>
      <c r="F44" s="4" t="s">
        <v>115</v>
      </c>
      <c r="G44" s="4" t="s">
        <v>116</v>
      </c>
      <c r="H44" s="4" t="s">
        <v>117</v>
      </c>
      <c r="I44" s="4" t="s">
        <v>118</v>
      </c>
      <c r="J44" s="4">
        <v>326150</v>
      </c>
      <c r="K44" s="4" t="str">
        <f>VLOOKUP(J44, '2017 to 2022 NAICS'!$A$4:$B$1153, 2, FALSE)</f>
        <v>Urethane and Other Foam Product (except Polystyrene) Manufacturing</v>
      </c>
      <c r="L44" s="4">
        <v>36.472777999999998</v>
      </c>
      <c r="M44" s="4">
        <v>-80.608610999999996</v>
      </c>
      <c r="O44" s="47">
        <v>110000345172</v>
      </c>
      <c r="P44" s="47">
        <v>1320222389633</v>
      </c>
      <c r="Q44" s="4" t="s">
        <v>119</v>
      </c>
      <c r="R44" s="4" t="s">
        <v>120</v>
      </c>
      <c r="S44" s="4">
        <v>4</v>
      </c>
      <c r="T44" s="4">
        <v>0</v>
      </c>
      <c r="U44" s="4">
        <v>0</v>
      </c>
      <c r="V44" s="4">
        <v>0</v>
      </c>
      <c r="W44" s="4">
        <v>0</v>
      </c>
      <c r="X44" s="4">
        <v>0</v>
      </c>
      <c r="Y44" s="4">
        <v>0</v>
      </c>
      <c r="Z44" s="4">
        <v>0</v>
      </c>
      <c r="AA44" s="4">
        <v>0</v>
      </c>
      <c r="AC44" s="4">
        <v>0</v>
      </c>
      <c r="AD44" s="4">
        <v>0</v>
      </c>
      <c r="AE44" s="4">
        <v>0</v>
      </c>
      <c r="AF44" s="4">
        <v>0</v>
      </c>
      <c r="AG44" s="4">
        <v>0</v>
      </c>
      <c r="AH44" s="4">
        <v>0</v>
      </c>
      <c r="AI44" s="4">
        <v>0</v>
      </c>
      <c r="AJ44" s="4">
        <v>0</v>
      </c>
      <c r="AK44" s="4">
        <v>0</v>
      </c>
      <c r="BD44" s="4">
        <f t="shared" si="0"/>
        <v>0</v>
      </c>
    </row>
    <row r="45" spans="1:56" x14ac:dyDescent="0.35">
      <c r="A45" s="4" t="s">
        <v>228</v>
      </c>
      <c r="B45" s="4" t="s">
        <v>122</v>
      </c>
      <c r="C45" s="4" t="s">
        <v>270</v>
      </c>
      <c r="D45" s="4" t="s">
        <v>271</v>
      </c>
      <c r="E45" s="4" t="s">
        <v>272</v>
      </c>
      <c r="F45" s="4" t="s">
        <v>273</v>
      </c>
      <c r="G45" s="4" t="s">
        <v>126</v>
      </c>
      <c r="H45" s="4" t="s">
        <v>127</v>
      </c>
      <c r="I45" s="4" t="s">
        <v>274</v>
      </c>
      <c r="J45" s="4">
        <v>325199</v>
      </c>
      <c r="L45" s="4">
        <v>29.728559000000001</v>
      </c>
      <c r="M45" s="4">
        <v>-95.110764000000003</v>
      </c>
      <c r="N45" s="4" t="s">
        <v>275</v>
      </c>
      <c r="O45" s="47">
        <v>110015742204</v>
      </c>
      <c r="P45" s="47">
        <v>1321219720760</v>
      </c>
      <c r="Q45" s="4" t="s">
        <v>119</v>
      </c>
      <c r="R45" s="4" t="s">
        <v>120</v>
      </c>
      <c r="S45" s="4">
        <v>3</v>
      </c>
      <c r="T45" s="4">
        <v>0</v>
      </c>
      <c r="U45" s="4">
        <v>0</v>
      </c>
      <c r="V45" s="4">
        <v>0</v>
      </c>
      <c r="W45" s="4">
        <v>0</v>
      </c>
      <c r="X45" s="4">
        <v>0</v>
      </c>
      <c r="Y45" s="4">
        <v>0</v>
      </c>
      <c r="Z45" s="4">
        <v>0</v>
      </c>
      <c r="AA45" s="4">
        <v>0</v>
      </c>
      <c r="AC45" s="4">
        <v>0</v>
      </c>
      <c r="AD45" s="4">
        <v>0</v>
      </c>
      <c r="AE45" s="4">
        <v>0</v>
      </c>
      <c r="AF45" s="4">
        <v>0</v>
      </c>
      <c r="AG45" s="4">
        <v>0</v>
      </c>
      <c r="AH45" s="4">
        <v>0</v>
      </c>
      <c r="AI45" s="4">
        <v>0</v>
      </c>
      <c r="AJ45" s="4">
        <v>0</v>
      </c>
      <c r="AK45" s="4">
        <v>0</v>
      </c>
      <c r="BD45" s="4">
        <f t="shared" si="0"/>
        <v>0</v>
      </c>
    </row>
    <row r="46" spans="1:56" x14ac:dyDescent="0.35">
      <c r="A46" s="4" t="s">
        <v>228</v>
      </c>
      <c r="B46" s="4" t="s">
        <v>122</v>
      </c>
      <c r="C46" s="4" t="s">
        <v>229</v>
      </c>
      <c r="D46" s="4" t="s">
        <v>230</v>
      </c>
      <c r="E46" s="4" t="s">
        <v>231</v>
      </c>
      <c r="F46" s="4" t="s">
        <v>232</v>
      </c>
      <c r="G46" s="4" t="s">
        <v>233</v>
      </c>
      <c r="H46" s="4" t="s">
        <v>160</v>
      </c>
      <c r="I46" s="4" t="s">
        <v>234</v>
      </c>
      <c r="J46" s="4">
        <v>325211</v>
      </c>
      <c r="L46" s="4">
        <v>30.208604000000001</v>
      </c>
      <c r="M46" s="4">
        <v>-91.011127999999999</v>
      </c>
      <c r="N46" s="4" t="s">
        <v>235</v>
      </c>
      <c r="O46" s="47">
        <v>110000746328</v>
      </c>
      <c r="P46" s="47">
        <v>1321219724186</v>
      </c>
      <c r="Q46" s="4" t="s">
        <v>119</v>
      </c>
      <c r="R46" s="4" t="s">
        <v>120</v>
      </c>
      <c r="S46" s="4">
        <v>3</v>
      </c>
      <c r="T46" s="4">
        <v>0</v>
      </c>
      <c r="U46" s="4">
        <v>0</v>
      </c>
      <c r="V46" s="4">
        <v>0</v>
      </c>
      <c r="W46" s="4">
        <v>0</v>
      </c>
      <c r="X46" s="4">
        <v>0</v>
      </c>
      <c r="Y46" s="4">
        <v>0</v>
      </c>
      <c r="Z46" s="4">
        <v>0</v>
      </c>
      <c r="AA46" s="4">
        <v>0</v>
      </c>
      <c r="AC46" s="4">
        <v>0</v>
      </c>
      <c r="AD46" s="4">
        <v>0</v>
      </c>
      <c r="AE46" s="4">
        <v>0</v>
      </c>
      <c r="AF46" s="4">
        <v>0</v>
      </c>
      <c r="AG46" s="4">
        <v>0</v>
      </c>
      <c r="AH46" s="4">
        <v>0</v>
      </c>
      <c r="AI46" s="4">
        <v>0</v>
      </c>
      <c r="AJ46" s="4">
        <v>0</v>
      </c>
      <c r="AK46" s="4">
        <v>0</v>
      </c>
      <c r="AL46" s="4" t="s">
        <v>252</v>
      </c>
      <c r="AM46" s="4" t="s">
        <v>253</v>
      </c>
      <c r="AN46" s="4" t="s">
        <v>254</v>
      </c>
      <c r="AO46" s="4" t="s">
        <v>254</v>
      </c>
      <c r="AP46" s="4" t="s">
        <v>133</v>
      </c>
      <c r="AR46" s="4" t="s">
        <v>256</v>
      </c>
      <c r="AS46" s="47">
        <v>110000451476</v>
      </c>
      <c r="AT46" s="4" t="s">
        <v>257</v>
      </c>
      <c r="BD46" s="4">
        <f t="shared" si="0"/>
        <v>0</v>
      </c>
    </row>
    <row r="47" spans="1:56" x14ac:dyDescent="0.35">
      <c r="A47" s="4" t="s">
        <v>228</v>
      </c>
      <c r="B47" s="4" t="s">
        <v>122</v>
      </c>
      <c r="C47" s="4" t="s">
        <v>238</v>
      </c>
      <c r="D47" s="4" t="s">
        <v>239</v>
      </c>
      <c r="E47" s="4" t="s">
        <v>240</v>
      </c>
      <c r="F47" s="4" t="s">
        <v>241</v>
      </c>
      <c r="G47" s="4" t="s">
        <v>203</v>
      </c>
      <c r="H47" s="4" t="s">
        <v>187</v>
      </c>
      <c r="I47" s="4" t="s">
        <v>242</v>
      </c>
      <c r="J47" s="4">
        <v>325611</v>
      </c>
      <c r="L47" s="4">
        <v>37.756169999999997</v>
      </c>
      <c r="M47" s="4">
        <v>-122.20350999999999</v>
      </c>
      <c r="N47" s="4" t="s">
        <v>243</v>
      </c>
      <c r="O47" s="47">
        <v>110010488150</v>
      </c>
      <c r="P47" s="47">
        <v>1321219786860</v>
      </c>
      <c r="Q47" s="4" t="s">
        <v>119</v>
      </c>
      <c r="R47" s="4" t="s">
        <v>120</v>
      </c>
      <c r="S47" s="4">
        <v>3</v>
      </c>
      <c r="T47" s="4">
        <v>0</v>
      </c>
      <c r="U47" s="4">
        <v>0</v>
      </c>
      <c r="V47" s="4">
        <v>0</v>
      </c>
      <c r="W47" s="4">
        <v>0</v>
      </c>
      <c r="X47" s="4">
        <v>0</v>
      </c>
      <c r="Y47" s="4">
        <v>0</v>
      </c>
      <c r="Z47" s="4">
        <v>0</v>
      </c>
      <c r="AA47" s="4">
        <v>0</v>
      </c>
      <c r="AC47" s="4">
        <v>0</v>
      </c>
      <c r="AD47" s="4">
        <v>0</v>
      </c>
      <c r="AE47" s="4">
        <v>0</v>
      </c>
      <c r="AF47" s="4">
        <v>0</v>
      </c>
      <c r="AG47" s="4">
        <v>0</v>
      </c>
      <c r="AH47" s="4">
        <v>0</v>
      </c>
      <c r="AI47" s="4">
        <v>0</v>
      </c>
      <c r="AJ47" s="4">
        <v>0</v>
      </c>
      <c r="AK47" s="4">
        <v>0</v>
      </c>
      <c r="AU47" s="4" t="s">
        <v>244</v>
      </c>
      <c r="AV47" s="4" t="s">
        <v>244</v>
      </c>
      <c r="AW47" s="4" t="s">
        <v>245</v>
      </c>
      <c r="AX47" s="4" t="s">
        <v>246</v>
      </c>
      <c r="AY47" s="4" t="s">
        <v>241</v>
      </c>
      <c r="AZ47" s="4" t="s">
        <v>187</v>
      </c>
      <c r="BA47" s="4" t="s">
        <v>203</v>
      </c>
      <c r="BB47" s="4" t="s">
        <v>247</v>
      </c>
      <c r="BC47" s="4" t="s">
        <v>248</v>
      </c>
      <c r="BD47" s="4">
        <f t="shared" si="0"/>
        <v>0</v>
      </c>
    </row>
    <row r="48" spans="1:56" x14ac:dyDescent="0.35">
      <c r="A48" s="4" t="s">
        <v>228</v>
      </c>
      <c r="B48" s="4" t="s">
        <v>122</v>
      </c>
      <c r="C48" s="4" t="s">
        <v>301</v>
      </c>
      <c r="D48" s="4" t="s">
        <v>302</v>
      </c>
      <c r="E48" s="4" t="s">
        <v>303</v>
      </c>
      <c r="F48" s="4" t="s">
        <v>304</v>
      </c>
      <c r="G48" s="4" t="s">
        <v>305</v>
      </c>
      <c r="H48" s="4" t="s">
        <v>206</v>
      </c>
      <c r="I48" s="4" t="s">
        <v>306</v>
      </c>
      <c r="J48" s="4">
        <v>339112</v>
      </c>
      <c r="L48" s="4">
        <v>40.432802000000002</v>
      </c>
      <c r="M48" s="4">
        <v>-99.397300000000001</v>
      </c>
      <c r="N48" s="4" t="s">
        <v>307</v>
      </c>
      <c r="O48" s="47">
        <v>110000597033</v>
      </c>
      <c r="P48" s="47">
        <v>1321219889084</v>
      </c>
      <c r="Q48" s="4" t="s">
        <v>119</v>
      </c>
      <c r="R48" s="4" t="s">
        <v>120</v>
      </c>
      <c r="S48" s="4">
        <v>4</v>
      </c>
      <c r="T48" s="4">
        <v>0</v>
      </c>
      <c r="U48" s="4">
        <v>0</v>
      </c>
      <c r="V48" s="4">
        <v>0</v>
      </c>
      <c r="W48" s="4">
        <v>0</v>
      </c>
      <c r="X48" s="4">
        <v>0</v>
      </c>
      <c r="Y48" s="4">
        <v>0</v>
      </c>
      <c r="Z48" s="4">
        <v>0</v>
      </c>
      <c r="AA48" s="4">
        <v>0</v>
      </c>
      <c r="AC48" s="4">
        <v>0</v>
      </c>
      <c r="AD48" s="4">
        <v>0</v>
      </c>
      <c r="AE48" s="4">
        <v>0</v>
      </c>
      <c r="AF48" s="4">
        <v>0</v>
      </c>
      <c r="AG48" s="4">
        <v>0</v>
      </c>
      <c r="AH48" s="4">
        <v>0</v>
      </c>
      <c r="AI48" s="4">
        <v>0</v>
      </c>
      <c r="AJ48" s="4">
        <v>0</v>
      </c>
      <c r="AK48" s="4">
        <v>0</v>
      </c>
      <c r="AL48" s="4" t="s">
        <v>308</v>
      </c>
      <c r="AM48" s="4" t="s">
        <v>309</v>
      </c>
      <c r="AN48" s="4" t="s">
        <v>205</v>
      </c>
      <c r="AO48" s="4" t="s">
        <v>205</v>
      </c>
      <c r="AP48" s="4" t="s">
        <v>206</v>
      </c>
      <c r="AR48" s="4" t="s">
        <v>207</v>
      </c>
      <c r="AS48" s="47">
        <v>110041638458</v>
      </c>
      <c r="AT48" s="4" t="s">
        <v>208</v>
      </c>
      <c r="AU48" s="4" t="s">
        <v>244</v>
      </c>
      <c r="AV48" s="4" t="s">
        <v>244</v>
      </c>
      <c r="AW48" s="4" t="s">
        <v>310</v>
      </c>
      <c r="AX48" s="4" t="s">
        <v>311</v>
      </c>
      <c r="AY48" s="4" t="s">
        <v>304</v>
      </c>
      <c r="AZ48" s="4" t="s">
        <v>206</v>
      </c>
      <c r="BA48" s="4" t="s">
        <v>305</v>
      </c>
      <c r="BB48" s="4" t="s">
        <v>312</v>
      </c>
      <c r="BD48" s="4">
        <f t="shared" si="0"/>
        <v>0</v>
      </c>
    </row>
    <row r="49" spans="1:56" x14ac:dyDescent="0.35">
      <c r="A49" s="4" t="s">
        <v>228</v>
      </c>
      <c r="B49" s="4" t="s">
        <v>122</v>
      </c>
      <c r="C49" s="4" t="s">
        <v>258</v>
      </c>
      <c r="D49" s="4" t="s">
        <v>259</v>
      </c>
      <c r="E49" s="4" t="s">
        <v>260</v>
      </c>
      <c r="F49" s="4" t="s">
        <v>125</v>
      </c>
      <c r="G49" s="4" t="s">
        <v>126</v>
      </c>
      <c r="H49" s="4" t="s">
        <v>127</v>
      </c>
      <c r="I49" s="4" t="s">
        <v>128</v>
      </c>
      <c r="J49" s="4">
        <v>325199</v>
      </c>
      <c r="L49" s="4">
        <v>29.723700000000001</v>
      </c>
      <c r="M49" s="4">
        <v>-95.074079999999995</v>
      </c>
      <c r="N49" s="4" t="s">
        <v>261</v>
      </c>
      <c r="O49" s="47">
        <v>110017769734</v>
      </c>
      <c r="P49" s="47">
        <v>1321219990948</v>
      </c>
      <c r="Q49" s="4" t="s">
        <v>119</v>
      </c>
      <c r="R49" s="4" t="s">
        <v>120</v>
      </c>
      <c r="S49" s="4">
        <v>4</v>
      </c>
      <c r="T49" s="4">
        <v>0</v>
      </c>
      <c r="U49" s="4">
        <v>0</v>
      </c>
      <c r="V49" s="4">
        <v>0</v>
      </c>
      <c r="W49" s="4">
        <v>0</v>
      </c>
      <c r="X49" s="4">
        <v>0</v>
      </c>
      <c r="Y49" s="4">
        <v>0</v>
      </c>
      <c r="Z49" s="4">
        <v>0</v>
      </c>
      <c r="AA49" s="4">
        <v>0</v>
      </c>
      <c r="AC49" s="4">
        <v>0</v>
      </c>
      <c r="AD49" s="4">
        <v>0</v>
      </c>
      <c r="AE49" s="4">
        <v>0</v>
      </c>
      <c r="AF49" s="4">
        <v>0</v>
      </c>
      <c r="AG49" s="4">
        <v>0</v>
      </c>
      <c r="AH49" s="4">
        <v>0</v>
      </c>
      <c r="AI49" s="4">
        <v>0</v>
      </c>
      <c r="AJ49" s="4">
        <v>0</v>
      </c>
      <c r="AK49" s="4">
        <v>0</v>
      </c>
      <c r="BD49" s="4">
        <f t="shared" si="0"/>
        <v>0</v>
      </c>
    </row>
    <row r="50" spans="1:56" x14ac:dyDescent="0.35">
      <c r="A50" s="4" t="s">
        <v>228</v>
      </c>
      <c r="B50" s="4" t="s">
        <v>122</v>
      </c>
      <c r="C50" s="4" t="s">
        <v>249</v>
      </c>
      <c r="D50" s="4" t="s">
        <v>180</v>
      </c>
      <c r="E50" s="4" t="s">
        <v>250</v>
      </c>
      <c r="F50" s="4" t="s">
        <v>158</v>
      </c>
      <c r="G50" s="4" t="s">
        <v>159</v>
      </c>
      <c r="H50" s="4" t="s">
        <v>160</v>
      </c>
      <c r="I50" s="4" t="s">
        <v>161</v>
      </c>
      <c r="J50" s="4">
        <v>325110</v>
      </c>
      <c r="L50" s="4">
        <v>30.252222</v>
      </c>
      <c r="M50" s="4">
        <v>-93.284443999999993</v>
      </c>
      <c r="N50" s="4" t="s">
        <v>251</v>
      </c>
      <c r="O50" s="47">
        <v>110002054482</v>
      </c>
      <c r="P50" s="47">
        <v>1321220004257</v>
      </c>
      <c r="Q50" s="4" t="s">
        <v>119</v>
      </c>
      <c r="R50" s="4" t="s">
        <v>120</v>
      </c>
      <c r="S50" s="4">
        <v>3</v>
      </c>
      <c r="T50" s="4">
        <v>0</v>
      </c>
      <c r="U50" s="4">
        <v>0</v>
      </c>
      <c r="V50" s="4">
        <v>0</v>
      </c>
      <c r="W50" s="4">
        <v>0</v>
      </c>
      <c r="X50" s="4">
        <v>0</v>
      </c>
      <c r="Y50" s="4">
        <v>0</v>
      </c>
      <c r="Z50" s="4">
        <v>0</v>
      </c>
      <c r="AA50" s="4">
        <v>0</v>
      </c>
      <c r="AC50" s="4">
        <v>0</v>
      </c>
      <c r="AD50" s="4">
        <v>0</v>
      </c>
      <c r="AE50" s="4">
        <v>0</v>
      </c>
      <c r="AF50" s="4">
        <v>0</v>
      </c>
      <c r="AG50" s="4">
        <v>0</v>
      </c>
      <c r="AH50" s="4">
        <v>0</v>
      </c>
      <c r="AI50" s="4">
        <v>0</v>
      </c>
      <c r="AJ50" s="4">
        <v>0</v>
      </c>
      <c r="AK50" s="4">
        <v>0</v>
      </c>
      <c r="BD50" s="4">
        <f t="shared" si="0"/>
        <v>0</v>
      </c>
    </row>
    <row r="51" spans="1:56" x14ac:dyDescent="0.35">
      <c r="A51" s="4" t="s">
        <v>228</v>
      </c>
      <c r="B51" s="4" t="s">
        <v>122</v>
      </c>
      <c r="C51" s="4" t="s">
        <v>89</v>
      </c>
      <c r="D51" s="4" t="s">
        <v>90</v>
      </c>
      <c r="E51" s="4" t="s">
        <v>136</v>
      </c>
      <c r="F51" s="4" t="s">
        <v>137</v>
      </c>
      <c r="G51" s="4" t="s">
        <v>138</v>
      </c>
      <c r="H51" s="4" t="s">
        <v>127</v>
      </c>
      <c r="I51" s="4" t="s">
        <v>142</v>
      </c>
      <c r="J51" s="4">
        <v>325199</v>
      </c>
      <c r="L51" s="4">
        <v>28.969389</v>
      </c>
      <c r="M51" s="4">
        <v>-95.379527999999993</v>
      </c>
      <c r="N51" s="4" t="s">
        <v>143</v>
      </c>
      <c r="O51" s="47">
        <v>110066943605</v>
      </c>
      <c r="P51" s="47">
        <v>1321220254130</v>
      </c>
      <c r="Q51" s="4" t="s">
        <v>119</v>
      </c>
      <c r="R51" s="4" t="s">
        <v>120</v>
      </c>
      <c r="S51" s="4">
        <v>5</v>
      </c>
      <c r="T51" s="4">
        <v>0</v>
      </c>
      <c r="U51" s="4">
        <v>0</v>
      </c>
      <c r="V51" s="4">
        <v>0</v>
      </c>
      <c r="W51" s="4">
        <v>0</v>
      </c>
      <c r="X51" s="4">
        <v>0</v>
      </c>
      <c r="Y51" s="4">
        <v>0</v>
      </c>
      <c r="Z51" s="4">
        <v>0</v>
      </c>
      <c r="AA51" s="4">
        <v>0</v>
      </c>
      <c r="AC51" s="4">
        <v>0</v>
      </c>
      <c r="AD51" s="4">
        <v>0</v>
      </c>
      <c r="AE51" s="4">
        <v>0</v>
      </c>
      <c r="AF51" s="4">
        <v>0</v>
      </c>
      <c r="AG51" s="4">
        <v>0</v>
      </c>
      <c r="AH51" s="4">
        <v>0</v>
      </c>
      <c r="AI51" s="4">
        <v>0</v>
      </c>
      <c r="AJ51" s="4">
        <v>0</v>
      </c>
      <c r="AK51" s="4">
        <v>0</v>
      </c>
      <c r="AL51" s="4" t="s">
        <v>262</v>
      </c>
      <c r="AM51" s="4" t="s">
        <v>237</v>
      </c>
      <c r="AN51" s="4" t="s">
        <v>131</v>
      </c>
      <c r="AO51" s="4" t="s">
        <v>132</v>
      </c>
      <c r="AP51" s="4" t="s">
        <v>133</v>
      </c>
      <c r="AR51" s="4" t="s">
        <v>134</v>
      </c>
      <c r="AT51" s="4" t="s">
        <v>135</v>
      </c>
      <c r="BD51" s="4">
        <f t="shared" si="0"/>
        <v>0</v>
      </c>
    </row>
    <row r="52" spans="1:56" x14ac:dyDescent="0.35">
      <c r="A52" s="4" t="s">
        <v>228</v>
      </c>
      <c r="B52" s="4" t="s">
        <v>122</v>
      </c>
      <c r="C52" s="4" t="s">
        <v>292</v>
      </c>
      <c r="D52" s="4" t="s">
        <v>293</v>
      </c>
      <c r="E52" s="4" t="s">
        <v>294</v>
      </c>
      <c r="F52" s="4" t="s">
        <v>295</v>
      </c>
      <c r="G52" s="4" t="s">
        <v>296</v>
      </c>
      <c r="H52" s="4" t="s">
        <v>187</v>
      </c>
      <c r="I52" s="4" t="s">
        <v>297</v>
      </c>
      <c r="J52" s="4">
        <v>325998</v>
      </c>
      <c r="L52" s="4">
        <v>33.119149999999998</v>
      </c>
      <c r="M52" s="4">
        <v>-117.28344</v>
      </c>
      <c r="N52" s="4" t="s">
        <v>298</v>
      </c>
      <c r="O52" s="47">
        <v>110000478509</v>
      </c>
      <c r="P52" s="47">
        <v>1321220326817</v>
      </c>
      <c r="Q52" s="4" t="s">
        <v>119</v>
      </c>
      <c r="R52" s="4" t="s">
        <v>120</v>
      </c>
      <c r="S52" s="4">
        <v>4</v>
      </c>
      <c r="T52" s="4">
        <v>0</v>
      </c>
      <c r="U52" s="4">
        <v>0</v>
      </c>
      <c r="V52" s="4">
        <v>0</v>
      </c>
      <c r="W52" s="4">
        <v>0</v>
      </c>
      <c r="X52" s="4">
        <v>0</v>
      </c>
      <c r="Y52" s="4">
        <v>0</v>
      </c>
      <c r="Z52" s="4">
        <v>0</v>
      </c>
      <c r="AA52" s="4">
        <v>0</v>
      </c>
      <c r="AC52" s="4">
        <v>0</v>
      </c>
      <c r="AD52" s="4">
        <v>0</v>
      </c>
      <c r="AE52" s="4">
        <v>0</v>
      </c>
      <c r="AF52" s="4">
        <v>0</v>
      </c>
      <c r="AG52" s="4">
        <v>0</v>
      </c>
      <c r="AH52" s="4">
        <v>0</v>
      </c>
      <c r="AI52" s="4">
        <v>0</v>
      </c>
      <c r="AJ52" s="4">
        <v>0</v>
      </c>
      <c r="AK52" s="4">
        <v>0</v>
      </c>
      <c r="AL52" s="4" t="s">
        <v>236</v>
      </c>
      <c r="AM52" s="4" t="s">
        <v>237</v>
      </c>
      <c r="AN52" s="4" t="s">
        <v>131</v>
      </c>
      <c r="AO52" s="4" t="s">
        <v>132</v>
      </c>
      <c r="AP52" s="4" t="s">
        <v>133</v>
      </c>
      <c r="AR52" s="4" t="s">
        <v>134</v>
      </c>
      <c r="AS52" s="47">
        <v>110000521221</v>
      </c>
      <c r="AT52" s="4" t="s">
        <v>135</v>
      </c>
      <c r="AU52" s="4" t="s">
        <v>244</v>
      </c>
      <c r="AV52" s="4" t="s">
        <v>244</v>
      </c>
      <c r="AW52" s="4" t="s">
        <v>299</v>
      </c>
      <c r="AX52" s="4" t="s">
        <v>300</v>
      </c>
      <c r="AY52" s="4" t="s">
        <v>295</v>
      </c>
      <c r="AZ52" s="4" t="s">
        <v>187</v>
      </c>
      <c r="BA52" s="4" t="s">
        <v>296</v>
      </c>
      <c r="BB52" s="4" t="s">
        <v>297</v>
      </c>
      <c r="BC52" s="4" t="s">
        <v>365</v>
      </c>
      <c r="BD52" s="4">
        <f t="shared" si="0"/>
        <v>0</v>
      </c>
    </row>
    <row r="53" spans="1:56" x14ac:dyDescent="0.35">
      <c r="A53" s="4" t="s">
        <v>228</v>
      </c>
      <c r="B53" s="4" t="s">
        <v>122</v>
      </c>
      <c r="C53" s="4" t="s">
        <v>276</v>
      </c>
      <c r="D53" s="4" t="s">
        <v>277</v>
      </c>
      <c r="E53" s="4" t="s">
        <v>278</v>
      </c>
      <c r="F53" s="4" t="s">
        <v>182</v>
      </c>
      <c r="G53" s="4" t="s">
        <v>183</v>
      </c>
      <c r="H53" s="4" t="s">
        <v>160</v>
      </c>
      <c r="I53" s="4" t="s">
        <v>184</v>
      </c>
      <c r="J53" s="4">
        <v>325211</v>
      </c>
      <c r="L53" s="4">
        <v>30.259399999999999</v>
      </c>
      <c r="M53" s="4">
        <v>-91.173699999999997</v>
      </c>
      <c r="N53" s="4" t="s">
        <v>279</v>
      </c>
      <c r="O53" s="47">
        <v>110000572675</v>
      </c>
      <c r="P53" s="47">
        <v>1321220406045</v>
      </c>
      <c r="Q53" s="4" t="s">
        <v>119</v>
      </c>
      <c r="R53" s="4" t="s">
        <v>120</v>
      </c>
      <c r="S53" s="4">
        <v>2</v>
      </c>
      <c r="T53" s="4">
        <v>0</v>
      </c>
      <c r="U53" s="4">
        <v>0</v>
      </c>
      <c r="V53" s="4">
        <v>0</v>
      </c>
      <c r="W53" s="4">
        <v>0</v>
      </c>
      <c r="X53" s="4">
        <v>0</v>
      </c>
      <c r="Y53" s="4">
        <v>0</v>
      </c>
      <c r="Z53" s="4">
        <v>0</v>
      </c>
      <c r="AA53" s="4">
        <v>0</v>
      </c>
      <c r="AC53" s="4">
        <v>0</v>
      </c>
      <c r="AD53" s="4">
        <v>0</v>
      </c>
      <c r="AE53" s="4">
        <v>0</v>
      </c>
      <c r="AF53" s="4">
        <v>0</v>
      </c>
      <c r="AG53" s="4">
        <v>0</v>
      </c>
      <c r="AH53" s="4">
        <v>0</v>
      </c>
      <c r="AI53" s="4">
        <v>0</v>
      </c>
      <c r="AJ53" s="4">
        <v>0</v>
      </c>
      <c r="AK53" s="4">
        <v>0</v>
      </c>
      <c r="BD53" s="4">
        <f t="shared" si="0"/>
        <v>0</v>
      </c>
    </row>
    <row r="54" spans="1:56" x14ac:dyDescent="0.35">
      <c r="A54" s="4" t="s">
        <v>228</v>
      </c>
      <c r="B54" s="4" t="s">
        <v>122</v>
      </c>
      <c r="C54" s="4" t="s">
        <v>263</v>
      </c>
      <c r="D54" s="4" t="s">
        <v>264</v>
      </c>
      <c r="E54" s="4" t="s">
        <v>265</v>
      </c>
      <c r="F54" s="4" t="s">
        <v>266</v>
      </c>
      <c r="G54" s="4" t="s">
        <v>176</v>
      </c>
      <c r="H54" s="4" t="s">
        <v>267</v>
      </c>
      <c r="I54" s="4" t="s">
        <v>268</v>
      </c>
      <c r="J54" s="4">
        <v>325199</v>
      </c>
      <c r="L54" s="4">
        <v>37.051110999999999</v>
      </c>
      <c r="M54" s="4">
        <v>-88.334166999999994</v>
      </c>
      <c r="N54" s="4" t="s">
        <v>269</v>
      </c>
      <c r="O54" s="47">
        <v>110027373072</v>
      </c>
      <c r="P54" s="47">
        <v>1321220409597</v>
      </c>
      <c r="Q54" s="4" t="s">
        <v>119</v>
      </c>
      <c r="R54" s="4" t="s">
        <v>120</v>
      </c>
      <c r="S54" s="4">
        <v>4</v>
      </c>
      <c r="T54" s="4">
        <v>0</v>
      </c>
      <c r="U54" s="4">
        <v>0</v>
      </c>
      <c r="V54" s="4">
        <v>0</v>
      </c>
      <c r="W54" s="4">
        <v>0</v>
      </c>
      <c r="X54" s="4">
        <v>0</v>
      </c>
      <c r="Y54" s="4">
        <v>0</v>
      </c>
      <c r="Z54" s="4">
        <v>0</v>
      </c>
      <c r="AA54" s="4">
        <v>0</v>
      </c>
      <c r="AC54" s="4">
        <v>0</v>
      </c>
      <c r="AD54" s="4">
        <v>0</v>
      </c>
      <c r="AE54" s="4">
        <v>0</v>
      </c>
      <c r="AF54" s="4">
        <v>0</v>
      </c>
      <c r="AG54" s="4">
        <v>0</v>
      </c>
      <c r="AH54" s="4">
        <v>0</v>
      </c>
      <c r="AI54" s="4">
        <v>0</v>
      </c>
      <c r="AJ54" s="4">
        <v>0</v>
      </c>
      <c r="AK54" s="4">
        <v>0</v>
      </c>
      <c r="BD54" s="4">
        <f t="shared" si="0"/>
        <v>0</v>
      </c>
    </row>
    <row r="55" spans="1:56" x14ac:dyDescent="0.35">
      <c r="A55" s="4" t="s">
        <v>228</v>
      </c>
      <c r="B55" s="4" t="s">
        <v>122</v>
      </c>
      <c r="C55" s="4" t="s">
        <v>188</v>
      </c>
      <c r="D55" s="4" t="s">
        <v>189</v>
      </c>
      <c r="E55" s="4" t="s">
        <v>190</v>
      </c>
      <c r="F55" s="4" t="s">
        <v>191</v>
      </c>
      <c r="G55" s="4" t="s">
        <v>192</v>
      </c>
      <c r="H55" s="4" t="s">
        <v>167</v>
      </c>
      <c r="I55" s="4" t="s">
        <v>193</v>
      </c>
      <c r="J55" s="4">
        <v>327310</v>
      </c>
      <c r="L55" s="4">
        <v>33.242778000000001</v>
      </c>
      <c r="M55" s="4">
        <v>-80.442222000000001</v>
      </c>
      <c r="N55" s="4" t="s">
        <v>194</v>
      </c>
      <c r="O55" s="47">
        <v>110000560544</v>
      </c>
      <c r="P55" s="47">
        <v>1321220429450</v>
      </c>
      <c r="Q55" s="4" t="s">
        <v>119</v>
      </c>
      <c r="R55" s="4" t="s">
        <v>120</v>
      </c>
      <c r="S55" s="4">
        <v>2</v>
      </c>
      <c r="T55" s="4">
        <v>0</v>
      </c>
      <c r="U55" s="4">
        <v>0</v>
      </c>
      <c r="V55" s="4">
        <v>0</v>
      </c>
      <c r="W55" s="4">
        <v>0</v>
      </c>
      <c r="X55" s="4">
        <v>0</v>
      </c>
      <c r="Y55" s="4">
        <v>0</v>
      </c>
      <c r="Z55" s="4">
        <v>0</v>
      </c>
      <c r="AA55" s="4">
        <v>0</v>
      </c>
      <c r="AC55" s="4">
        <v>0</v>
      </c>
      <c r="AD55" s="4">
        <v>0</v>
      </c>
      <c r="AE55" s="4">
        <v>0</v>
      </c>
      <c r="AF55" s="4">
        <v>0</v>
      </c>
      <c r="AG55" s="4">
        <v>0</v>
      </c>
      <c r="AH55" s="4">
        <v>0</v>
      </c>
      <c r="AI55" s="4">
        <v>0</v>
      </c>
      <c r="AJ55" s="4">
        <v>0</v>
      </c>
      <c r="AK55" s="4">
        <v>0</v>
      </c>
      <c r="AL55" s="4" t="s">
        <v>366</v>
      </c>
      <c r="AM55" s="4" t="s">
        <v>367</v>
      </c>
      <c r="AN55" s="4" t="s">
        <v>368</v>
      </c>
      <c r="AO55" s="4" t="s">
        <v>368</v>
      </c>
      <c r="AP55" s="4" t="s">
        <v>167</v>
      </c>
      <c r="AR55" s="4" t="s">
        <v>369</v>
      </c>
      <c r="AS55" s="47">
        <v>110000618724</v>
      </c>
      <c r="AT55" s="4" t="s">
        <v>370</v>
      </c>
      <c r="BD55" s="4">
        <f t="shared" si="0"/>
        <v>0</v>
      </c>
    </row>
    <row r="56" spans="1:56" x14ac:dyDescent="0.35">
      <c r="A56" s="4" t="s">
        <v>228</v>
      </c>
      <c r="B56" s="4" t="s">
        <v>122</v>
      </c>
      <c r="C56" s="4" t="s">
        <v>285</v>
      </c>
      <c r="D56" s="4" t="s">
        <v>286</v>
      </c>
      <c r="E56" s="4" t="s">
        <v>287</v>
      </c>
      <c r="F56" s="4" t="s">
        <v>288</v>
      </c>
      <c r="G56" s="4" t="s">
        <v>289</v>
      </c>
      <c r="H56" s="4" t="s">
        <v>127</v>
      </c>
      <c r="I56" s="4" t="s">
        <v>290</v>
      </c>
      <c r="J56" s="4">
        <v>325199</v>
      </c>
      <c r="L56" s="4">
        <v>27.883610999999998</v>
      </c>
      <c r="M56" s="4">
        <v>-97.241382999999999</v>
      </c>
      <c r="N56" s="4" t="s">
        <v>291</v>
      </c>
      <c r="O56" s="47">
        <v>110000599807</v>
      </c>
      <c r="P56" s="47">
        <v>1321220431466</v>
      </c>
      <c r="Q56" s="4" t="s">
        <v>119</v>
      </c>
      <c r="R56" s="4" t="s">
        <v>120</v>
      </c>
      <c r="S56" s="4">
        <v>4</v>
      </c>
      <c r="T56" s="4">
        <v>0</v>
      </c>
      <c r="U56" s="4">
        <v>0</v>
      </c>
      <c r="V56" s="4">
        <v>0</v>
      </c>
      <c r="W56" s="4">
        <v>0</v>
      </c>
      <c r="X56" s="4">
        <v>0</v>
      </c>
      <c r="Y56" s="4">
        <v>0</v>
      </c>
      <c r="Z56" s="4">
        <v>0</v>
      </c>
      <c r="AA56" s="4">
        <v>0</v>
      </c>
      <c r="AC56" s="4">
        <v>0</v>
      </c>
      <c r="AD56" s="4">
        <v>0</v>
      </c>
      <c r="AE56" s="4">
        <v>0</v>
      </c>
      <c r="AF56" s="4">
        <v>0</v>
      </c>
      <c r="AG56" s="4">
        <v>0</v>
      </c>
      <c r="AH56" s="4">
        <v>0</v>
      </c>
      <c r="AI56" s="4">
        <v>0</v>
      </c>
      <c r="AJ56" s="4">
        <v>0</v>
      </c>
      <c r="AK56" s="4">
        <v>0</v>
      </c>
      <c r="AL56" s="4" t="s">
        <v>353</v>
      </c>
      <c r="AM56" s="4" t="s">
        <v>354</v>
      </c>
      <c r="AN56" s="4" t="s">
        <v>273</v>
      </c>
      <c r="AO56" s="4" t="s">
        <v>126</v>
      </c>
      <c r="AP56" s="4" t="s">
        <v>127</v>
      </c>
      <c r="AR56" s="4" t="s">
        <v>274</v>
      </c>
      <c r="AS56" s="47">
        <v>110000463365</v>
      </c>
      <c r="AT56" s="4" t="s">
        <v>316</v>
      </c>
      <c r="BD56" s="4">
        <f t="shared" si="0"/>
        <v>0</v>
      </c>
    </row>
    <row r="57" spans="1:56" x14ac:dyDescent="0.35">
      <c r="A57" s="4" t="s">
        <v>228</v>
      </c>
      <c r="B57" s="4" t="s">
        <v>122</v>
      </c>
      <c r="C57" s="4" t="s">
        <v>179</v>
      </c>
      <c r="D57" s="4" t="s">
        <v>180</v>
      </c>
      <c r="E57" s="4" t="s">
        <v>181</v>
      </c>
      <c r="F57" s="4" t="s">
        <v>182</v>
      </c>
      <c r="G57" s="4" t="s">
        <v>183</v>
      </c>
      <c r="H57" s="4" t="s">
        <v>160</v>
      </c>
      <c r="I57" s="4" t="s">
        <v>184</v>
      </c>
      <c r="J57" s="4">
        <v>325211</v>
      </c>
      <c r="L57" s="4">
        <v>30.262255</v>
      </c>
      <c r="M57" s="4">
        <v>-91.185837000000006</v>
      </c>
      <c r="N57" s="4" t="s">
        <v>185</v>
      </c>
      <c r="O57" s="47">
        <v>110000613747</v>
      </c>
      <c r="P57" s="47">
        <v>1321220526697</v>
      </c>
      <c r="Q57" s="4" t="s">
        <v>119</v>
      </c>
      <c r="R57" s="4" t="s">
        <v>120</v>
      </c>
      <c r="S57" s="4">
        <v>5</v>
      </c>
      <c r="T57" s="4">
        <v>0</v>
      </c>
      <c r="U57" s="4">
        <v>0</v>
      </c>
      <c r="V57" s="4">
        <v>0</v>
      </c>
      <c r="W57" s="4">
        <v>0</v>
      </c>
      <c r="X57" s="4">
        <v>0</v>
      </c>
      <c r="Y57" s="4">
        <v>0</v>
      </c>
      <c r="Z57" s="4">
        <v>0</v>
      </c>
      <c r="AA57" s="4">
        <v>0</v>
      </c>
      <c r="AC57" s="4">
        <v>0</v>
      </c>
      <c r="AD57" s="4">
        <v>0</v>
      </c>
      <c r="AE57" s="4">
        <v>0</v>
      </c>
      <c r="AF57" s="4">
        <v>0</v>
      </c>
      <c r="AG57" s="4">
        <v>0</v>
      </c>
      <c r="AH57" s="4">
        <v>0</v>
      </c>
      <c r="AI57" s="4">
        <v>0</v>
      </c>
      <c r="AJ57" s="4">
        <v>0</v>
      </c>
      <c r="AK57" s="4">
        <v>0</v>
      </c>
      <c r="BD57" s="4">
        <f t="shared" si="0"/>
        <v>0</v>
      </c>
    </row>
    <row r="58" spans="1:56" x14ac:dyDescent="0.35">
      <c r="A58" s="4" t="s">
        <v>228</v>
      </c>
      <c r="B58" s="4" t="s">
        <v>122</v>
      </c>
      <c r="C58" s="4" t="s">
        <v>83</v>
      </c>
      <c r="D58" s="4" t="s">
        <v>84</v>
      </c>
      <c r="E58" s="4" t="s">
        <v>136</v>
      </c>
      <c r="F58" s="4" t="s">
        <v>137</v>
      </c>
      <c r="G58" s="4" t="s">
        <v>138</v>
      </c>
      <c r="H58" s="4" t="s">
        <v>127</v>
      </c>
      <c r="I58" s="4" t="s">
        <v>139</v>
      </c>
      <c r="J58" s="4">
        <v>325199</v>
      </c>
      <c r="K58" s="4" t="str">
        <f>VLOOKUP(J58, '2017 to 2022 NAICS'!$A$4:$B$1153, 2, FALSE)</f>
        <v>All Other Basic Organic Chemical Manufacturing</v>
      </c>
      <c r="L58" s="4">
        <v>28.980146999999999</v>
      </c>
      <c r="M58" s="4">
        <v>-95.342271999999994</v>
      </c>
      <c r="N58" s="4" t="s">
        <v>140</v>
      </c>
      <c r="O58" s="47">
        <v>110008170237</v>
      </c>
      <c r="P58" s="47">
        <v>1321220569521</v>
      </c>
      <c r="Q58" s="4" t="s">
        <v>119</v>
      </c>
      <c r="R58" s="4" t="s">
        <v>120</v>
      </c>
      <c r="S58" s="4">
        <v>1</v>
      </c>
      <c r="T58" s="4">
        <v>0</v>
      </c>
      <c r="U58" s="4">
        <v>0</v>
      </c>
      <c r="V58" s="4">
        <v>0</v>
      </c>
      <c r="W58" s="4">
        <v>1</v>
      </c>
      <c r="X58" s="4">
        <v>0</v>
      </c>
      <c r="Y58" s="4">
        <v>0</v>
      </c>
      <c r="Z58" s="4">
        <v>0</v>
      </c>
      <c r="AA58" s="4">
        <v>0</v>
      </c>
      <c r="AC58" s="4">
        <v>0</v>
      </c>
      <c r="AD58" s="4">
        <v>0</v>
      </c>
      <c r="AE58" s="4">
        <v>0</v>
      </c>
      <c r="AF58" s="4">
        <v>0</v>
      </c>
      <c r="AG58" s="4">
        <v>0</v>
      </c>
      <c r="AH58" s="4">
        <v>0</v>
      </c>
      <c r="AI58" s="4">
        <v>0</v>
      </c>
      <c r="AJ58" s="4">
        <v>0</v>
      </c>
      <c r="AK58" s="4">
        <v>0</v>
      </c>
      <c r="AL58" s="4" t="s">
        <v>359</v>
      </c>
      <c r="AM58" s="4" t="s">
        <v>360</v>
      </c>
      <c r="AN58" s="4" t="s">
        <v>361</v>
      </c>
      <c r="AO58" s="4" t="s">
        <v>362</v>
      </c>
      <c r="AP58" s="4" t="s">
        <v>267</v>
      </c>
      <c r="AR58" s="4" t="s">
        <v>363</v>
      </c>
      <c r="AT58" s="4" t="s">
        <v>364</v>
      </c>
      <c r="BD58" s="4">
        <f t="shared" si="0"/>
        <v>1</v>
      </c>
    </row>
    <row r="59" spans="1:56" x14ac:dyDescent="0.35">
      <c r="A59" s="4" t="s">
        <v>228</v>
      </c>
      <c r="B59" s="4" t="s">
        <v>122</v>
      </c>
      <c r="C59" s="4" t="s">
        <v>168</v>
      </c>
      <c r="D59" s="4" t="s">
        <v>169</v>
      </c>
      <c r="E59" s="4" t="s">
        <v>170</v>
      </c>
      <c r="F59" s="4" t="s">
        <v>171</v>
      </c>
      <c r="G59" s="4" t="s">
        <v>172</v>
      </c>
      <c r="H59" s="4" t="s">
        <v>148</v>
      </c>
      <c r="I59" s="4" t="s">
        <v>173</v>
      </c>
      <c r="J59" s="4">
        <v>562213</v>
      </c>
      <c r="L59" s="4">
        <v>40.631622</v>
      </c>
      <c r="M59" s="4">
        <v>-80.546319999999994</v>
      </c>
      <c r="N59" s="4" t="s">
        <v>174</v>
      </c>
      <c r="O59" s="47">
        <v>110027242320</v>
      </c>
      <c r="P59" s="47">
        <v>1321220571398</v>
      </c>
      <c r="Q59" s="4" t="s">
        <v>119</v>
      </c>
      <c r="R59" s="4" t="s">
        <v>120</v>
      </c>
      <c r="S59" s="4">
        <v>4</v>
      </c>
      <c r="T59" s="4">
        <v>0</v>
      </c>
      <c r="U59" s="4">
        <v>0</v>
      </c>
      <c r="V59" s="4">
        <v>0</v>
      </c>
      <c r="W59" s="4">
        <v>0</v>
      </c>
      <c r="X59" s="4">
        <v>0</v>
      </c>
      <c r="Y59" s="4">
        <v>0</v>
      </c>
      <c r="Z59" s="4">
        <v>0</v>
      </c>
      <c r="AA59" s="4">
        <v>0</v>
      </c>
      <c r="AC59" s="4">
        <v>0</v>
      </c>
      <c r="AD59" s="4">
        <v>0</v>
      </c>
      <c r="AE59" s="4">
        <v>0</v>
      </c>
      <c r="AF59" s="4">
        <v>0</v>
      </c>
      <c r="AG59" s="4">
        <v>0</v>
      </c>
      <c r="AH59" s="4">
        <v>0</v>
      </c>
      <c r="AI59" s="4">
        <v>0</v>
      </c>
      <c r="AJ59" s="4">
        <v>0</v>
      </c>
      <c r="AK59" s="4">
        <v>0</v>
      </c>
      <c r="BD59" s="4">
        <f t="shared" si="0"/>
        <v>0</v>
      </c>
    </row>
    <row r="60" spans="1:56" x14ac:dyDescent="0.35">
      <c r="A60" s="4" t="s">
        <v>228</v>
      </c>
      <c r="B60" s="4" t="s">
        <v>122</v>
      </c>
      <c r="C60" s="4" t="s">
        <v>91</v>
      </c>
      <c r="D60" s="4" t="s">
        <v>92</v>
      </c>
      <c r="E60" s="4" t="s">
        <v>151</v>
      </c>
      <c r="F60" s="4" t="s">
        <v>152</v>
      </c>
      <c r="G60" s="4" t="s">
        <v>153</v>
      </c>
      <c r="H60" s="4" t="s">
        <v>154</v>
      </c>
      <c r="I60" s="4" t="s">
        <v>155</v>
      </c>
      <c r="J60" s="4">
        <v>562211</v>
      </c>
      <c r="K60" s="4" t="str">
        <f>VLOOKUP(J60, '2017 to 2022 NAICS'!$A$4:$B$1153, 2, FALSE)</f>
        <v>Hazardous Waste Treatment and Disposal</v>
      </c>
      <c r="L60" s="4">
        <v>38.598032000000003</v>
      </c>
      <c r="M60" s="4">
        <v>-90.180633</v>
      </c>
      <c r="N60" s="4" t="s">
        <v>156</v>
      </c>
      <c r="O60" s="47">
        <v>110000438893</v>
      </c>
      <c r="P60" s="47">
        <v>1321220572010</v>
      </c>
      <c r="Q60" s="4" t="s">
        <v>119</v>
      </c>
      <c r="R60" s="4" t="s">
        <v>120</v>
      </c>
      <c r="S60" s="4">
        <v>3</v>
      </c>
      <c r="T60" s="4">
        <v>0</v>
      </c>
      <c r="U60" s="4">
        <v>0</v>
      </c>
      <c r="V60" s="4">
        <v>0</v>
      </c>
      <c r="W60" s="4">
        <v>0</v>
      </c>
      <c r="X60" s="4">
        <v>0</v>
      </c>
      <c r="Y60" s="4">
        <v>0</v>
      </c>
      <c r="Z60" s="4">
        <v>0</v>
      </c>
      <c r="AA60" s="4">
        <v>0</v>
      </c>
      <c r="AC60" s="4">
        <v>0</v>
      </c>
      <c r="AD60" s="4">
        <v>0</v>
      </c>
      <c r="AE60" s="4">
        <v>0</v>
      </c>
      <c r="AF60" s="4">
        <v>0</v>
      </c>
      <c r="AG60" s="4">
        <v>3.26</v>
      </c>
      <c r="AH60" s="4">
        <v>0</v>
      </c>
      <c r="AI60" s="4">
        <v>0</v>
      </c>
      <c r="AJ60" s="4">
        <v>0</v>
      </c>
      <c r="AK60" s="4">
        <v>0</v>
      </c>
      <c r="AL60" s="4" t="s">
        <v>371</v>
      </c>
      <c r="AM60" s="4" t="s">
        <v>372</v>
      </c>
      <c r="AN60" s="4" t="s">
        <v>373</v>
      </c>
      <c r="AO60" s="4" t="s">
        <v>153</v>
      </c>
      <c r="AP60" s="4" t="s">
        <v>154</v>
      </c>
      <c r="AR60" s="4" t="s">
        <v>155</v>
      </c>
      <c r="AS60" s="47">
        <v>110007547128</v>
      </c>
      <c r="AT60" s="4" t="s">
        <v>374</v>
      </c>
      <c r="BD60" s="4">
        <f t="shared" si="0"/>
        <v>3.26</v>
      </c>
    </row>
    <row r="61" spans="1:56" x14ac:dyDescent="0.35">
      <c r="A61" s="4" t="s">
        <v>228</v>
      </c>
      <c r="B61" s="4" t="s">
        <v>122</v>
      </c>
      <c r="C61" s="4" t="s">
        <v>93</v>
      </c>
      <c r="D61" s="4" t="s">
        <v>94</v>
      </c>
      <c r="E61" s="4" t="s">
        <v>130</v>
      </c>
      <c r="F61" s="4" t="s">
        <v>131</v>
      </c>
      <c r="G61" s="4" t="s">
        <v>132</v>
      </c>
      <c r="H61" s="4" t="s">
        <v>133</v>
      </c>
      <c r="I61" s="4" t="s">
        <v>134</v>
      </c>
      <c r="J61" s="4">
        <v>562211</v>
      </c>
      <c r="L61" s="4">
        <v>33.2044</v>
      </c>
      <c r="M61" s="4">
        <v>-92.630799999999994</v>
      </c>
      <c r="N61" s="4" t="s">
        <v>135</v>
      </c>
      <c r="O61" s="47">
        <v>110000521221</v>
      </c>
      <c r="P61" s="47">
        <v>1321220574077</v>
      </c>
      <c r="Q61" s="4" t="s">
        <v>119</v>
      </c>
      <c r="R61" s="4" t="s">
        <v>120</v>
      </c>
      <c r="S61" s="4">
        <v>3</v>
      </c>
      <c r="T61" s="4">
        <v>0</v>
      </c>
      <c r="U61" s="4">
        <v>0</v>
      </c>
      <c r="V61" s="4">
        <v>0</v>
      </c>
      <c r="W61" s="4">
        <v>0</v>
      </c>
      <c r="X61" s="4">
        <v>0</v>
      </c>
      <c r="Y61" s="4">
        <v>0</v>
      </c>
      <c r="Z61" s="4">
        <v>0</v>
      </c>
      <c r="AA61" s="4">
        <v>0</v>
      </c>
      <c r="AC61" s="4">
        <v>0</v>
      </c>
      <c r="AD61" s="4">
        <v>0</v>
      </c>
      <c r="AE61" s="4">
        <v>0</v>
      </c>
      <c r="AF61" s="4">
        <v>0</v>
      </c>
      <c r="AG61" s="4">
        <v>0</v>
      </c>
      <c r="AH61" s="4">
        <v>0</v>
      </c>
      <c r="AI61" s="4">
        <v>0</v>
      </c>
      <c r="AJ61" s="4">
        <v>0</v>
      </c>
      <c r="AK61" s="4">
        <v>0</v>
      </c>
      <c r="AL61" s="4" t="s">
        <v>375</v>
      </c>
      <c r="AM61" s="4" t="s">
        <v>376</v>
      </c>
      <c r="AN61" s="4" t="s">
        <v>377</v>
      </c>
      <c r="AO61" s="4" t="s">
        <v>378</v>
      </c>
      <c r="AP61" s="4" t="s">
        <v>175</v>
      </c>
      <c r="AR61" s="4" t="s">
        <v>379</v>
      </c>
      <c r="AT61" s="4" t="s">
        <v>380</v>
      </c>
      <c r="BD61" s="4">
        <f t="shared" si="0"/>
        <v>0</v>
      </c>
    </row>
    <row r="62" spans="1:56" x14ac:dyDescent="0.35">
      <c r="A62" s="4" t="s">
        <v>228</v>
      </c>
      <c r="B62" s="4" t="s">
        <v>122</v>
      </c>
      <c r="C62" s="4" t="s">
        <v>317</v>
      </c>
      <c r="D62" s="4" t="s">
        <v>318</v>
      </c>
      <c r="E62" s="4" t="s">
        <v>319</v>
      </c>
      <c r="F62" s="4" t="s">
        <v>320</v>
      </c>
      <c r="G62" s="4" t="s">
        <v>321</v>
      </c>
      <c r="H62" s="4" t="s">
        <v>154</v>
      </c>
      <c r="I62" s="4" t="s">
        <v>322</v>
      </c>
      <c r="J62" s="4">
        <v>325998</v>
      </c>
      <c r="L62" s="4">
        <v>41.755000000000003</v>
      </c>
      <c r="M62" s="4">
        <v>-90.284166999999997</v>
      </c>
      <c r="N62" s="4" t="s">
        <v>323</v>
      </c>
      <c r="O62" s="47">
        <v>110013886875</v>
      </c>
      <c r="P62" s="47">
        <v>1321220621736</v>
      </c>
      <c r="Q62" s="4" t="s">
        <v>119</v>
      </c>
      <c r="R62" s="4" t="s">
        <v>120</v>
      </c>
      <c r="S62" s="4">
        <v>5</v>
      </c>
      <c r="T62" s="4">
        <v>0</v>
      </c>
      <c r="U62" s="4">
        <v>0</v>
      </c>
      <c r="V62" s="4">
        <v>0</v>
      </c>
      <c r="W62" s="4">
        <v>0</v>
      </c>
      <c r="X62" s="4">
        <v>0</v>
      </c>
      <c r="Y62" s="4">
        <v>0</v>
      </c>
      <c r="Z62" s="4">
        <v>0</v>
      </c>
      <c r="AA62" s="4">
        <v>0</v>
      </c>
      <c r="AC62" s="4">
        <v>0</v>
      </c>
      <c r="AD62" s="4">
        <v>0</v>
      </c>
      <c r="AE62" s="4">
        <v>0</v>
      </c>
      <c r="AF62" s="4">
        <v>0</v>
      </c>
      <c r="AG62" s="4">
        <v>0</v>
      </c>
      <c r="AH62" s="4">
        <v>0</v>
      </c>
      <c r="AI62" s="4">
        <v>0</v>
      </c>
      <c r="AJ62" s="4">
        <v>0</v>
      </c>
      <c r="AK62" s="4">
        <v>0</v>
      </c>
      <c r="AL62" s="4" t="s">
        <v>236</v>
      </c>
      <c r="AM62" s="4" t="s">
        <v>237</v>
      </c>
      <c r="AN62" s="4" t="s">
        <v>131</v>
      </c>
      <c r="AO62" s="4" t="s">
        <v>132</v>
      </c>
      <c r="AP62" s="4" t="s">
        <v>133</v>
      </c>
      <c r="AR62" s="4" t="s">
        <v>134</v>
      </c>
      <c r="AS62" s="47">
        <v>110000521221</v>
      </c>
      <c r="AT62" s="4" t="s">
        <v>135</v>
      </c>
      <c r="BD62" s="4">
        <f t="shared" si="0"/>
        <v>0</v>
      </c>
    </row>
    <row r="63" spans="1:56" x14ac:dyDescent="0.35">
      <c r="A63" s="4" t="s">
        <v>228</v>
      </c>
      <c r="B63" s="4" t="s">
        <v>122</v>
      </c>
      <c r="C63" s="4" t="s">
        <v>324</v>
      </c>
      <c r="D63" s="4" t="s">
        <v>325</v>
      </c>
      <c r="E63" s="4" t="s">
        <v>326</v>
      </c>
      <c r="F63" s="4" t="s">
        <v>327</v>
      </c>
      <c r="G63" s="4" t="s">
        <v>195</v>
      </c>
      <c r="H63" s="4" t="s">
        <v>164</v>
      </c>
      <c r="I63" s="4" t="s">
        <v>328</v>
      </c>
      <c r="J63" s="4">
        <v>424690</v>
      </c>
      <c r="L63" s="4">
        <v>41.670540000000003</v>
      </c>
      <c r="M63" s="4">
        <v>-72.755600000000001</v>
      </c>
      <c r="N63" s="4" t="s">
        <v>329</v>
      </c>
      <c r="O63" s="47">
        <v>110033160022</v>
      </c>
      <c r="P63" s="47">
        <v>1321220647984</v>
      </c>
      <c r="Q63" s="4" t="s">
        <v>119</v>
      </c>
      <c r="R63" s="4" t="s">
        <v>120</v>
      </c>
      <c r="S63" s="4">
        <v>4</v>
      </c>
      <c r="T63" s="4">
        <v>0</v>
      </c>
      <c r="U63" s="4">
        <v>0</v>
      </c>
      <c r="V63" s="4">
        <v>0</v>
      </c>
      <c r="W63" s="4">
        <v>0</v>
      </c>
      <c r="X63" s="4">
        <v>0</v>
      </c>
      <c r="Y63" s="4">
        <v>0</v>
      </c>
      <c r="Z63" s="4">
        <v>0</v>
      </c>
      <c r="AA63" s="4">
        <v>0</v>
      </c>
      <c r="AC63" s="4">
        <v>0</v>
      </c>
      <c r="AD63" s="4">
        <v>0</v>
      </c>
      <c r="AE63" s="4">
        <v>0</v>
      </c>
      <c r="AF63" s="4">
        <v>0</v>
      </c>
      <c r="AG63" s="4">
        <v>0</v>
      </c>
      <c r="AH63" s="4">
        <v>0</v>
      </c>
      <c r="AI63" s="4">
        <v>0</v>
      </c>
      <c r="AJ63" s="4">
        <v>0</v>
      </c>
      <c r="AK63" s="4">
        <v>0</v>
      </c>
      <c r="AL63" s="4" t="s">
        <v>330</v>
      </c>
      <c r="AM63" s="4" t="s">
        <v>331</v>
      </c>
      <c r="AN63" s="4" t="s">
        <v>332</v>
      </c>
      <c r="AO63" s="4" t="s">
        <v>178</v>
      </c>
      <c r="AP63" s="4" t="s">
        <v>177</v>
      </c>
      <c r="AR63" s="4" t="s">
        <v>333</v>
      </c>
      <c r="AS63" s="47">
        <v>110000406695</v>
      </c>
      <c r="AT63" s="4" t="s">
        <v>334</v>
      </c>
      <c r="BD63" s="4">
        <f t="shared" si="0"/>
        <v>0</v>
      </c>
    </row>
    <row r="64" spans="1:56" x14ac:dyDescent="0.35">
      <c r="A64" s="4" t="s">
        <v>228</v>
      </c>
      <c r="B64" s="4" t="s">
        <v>122</v>
      </c>
      <c r="C64" s="4" t="s">
        <v>85</v>
      </c>
      <c r="D64" s="4" t="s">
        <v>86</v>
      </c>
      <c r="E64" s="4" t="s">
        <v>157</v>
      </c>
      <c r="F64" s="4" t="s">
        <v>158</v>
      </c>
      <c r="G64" s="4" t="s">
        <v>159</v>
      </c>
      <c r="H64" s="4" t="s">
        <v>160</v>
      </c>
      <c r="I64" s="4" t="s">
        <v>161</v>
      </c>
      <c r="J64" s="4">
        <v>221112</v>
      </c>
      <c r="K64" s="4" t="str">
        <f>VLOOKUP(J64, '2017 to 2022 NAICS'!$A$4:$B$1153, 2, FALSE)</f>
        <v>Fossil Fuel Electric Power Generation</v>
      </c>
      <c r="L64" s="4">
        <v>30.223500000000001</v>
      </c>
      <c r="M64" s="4">
        <v>-93.286900000000003</v>
      </c>
      <c r="N64" s="4" t="s">
        <v>162</v>
      </c>
      <c r="O64" s="47">
        <v>110000494894</v>
      </c>
      <c r="P64" s="47">
        <v>1321221471826</v>
      </c>
      <c r="Q64" s="4" t="s">
        <v>119</v>
      </c>
      <c r="R64" s="4" t="s">
        <v>120</v>
      </c>
      <c r="S64" s="4">
        <v>7</v>
      </c>
      <c r="T64" s="4">
        <v>0</v>
      </c>
      <c r="U64" s="4">
        <v>0</v>
      </c>
      <c r="V64" s="4">
        <v>0</v>
      </c>
      <c r="W64" s="4">
        <v>0</v>
      </c>
      <c r="X64" s="4">
        <v>0</v>
      </c>
      <c r="Y64" s="4">
        <v>0</v>
      </c>
      <c r="Z64" s="4">
        <v>0</v>
      </c>
      <c r="AA64" s="4">
        <v>0</v>
      </c>
      <c r="AC64" s="4">
        <v>0</v>
      </c>
      <c r="AD64" s="4">
        <v>0</v>
      </c>
      <c r="AE64" s="4">
        <v>0</v>
      </c>
      <c r="AF64" s="4">
        <v>0</v>
      </c>
      <c r="AG64" s="4">
        <v>0</v>
      </c>
      <c r="AH64" s="4">
        <v>0.01</v>
      </c>
      <c r="AI64" s="4">
        <v>0</v>
      </c>
      <c r="AJ64" s="4">
        <v>0</v>
      </c>
      <c r="AK64" s="4">
        <v>0</v>
      </c>
      <c r="AL64" s="4" t="s">
        <v>335</v>
      </c>
      <c r="AM64" s="4" t="s">
        <v>336</v>
      </c>
      <c r="AN64" s="4" t="s">
        <v>337</v>
      </c>
      <c r="AO64" s="4" t="s">
        <v>159</v>
      </c>
      <c r="AP64" s="4" t="s">
        <v>160</v>
      </c>
      <c r="AR64" s="4" t="s">
        <v>338</v>
      </c>
      <c r="AS64" s="47">
        <v>110000449612</v>
      </c>
      <c r="AT64" s="4" t="s">
        <v>339</v>
      </c>
      <c r="BD64" s="4">
        <f t="shared" si="0"/>
        <v>0.01</v>
      </c>
    </row>
    <row r="65" spans="1:56" x14ac:dyDescent="0.35">
      <c r="A65" s="4" t="s">
        <v>228</v>
      </c>
      <c r="B65" s="4" t="s">
        <v>122</v>
      </c>
      <c r="C65" s="4" t="s">
        <v>381</v>
      </c>
      <c r="D65" s="4" t="s">
        <v>382</v>
      </c>
      <c r="E65" s="4" t="s">
        <v>383</v>
      </c>
      <c r="F65" s="4" t="s">
        <v>384</v>
      </c>
      <c r="G65" s="4" t="s">
        <v>385</v>
      </c>
      <c r="H65" s="4" t="s">
        <v>127</v>
      </c>
      <c r="I65" s="4" t="s">
        <v>386</v>
      </c>
      <c r="J65" s="4">
        <v>326150</v>
      </c>
      <c r="L65" s="4">
        <v>29.612449999999999</v>
      </c>
      <c r="M65" s="4">
        <v>-95.516098999999997</v>
      </c>
      <c r="O65" s="47">
        <v>110070942904</v>
      </c>
      <c r="P65" s="47">
        <v>1321222389393</v>
      </c>
      <c r="Q65" s="4" t="s">
        <v>119</v>
      </c>
      <c r="R65" s="4" t="s">
        <v>120</v>
      </c>
      <c r="S65" s="4">
        <v>4</v>
      </c>
      <c r="T65" s="4">
        <v>0</v>
      </c>
      <c r="U65" s="4">
        <v>0</v>
      </c>
      <c r="V65" s="4">
        <v>0</v>
      </c>
      <c r="W65" s="4">
        <v>0</v>
      </c>
      <c r="X65" s="4">
        <v>0</v>
      </c>
      <c r="Y65" s="4">
        <v>0</v>
      </c>
      <c r="Z65" s="4">
        <v>0</v>
      </c>
      <c r="AA65" s="4">
        <v>0</v>
      </c>
      <c r="AC65" s="4">
        <v>0</v>
      </c>
      <c r="AD65" s="4">
        <v>0</v>
      </c>
      <c r="AE65" s="4">
        <v>0</v>
      </c>
      <c r="AF65" s="4">
        <v>0</v>
      </c>
      <c r="AG65" s="4">
        <v>0</v>
      </c>
      <c r="AH65" s="4">
        <v>0</v>
      </c>
      <c r="AI65" s="4">
        <v>0</v>
      </c>
      <c r="AJ65" s="4">
        <v>0</v>
      </c>
      <c r="AK65" s="4">
        <v>0</v>
      </c>
      <c r="AL65" s="4" t="s">
        <v>387</v>
      </c>
      <c r="AM65" s="4" t="s">
        <v>388</v>
      </c>
      <c r="AN65" s="4" t="s">
        <v>389</v>
      </c>
      <c r="AO65" s="4" t="s">
        <v>126</v>
      </c>
      <c r="AP65" s="4" t="s">
        <v>127</v>
      </c>
      <c r="AR65" s="4" t="s">
        <v>390</v>
      </c>
      <c r="BD65" s="4">
        <f t="shared" si="0"/>
        <v>0</v>
      </c>
    </row>
    <row r="66" spans="1:56" x14ac:dyDescent="0.35">
      <c r="A66" s="4" t="s">
        <v>228</v>
      </c>
      <c r="B66" s="4" t="s">
        <v>122</v>
      </c>
      <c r="C66" s="4" t="s">
        <v>87</v>
      </c>
      <c r="D66" s="4" t="s">
        <v>88</v>
      </c>
      <c r="E66" s="4" t="s">
        <v>114</v>
      </c>
      <c r="F66" s="4" t="s">
        <v>115</v>
      </c>
      <c r="G66" s="4" t="s">
        <v>116</v>
      </c>
      <c r="H66" s="4" t="s">
        <v>117</v>
      </c>
      <c r="I66" s="4" t="s">
        <v>118</v>
      </c>
      <c r="J66" s="4">
        <v>326150</v>
      </c>
      <c r="K66" s="4" t="str">
        <f>VLOOKUP(J66, '2017 to 2022 NAICS'!$A$4:$B$1153, 2, FALSE)</f>
        <v>Urethane and Other Foam Product (except Polystyrene) Manufacturing</v>
      </c>
      <c r="L66" s="4">
        <v>36.472777999999998</v>
      </c>
      <c r="M66" s="4">
        <v>-80.608610999999996</v>
      </c>
      <c r="O66" s="47">
        <v>110000345172</v>
      </c>
      <c r="P66" s="47">
        <v>1321222389684</v>
      </c>
      <c r="Q66" s="4" t="s">
        <v>119</v>
      </c>
      <c r="R66" s="4" t="s">
        <v>120</v>
      </c>
      <c r="S66" s="4">
        <v>4</v>
      </c>
      <c r="T66" s="4">
        <v>0</v>
      </c>
      <c r="U66" s="4">
        <v>0</v>
      </c>
      <c r="V66" s="4">
        <v>0</v>
      </c>
      <c r="W66" s="4">
        <v>0</v>
      </c>
      <c r="X66" s="4">
        <v>0</v>
      </c>
      <c r="Y66" s="4">
        <v>0</v>
      </c>
      <c r="Z66" s="4">
        <v>0</v>
      </c>
      <c r="AA66" s="4">
        <v>0</v>
      </c>
      <c r="AC66" s="4">
        <v>0</v>
      </c>
      <c r="AD66" s="4">
        <v>0</v>
      </c>
      <c r="AE66" s="4">
        <v>0</v>
      </c>
      <c r="AF66" s="4">
        <v>0</v>
      </c>
      <c r="AG66" s="4">
        <v>449</v>
      </c>
      <c r="AH66" s="4">
        <v>0</v>
      </c>
      <c r="AI66" s="4">
        <v>0</v>
      </c>
      <c r="AJ66" s="4">
        <v>0</v>
      </c>
      <c r="AK66" s="4">
        <v>0</v>
      </c>
      <c r="AL66" s="4" t="s">
        <v>340</v>
      </c>
      <c r="AM66" s="4" t="s">
        <v>341</v>
      </c>
      <c r="AN66" s="4" t="s">
        <v>342</v>
      </c>
      <c r="AO66" s="4" t="s">
        <v>343</v>
      </c>
      <c r="AP66" s="4" t="s">
        <v>167</v>
      </c>
      <c r="AR66" s="4" t="s">
        <v>344</v>
      </c>
      <c r="AS66" s="47">
        <v>110064095660</v>
      </c>
      <c r="AT66" s="4" t="s">
        <v>345</v>
      </c>
      <c r="BD66" s="4">
        <f t="shared" ref="BD66:BD105" si="1">SUM(T66:AK66)</f>
        <v>449</v>
      </c>
    </row>
    <row r="67" spans="1:56" x14ac:dyDescent="0.35">
      <c r="A67" s="4" t="s">
        <v>228</v>
      </c>
      <c r="B67" s="4" t="s">
        <v>123</v>
      </c>
      <c r="C67" s="4" t="s">
        <v>324</v>
      </c>
      <c r="D67" s="4" t="s">
        <v>325</v>
      </c>
      <c r="E67" s="4" t="s">
        <v>326</v>
      </c>
      <c r="F67" s="4" t="s">
        <v>327</v>
      </c>
      <c r="G67" s="4" t="s">
        <v>195</v>
      </c>
      <c r="H67" s="4" t="s">
        <v>164</v>
      </c>
      <c r="I67" s="4" t="s">
        <v>328</v>
      </c>
      <c r="J67" s="4">
        <v>424690</v>
      </c>
      <c r="L67" s="4">
        <v>41.670540000000003</v>
      </c>
      <c r="M67" s="4">
        <v>-72.755600000000001</v>
      </c>
      <c r="N67" s="4" t="s">
        <v>329</v>
      </c>
      <c r="O67" s="47">
        <v>110033160022</v>
      </c>
      <c r="P67" s="47">
        <v>1322220716169</v>
      </c>
      <c r="Q67" s="4" t="s">
        <v>119</v>
      </c>
      <c r="R67" s="4" t="s">
        <v>120</v>
      </c>
      <c r="S67" s="4">
        <v>4</v>
      </c>
      <c r="T67" s="4">
        <v>0</v>
      </c>
      <c r="U67" s="4">
        <v>0</v>
      </c>
      <c r="V67" s="4">
        <v>0</v>
      </c>
      <c r="W67" s="4">
        <v>0</v>
      </c>
      <c r="X67" s="4">
        <v>0</v>
      </c>
      <c r="Y67" s="4">
        <v>0</v>
      </c>
      <c r="Z67" s="4">
        <v>0</v>
      </c>
      <c r="AA67" s="4">
        <v>0</v>
      </c>
      <c r="AC67" s="4">
        <v>0</v>
      </c>
      <c r="AD67" s="4">
        <v>0</v>
      </c>
      <c r="AE67" s="4">
        <v>0</v>
      </c>
      <c r="AF67" s="4">
        <v>0</v>
      </c>
      <c r="AG67" s="4">
        <v>0</v>
      </c>
      <c r="AH67" s="4">
        <v>0</v>
      </c>
      <c r="AI67" s="4">
        <v>0</v>
      </c>
      <c r="AJ67" s="4">
        <v>0</v>
      </c>
      <c r="AK67" s="4">
        <v>0</v>
      </c>
      <c r="AL67" s="4" t="s">
        <v>330</v>
      </c>
      <c r="AM67" s="4" t="s">
        <v>331</v>
      </c>
      <c r="AN67" s="4" t="s">
        <v>332</v>
      </c>
      <c r="AO67" s="4" t="s">
        <v>178</v>
      </c>
      <c r="AP67" s="4" t="s">
        <v>177</v>
      </c>
      <c r="AR67" s="4" t="s">
        <v>333</v>
      </c>
      <c r="AS67" s="47">
        <v>110000406695</v>
      </c>
      <c r="AT67" s="4" t="s">
        <v>334</v>
      </c>
      <c r="BD67" s="4">
        <f t="shared" si="1"/>
        <v>0</v>
      </c>
    </row>
    <row r="68" spans="1:56" x14ac:dyDescent="0.35">
      <c r="A68" s="4" t="s">
        <v>228</v>
      </c>
      <c r="B68" s="4" t="s">
        <v>123</v>
      </c>
      <c r="C68" s="4" t="s">
        <v>229</v>
      </c>
      <c r="D68" s="4" t="s">
        <v>230</v>
      </c>
      <c r="E68" s="4" t="s">
        <v>231</v>
      </c>
      <c r="F68" s="4" t="s">
        <v>232</v>
      </c>
      <c r="G68" s="4" t="s">
        <v>233</v>
      </c>
      <c r="H68" s="4" t="s">
        <v>160</v>
      </c>
      <c r="I68" s="4" t="s">
        <v>234</v>
      </c>
      <c r="J68" s="4">
        <v>325211</v>
      </c>
      <c r="L68" s="4">
        <v>30.208604000000001</v>
      </c>
      <c r="M68" s="4">
        <v>-91.011127999999999</v>
      </c>
      <c r="N68" s="4" t="s">
        <v>235</v>
      </c>
      <c r="O68" s="47">
        <v>110000746328</v>
      </c>
      <c r="P68" s="47">
        <v>1322220811347</v>
      </c>
      <c r="Q68" s="4" t="s">
        <v>119</v>
      </c>
      <c r="R68" s="4" t="s">
        <v>120</v>
      </c>
      <c r="S68" s="4">
        <v>3</v>
      </c>
      <c r="T68" s="4">
        <v>0</v>
      </c>
      <c r="U68" s="4">
        <v>0</v>
      </c>
      <c r="V68" s="4">
        <v>0</v>
      </c>
      <c r="W68" s="4">
        <v>0</v>
      </c>
      <c r="X68" s="4">
        <v>0</v>
      </c>
      <c r="Y68" s="4">
        <v>0</v>
      </c>
      <c r="Z68" s="4">
        <v>0</v>
      </c>
      <c r="AA68" s="4">
        <v>0</v>
      </c>
      <c r="AC68" s="4">
        <v>0</v>
      </c>
      <c r="AD68" s="4">
        <v>0</v>
      </c>
      <c r="AE68" s="4">
        <v>0</v>
      </c>
      <c r="AF68" s="4">
        <v>0</v>
      </c>
      <c r="AG68" s="4">
        <v>0</v>
      </c>
      <c r="AH68" s="4">
        <v>0</v>
      </c>
      <c r="AI68" s="4">
        <v>0</v>
      </c>
      <c r="AJ68" s="4">
        <v>0</v>
      </c>
      <c r="AK68" s="4">
        <v>0</v>
      </c>
      <c r="AL68" s="4" t="s">
        <v>252</v>
      </c>
      <c r="AM68" s="4" t="s">
        <v>253</v>
      </c>
      <c r="AN68" s="4" t="s">
        <v>254</v>
      </c>
      <c r="AO68" s="4" t="s">
        <v>254</v>
      </c>
      <c r="AP68" s="4" t="s">
        <v>133</v>
      </c>
      <c r="AR68" s="4" t="s">
        <v>256</v>
      </c>
      <c r="AS68" s="47">
        <v>110000451476</v>
      </c>
      <c r="AT68" s="4" t="s">
        <v>257</v>
      </c>
      <c r="BD68" s="4">
        <f t="shared" si="1"/>
        <v>0</v>
      </c>
    </row>
    <row r="69" spans="1:56" x14ac:dyDescent="0.35">
      <c r="A69" s="4" t="s">
        <v>228</v>
      </c>
      <c r="B69" s="4" t="s">
        <v>123</v>
      </c>
      <c r="C69" s="4" t="s">
        <v>85</v>
      </c>
      <c r="D69" s="4" t="s">
        <v>86</v>
      </c>
      <c r="E69" s="4" t="s">
        <v>157</v>
      </c>
      <c r="F69" s="4" t="s">
        <v>158</v>
      </c>
      <c r="G69" s="4" t="s">
        <v>159</v>
      </c>
      <c r="H69" s="4" t="s">
        <v>160</v>
      </c>
      <c r="I69" s="4" t="s">
        <v>161</v>
      </c>
      <c r="J69" s="4">
        <v>325180</v>
      </c>
      <c r="K69" s="4" t="str">
        <f>VLOOKUP(J69, '2017 to 2022 NAICS'!$A$4:$B$1153, 2, FALSE)</f>
        <v>Other Basic Inorganic Chemical Manufacturing</v>
      </c>
      <c r="L69" s="4">
        <v>30.223500000000001</v>
      </c>
      <c r="M69" s="4">
        <v>-93.286900000000003</v>
      </c>
      <c r="N69" s="4" t="s">
        <v>162</v>
      </c>
      <c r="O69" s="47">
        <v>110000494894</v>
      </c>
      <c r="P69" s="47">
        <v>1322220872547</v>
      </c>
      <c r="Q69" s="4" t="s">
        <v>119</v>
      </c>
      <c r="R69" s="4" t="s">
        <v>120</v>
      </c>
      <c r="S69" s="4">
        <v>7</v>
      </c>
      <c r="T69" s="4">
        <v>0</v>
      </c>
      <c r="U69" s="4">
        <v>0</v>
      </c>
      <c r="V69" s="4">
        <v>0</v>
      </c>
      <c r="W69" s="4">
        <v>0</v>
      </c>
      <c r="X69" s="4">
        <v>0</v>
      </c>
      <c r="Y69" s="4">
        <v>0</v>
      </c>
      <c r="Z69" s="4">
        <v>0</v>
      </c>
      <c r="AA69" s="4">
        <v>0</v>
      </c>
      <c r="AC69" s="4">
        <v>0</v>
      </c>
      <c r="AD69" s="4">
        <v>0</v>
      </c>
      <c r="AE69" s="4">
        <v>0</v>
      </c>
      <c r="AF69" s="4">
        <v>0</v>
      </c>
      <c r="AG69" s="4">
        <v>0</v>
      </c>
      <c r="AH69" s="4">
        <v>3.5</v>
      </c>
      <c r="AI69" s="4">
        <v>0</v>
      </c>
      <c r="AJ69" s="4">
        <v>0</v>
      </c>
      <c r="AK69" s="4">
        <v>0</v>
      </c>
      <c r="AL69" s="4" t="s">
        <v>335</v>
      </c>
      <c r="AM69" s="4" t="s">
        <v>336</v>
      </c>
      <c r="AN69" s="4" t="s">
        <v>337</v>
      </c>
      <c r="AO69" s="4" t="s">
        <v>159</v>
      </c>
      <c r="AP69" s="4" t="s">
        <v>160</v>
      </c>
      <c r="AR69" s="4" t="s">
        <v>338</v>
      </c>
      <c r="AS69" s="47">
        <v>110000449612</v>
      </c>
      <c r="AT69" s="4" t="s">
        <v>339</v>
      </c>
      <c r="BD69" s="4">
        <f t="shared" si="1"/>
        <v>3.5</v>
      </c>
    </row>
    <row r="70" spans="1:56" x14ac:dyDescent="0.35">
      <c r="A70" s="4" t="s">
        <v>228</v>
      </c>
      <c r="B70" s="4" t="s">
        <v>123</v>
      </c>
      <c r="C70" s="4" t="s">
        <v>249</v>
      </c>
      <c r="D70" s="4" t="s">
        <v>180</v>
      </c>
      <c r="E70" s="4" t="s">
        <v>250</v>
      </c>
      <c r="F70" s="4" t="s">
        <v>158</v>
      </c>
      <c r="G70" s="4" t="s">
        <v>159</v>
      </c>
      <c r="H70" s="4" t="s">
        <v>160</v>
      </c>
      <c r="I70" s="4" t="s">
        <v>161</v>
      </c>
      <c r="J70" s="4">
        <v>325110</v>
      </c>
      <c r="L70" s="4">
        <v>30.252222</v>
      </c>
      <c r="M70" s="4">
        <v>-93.284443999999993</v>
      </c>
      <c r="N70" s="4" t="s">
        <v>251</v>
      </c>
      <c r="O70" s="47">
        <v>110002054482</v>
      </c>
      <c r="P70" s="47">
        <v>1322220899797</v>
      </c>
      <c r="Q70" s="4" t="s">
        <v>119</v>
      </c>
      <c r="R70" s="4" t="s">
        <v>120</v>
      </c>
      <c r="S70" s="4">
        <v>3</v>
      </c>
      <c r="T70" s="4">
        <v>0</v>
      </c>
      <c r="U70" s="4">
        <v>0</v>
      </c>
      <c r="V70" s="4">
        <v>0</v>
      </c>
      <c r="W70" s="4">
        <v>0</v>
      </c>
      <c r="X70" s="4">
        <v>0</v>
      </c>
      <c r="Y70" s="4">
        <v>0</v>
      </c>
      <c r="Z70" s="4">
        <v>0</v>
      </c>
      <c r="AA70" s="4">
        <v>0</v>
      </c>
      <c r="AC70" s="4">
        <v>0</v>
      </c>
      <c r="AD70" s="4">
        <v>0</v>
      </c>
      <c r="AE70" s="4">
        <v>0</v>
      </c>
      <c r="AF70" s="4">
        <v>0</v>
      </c>
      <c r="AG70" s="4">
        <v>0</v>
      </c>
      <c r="AH70" s="4">
        <v>0</v>
      </c>
      <c r="AI70" s="4">
        <v>0</v>
      </c>
      <c r="AJ70" s="4">
        <v>0</v>
      </c>
      <c r="AK70" s="4">
        <v>0</v>
      </c>
      <c r="BD70" s="4">
        <f t="shared" si="1"/>
        <v>0</v>
      </c>
    </row>
    <row r="71" spans="1:56" x14ac:dyDescent="0.35">
      <c r="A71" s="4" t="s">
        <v>228</v>
      </c>
      <c r="B71" s="4" t="s">
        <v>123</v>
      </c>
      <c r="C71" s="4" t="s">
        <v>93</v>
      </c>
      <c r="D71" s="4" t="s">
        <v>94</v>
      </c>
      <c r="E71" s="4" t="s">
        <v>130</v>
      </c>
      <c r="F71" s="4" t="s">
        <v>131</v>
      </c>
      <c r="G71" s="4" t="s">
        <v>132</v>
      </c>
      <c r="H71" s="4" t="s">
        <v>133</v>
      </c>
      <c r="I71" s="4" t="s">
        <v>134</v>
      </c>
      <c r="J71" s="4">
        <v>562211</v>
      </c>
      <c r="K71" s="4" t="str">
        <f>VLOOKUP(J71, '2017 to 2022 NAICS'!$A$4:$B$1153, 2, FALSE)</f>
        <v>Hazardous Waste Treatment and Disposal</v>
      </c>
      <c r="L71" s="4">
        <v>33.2044</v>
      </c>
      <c r="M71" s="4">
        <v>-92.630799999999994</v>
      </c>
      <c r="N71" s="4" t="s">
        <v>135</v>
      </c>
      <c r="O71" s="47">
        <v>110000521221</v>
      </c>
      <c r="P71" s="47">
        <v>1322220924385</v>
      </c>
      <c r="Q71" s="4" t="s">
        <v>119</v>
      </c>
      <c r="R71" s="4" t="s">
        <v>120</v>
      </c>
      <c r="S71" s="4">
        <v>3</v>
      </c>
      <c r="T71" s="4">
        <v>0</v>
      </c>
      <c r="U71" s="4">
        <v>0</v>
      </c>
      <c r="V71" s="4">
        <v>0</v>
      </c>
      <c r="W71" s="4">
        <v>0</v>
      </c>
      <c r="X71" s="4">
        <v>0</v>
      </c>
      <c r="Y71" s="4">
        <v>0</v>
      </c>
      <c r="Z71" s="4">
        <v>0</v>
      </c>
      <c r="AA71" s="4">
        <v>0</v>
      </c>
      <c r="AC71" s="4">
        <v>0</v>
      </c>
      <c r="AD71" s="4">
        <v>0</v>
      </c>
      <c r="AE71" s="4">
        <v>0</v>
      </c>
      <c r="AF71" s="4">
        <v>0</v>
      </c>
      <c r="AG71" s="4">
        <v>0</v>
      </c>
      <c r="AH71" s="4">
        <v>2</v>
      </c>
      <c r="AI71" s="4">
        <v>0</v>
      </c>
      <c r="AJ71" s="4">
        <v>0</v>
      </c>
      <c r="AK71" s="4">
        <v>0</v>
      </c>
      <c r="AL71" s="4" t="s">
        <v>391</v>
      </c>
      <c r="AM71" s="4" t="s">
        <v>392</v>
      </c>
      <c r="AN71" s="4" t="s">
        <v>393</v>
      </c>
      <c r="AO71" s="4" t="s">
        <v>394</v>
      </c>
      <c r="AP71" s="4" t="s">
        <v>395</v>
      </c>
      <c r="AR71" s="4" t="s">
        <v>396</v>
      </c>
      <c r="AT71" s="4" t="s">
        <v>397</v>
      </c>
      <c r="BD71" s="4">
        <f t="shared" si="1"/>
        <v>2</v>
      </c>
    </row>
    <row r="72" spans="1:56" x14ac:dyDescent="0.35">
      <c r="A72" s="4" t="s">
        <v>228</v>
      </c>
      <c r="B72" s="4" t="s">
        <v>123</v>
      </c>
      <c r="C72" s="4" t="s">
        <v>258</v>
      </c>
      <c r="D72" s="4" t="s">
        <v>259</v>
      </c>
      <c r="E72" s="4" t="s">
        <v>260</v>
      </c>
      <c r="F72" s="4" t="s">
        <v>125</v>
      </c>
      <c r="G72" s="4" t="s">
        <v>126</v>
      </c>
      <c r="H72" s="4" t="s">
        <v>127</v>
      </c>
      <c r="I72" s="4" t="s">
        <v>128</v>
      </c>
      <c r="J72" s="4">
        <v>325199</v>
      </c>
      <c r="L72" s="4">
        <v>29.723700000000001</v>
      </c>
      <c r="M72" s="4">
        <v>-95.074079999999995</v>
      </c>
      <c r="N72" s="4" t="s">
        <v>261</v>
      </c>
      <c r="O72" s="47">
        <v>110017769734</v>
      </c>
      <c r="P72" s="47">
        <v>1322221024627</v>
      </c>
      <c r="Q72" s="4" t="s">
        <v>119</v>
      </c>
      <c r="R72" s="4" t="s">
        <v>120</v>
      </c>
      <c r="S72" s="4">
        <v>4</v>
      </c>
      <c r="T72" s="4">
        <v>0</v>
      </c>
      <c r="U72" s="4">
        <v>0</v>
      </c>
      <c r="V72" s="4">
        <v>0</v>
      </c>
      <c r="W72" s="4">
        <v>0</v>
      </c>
      <c r="X72" s="4">
        <v>0</v>
      </c>
      <c r="Y72" s="4">
        <v>0</v>
      </c>
      <c r="Z72" s="4">
        <v>0</v>
      </c>
      <c r="AA72" s="4">
        <v>0</v>
      </c>
      <c r="AC72" s="4">
        <v>0</v>
      </c>
      <c r="AD72" s="4">
        <v>0</v>
      </c>
      <c r="AE72" s="4">
        <v>0</v>
      </c>
      <c r="AF72" s="4">
        <v>0</v>
      </c>
      <c r="AG72" s="4">
        <v>0</v>
      </c>
      <c r="AH72" s="4">
        <v>0</v>
      </c>
      <c r="AI72" s="4">
        <v>0</v>
      </c>
      <c r="AJ72" s="4">
        <v>0</v>
      </c>
      <c r="AK72" s="4">
        <v>0</v>
      </c>
      <c r="BD72" s="4">
        <f t="shared" si="1"/>
        <v>0</v>
      </c>
    </row>
    <row r="73" spans="1:56" x14ac:dyDescent="0.35">
      <c r="A73" s="4" t="s">
        <v>228</v>
      </c>
      <c r="B73" s="4" t="s">
        <v>123</v>
      </c>
      <c r="C73" s="4" t="s">
        <v>270</v>
      </c>
      <c r="D73" s="4" t="s">
        <v>271</v>
      </c>
      <c r="E73" s="4" t="s">
        <v>272</v>
      </c>
      <c r="F73" s="4" t="s">
        <v>273</v>
      </c>
      <c r="G73" s="4" t="s">
        <v>126</v>
      </c>
      <c r="H73" s="4" t="s">
        <v>127</v>
      </c>
      <c r="I73" s="4" t="s">
        <v>274</v>
      </c>
      <c r="J73" s="4">
        <v>325199</v>
      </c>
      <c r="L73" s="4">
        <v>29.728559000000001</v>
      </c>
      <c r="M73" s="4">
        <v>-95.110764000000003</v>
      </c>
      <c r="N73" s="4" t="s">
        <v>275</v>
      </c>
      <c r="O73" s="47">
        <v>110015742204</v>
      </c>
      <c r="P73" s="47">
        <v>1322221049721</v>
      </c>
      <c r="Q73" s="4" t="s">
        <v>119</v>
      </c>
      <c r="R73" s="4" t="s">
        <v>120</v>
      </c>
      <c r="S73" s="4">
        <v>3</v>
      </c>
      <c r="T73" s="4">
        <v>0</v>
      </c>
      <c r="U73" s="4">
        <v>0</v>
      </c>
      <c r="V73" s="4">
        <v>0</v>
      </c>
      <c r="W73" s="4">
        <v>0</v>
      </c>
      <c r="X73" s="4">
        <v>0</v>
      </c>
      <c r="Y73" s="4">
        <v>0</v>
      </c>
      <c r="Z73" s="4">
        <v>0</v>
      </c>
      <c r="AA73" s="4">
        <v>0</v>
      </c>
      <c r="AC73" s="4">
        <v>0</v>
      </c>
      <c r="AD73" s="4">
        <v>0</v>
      </c>
      <c r="AE73" s="4">
        <v>0</v>
      </c>
      <c r="AF73" s="4">
        <v>0</v>
      </c>
      <c r="AG73" s="4">
        <v>0</v>
      </c>
      <c r="AH73" s="4">
        <v>0</v>
      </c>
      <c r="AI73" s="4">
        <v>0</v>
      </c>
      <c r="AJ73" s="4">
        <v>0</v>
      </c>
      <c r="AK73" s="4">
        <v>0</v>
      </c>
      <c r="BD73" s="4">
        <f t="shared" si="1"/>
        <v>0</v>
      </c>
    </row>
    <row r="74" spans="1:56" x14ac:dyDescent="0.35">
      <c r="A74" s="4" t="s">
        <v>228</v>
      </c>
      <c r="B74" s="4" t="s">
        <v>123</v>
      </c>
      <c r="C74" s="4" t="s">
        <v>179</v>
      </c>
      <c r="D74" s="4" t="s">
        <v>180</v>
      </c>
      <c r="E74" s="4" t="s">
        <v>181</v>
      </c>
      <c r="F74" s="4" t="s">
        <v>182</v>
      </c>
      <c r="G74" s="4" t="s">
        <v>183</v>
      </c>
      <c r="H74" s="4" t="s">
        <v>160</v>
      </c>
      <c r="I74" s="4" t="s">
        <v>184</v>
      </c>
      <c r="J74" s="4">
        <v>325211</v>
      </c>
      <c r="L74" s="4">
        <v>30.262255</v>
      </c>
      <c r="M74" s="4">
        <v>-91.185837000000006</v>
      </c>
      <c r="N74" s="4" t="s">
        <v>185</v>
      </c>
      <c r="O74" s="47">
        <v>110000613747</v>
      </c>
      <c r="P74" s="47">
        <v>1322221120619</v>
      </c>
      <c r="Q74" s="4" t="s">
        <v>119</v>
      </c>
      <c r="R74" s="4" t="s">
        <v>120</v>
      </c>
      <c r="S74" s="4">
        <v>5</v>
      </c>
      <c r="T74" s="4">
        <v>0</v>
      </c>
      <c r="U74" s="4">
        <v>0</v>
      </c>
      <c r="V74" s="4">
        <v>0</v>
      </c>
      <c r="W74" s="4">
        <v>0</v>
      </c>
      <c r="X74" s="4">
        <v>0</v>
      </c>
      <c r="Y74" s="4">
        <v>0</v>
      </c>
      <c r="Z74" s="4">
        <v>0</v>
      </c>
      <c r="AA74" s="4">
        <v>0</v>
      </c>
      <c r="AC74" s="4">
        <v>0</v>
      </c>
      <c r="AD74" s="4">
        <v>0</v>
      </c>
      <c r="AE74" s="4">
        <v>0</v>
      </c>
      <c r="AF74" s="4">
        <v>0</v>
      </c>
      <c r="AG74" s="4">
        <v>0</v>
      </c>
      <c r="AH74" s="4">
        <v>0</v>
      </c>
      <c r="AI74" s="4">
        <v>0</v>
      </c>
      <c r="AJ74" s="4">
        <v>0</v>
      </c>
      <c r="AK74" s="4">
        <v>0</v>
      </c>
      <c r="BD74" s="4">
        <f t="shared" si="1"/>
        <v>0</v>
      </c>
    </row>
    <row r="75" spans="1:56" x14ac:dyDescent="0.35">
      <c r="A75" s="4" t="s">
        <v>228</v>
      </c>
      <c r="B75" s="4" t="s">
        <v>123</v>
      </c>
      <c r="C75" s="4" t="s">
        <v>285</v>
      </c>
      <c r="D75" s="4" t="s">
        <v>286</v>
      </c>
      <c r="E75" s="4" t="s">
        <v>287</v>
      </c>
      <c r="F75" s="4" t="s">
        <v>288</v>
      </c>
      <c r="G75" s="4" t="s">
        <v>289</v>
      </c>
      <c r="H75" s="4" t="s">
        <v>127</v>
      </c>
      <c r="I75" s="4" t="s">
        <v>290</v>
      </c>
      <c r="J75" s="4">
        <v>325199</v>
      </c>
      <c r="L75" s="4">
        <v>27.883610999999998</v>
      </c>
      <c r="M75" s="4">
        <v>-97.241382999999999</v>
      </c>
      <c r="N75" s="4" t="s">
        <v>291</v>
      </c>
      <c r="O75" s="47">
        <v>110000599807</v>
      </c>
      <c r="P75" s="47">
        <v>1322221170487</v>
      </c>
      <c r="Q75" s="4" t="s">
        <v>119</v>
      </c>
      <c r="R75" s="4" t="s">
        <v>120</v>
      </c>
      <c r="S75" s="4">
        <v>4</v>
      </c>
      <c r="T75" s="4">
        <v>0</v>
      </c>
      <c r="U75" s="4">
        <v>0</v>
      </c>
      <c r="V75" s="4">
        <v>0</v>
      </c>
      <c r="W75" s="4">
        <v>0</v>
      </c>
      <c r="X75" s="4">
        <v>0</v>
      </c>
      <c r="Y75" s="4">
        <v>0</v>
      </c>
      <c r="Z75" s="4">
        <v>0</v>
      </c>
      <c r="AA75" s="4">
        <v>0</v>
      </c>
      <c r="AC75" s="4">
        <v>0</v>
      </c>
      <c r="AD75" s="4">
        <v>0</v>
      </c>
      <c r="AE75" s="4">
        <v>0</v>
      </c>
      <c r="AF75" s="4">
        <v>0</v>
      </c>
      <c r="AG75" s="4">
        <v>0</v>
      </c>
      <c r="AH75" s="4">
        <v>0</v>
      </c>
      <c r="AI75" s="4">
        <v>0</v>
      </c>
      <c r="AJ75" s="4">
        <v>0</v>
      </c>
      <c r="AK75" s="4">
        <v>0</v>
      </c>
      <c r="AL75" s="4" t="s">
        <v>353</v>
      </c>
      <c r="AM75" s="4" t="s">
        <v>354</v>
      </c>
      <c r="AN75" s="4" t="s">
        <v>273</v>
      </c>
      <c r="AO75" s="4" t="s">
        <v>126</v>
      </c>
      <c r="AP75" s="4" t="s">
        <v>127</v>
      </c>
      <c r="AR75" s="4" t="s">
        <v>274</v>
      </c>
      <c r="AS75" s="47">
        <v>110000463365</v>
      </c>
      <c r="AT75" s="4" t="s">
        <v>316</v>
      </c>
      <c r="BD75" s="4">
        <f t="shared" si="1"/>
        <v>0</v>
      </c>
    </row>
    <row r="76" spans="1:56" x14ac:dyDescent="0.35">
      <c r="A76" s="4" t="s">
        <v>228</v>
      </c>
      <c r="B76" s="4" t="s">
        <v>123</v>
      </c>
      <c r="C76" s="4" t="s">
        <v>292</v>
      </c>
      <c r="D76" s="4" t="s">
        <v>293</v>
      </c>
      <c r="E76" s="4" t="s">
        <v>294</v>
      </c>
      <c r="F76" s="4" t="s">
        <v>295</v>
      </c>
      <c r="G76" s="4" t="s">
        <v>296</v>
      </c>
      <c r="H76" s="4" t="s">
        <v>187</v>
      </c>
      <c r="I76" s="4" t="s">
        <v>297</v>
      </c>
      <c r="J76" s="4">
        <v>325998</v>
      </c>
      <c r="L76" s="4">
        <v>33.119149999999998</v>
      </c>
      <c r="M76" s="4">
        <v>-117.28344</v>
      </c>
      <c r="N76" s="4" t="s">
        <v>298</v>
      </c>
      <c r="O76" s="47">
        <v>110000478509</v>
      </c>
      <c r="P76" s="47">
        <v>1322221173228</v>
      </c>
      <c r="Q76" s="4" t="s">
        <v>119</v>
      </c>
      <c r="R76" s="4" t="s">
        <v>120</v>
      </c>
      <c r="S76" s="4">
        <v>4</v>
      </c>
      <c r="T76" s="4">
        <v>0</v>
      </c>
      <c r="U76" s="4">
        <v>0</v>
      </c>
      <c r="V76" s="4">
        <v>0</v>
      </c>
      <c r="W76" s="4">
        <v>0</v>
      </c>
      <c r="X76" s="4">
        <v>0</v>
      </c>
      <c r="Y76" s="4">
        <v>0</v>
      </c>
      <c r="Z76" s="4">
        <v>0</v>
      </c>
      <c r="AA76" s="4">
        <v>0</v>
      </c>
      <c r="AC76" s="4">
        <v>0</v>
      </c>
      <c r="AD76" s="4">
        <v>0</v>
      </c>
      <c r="AE76" s="4">
        <v>0</v>
      </c>
      <c r="AF76" s="4">
        <v>0</v>
      </c>
      <c r="AG76" s="4">
        <v>0</v>
      </c>
      <c r="AH76" s="4">
        <v>0</v>
      </c>
      <c r="AI76" s="4">
        <v>0</v>
      </c>
      <c r="AJ76" s="4">
        <v>0</v>
      </c>
      <c r="AK76" s="4">
        <v>0</v>
      </c>
      <c r="AL76" s="4" t="s">
        <v>236</v>
      </c>
      <c r="AM76" s="4" t="s">
        <v>237</v>
      </c>
      <c r="AN76" s="4" t="s">
        <v>131</v>
      </c>
      <c r="AO76" s="4" t="s">
        <v>132</v>
      </c>
      <c r="AP76" s="4" t="s">
        <v>133</v>
      </c>
      <c r="AR76" s="4" t="s">
        <v>134</v>
      </c>
      <c r="AS76" s="47">
        <v>110000521221</v>
      </c>
      <c r="AT76" s="4" t="s">
        <v>135</v>
      </c>
      <c r="AU76" s="4" t="s">
        <v>244</v>
      </c>
      <c r="AV76" s="4" t="s">
        <v>244</v>
      </c>
      <c r="AW76" s="4" t="s">
        <v>299</v>
      </c>
      <c r="AX76" s="4" t="s">
        <v>300</v>
      </c>
      <c r="AY76" s="4" t="s">
        <v>295</v>
      </c>
      <c r="AZ76" s="4" t="s">
        <v>187</v>
      </c>
      <c r="BA76" s="4" t="s">
        <v>296</v>
      </c>
      <c r="BB76" s="4" t="s">
        <v>297</v>
      </c>
      <c r="BC76" s="4" t="s">
        <v>365</v>
      </c>
      <c r="BD76" s="4">
        <f t="shared" si="1"/>
        <v>0</v>
      </c>
    </row>
    <row r="77" spans="1:56" x14ac:dyDescent="0.35">
      <c r="A77" s="4" t="s">
        <v>228</v>
      </c>
      <c r="B77" s="4" t="s">
        <v>123</v>
      </c>
      <c r="C77" s="4" t="s">
        <v>263</v>
      </c>
      <c r="D77" s="4" t="s">
        <v>264</v>
      </c>
      <c r="E77" s="4" t="s">
        <v>265</v>
      </c>
      <c r="F77" s="4" t="s">
        <v>266</v>
      </c>
      <c r="G77" s="4" t="s">
        <v>176</v>
      </c>
      <c r="H77" s="4" t="s">
        <v>267</v>
      </c>
      <c r="I77" s="4" t="s">
        <v>268</v>
      </c>
      <c r="J77" s="4">
        <v>325199</v>
      </c>
      <c r="L77" s="4">
        <v>37.051110999999999</v>
      </c>
      <c r="M77" s="4">
        <v>-88.334166999999994</v>
      </c>
      <c r="N77" s="4" t="s">
        <v>269</v>
      </c>
      <c r="O77" s="47">
        <v>110027373072</v>
      </c>
      <c r="P77" s="47">
        <v>1322221192216</v>
      </c>
      <c r="Q77" s="4" t="s">
        <v>119</v>
      </c>
      <c r="R77" s="4" t="s">
        <v>120</v>
      </c>
      <c r="S77" s="4">
        <v>4</v>
      </c>
      <c r="T77" s="4">
        <v>0</v>
      </c>
      <c r="U77" s="4">
        <v>0</v>
      </c>
      <c r="V77" s="4">
        <v>0</v>
      </c>
      <c r="W77" s="4">
        <v>0</v>
      </c>
      <c r="X77" s="4">
        <v>0</v>
      </c>
      <c r="Y77" s="4">
        <v>0</v>
      </c>
      <c r="Z77" s="4">
        <v>0</v>
      </c>
      <c r="AA77" s="4">
        <v>0</v>
      </c>
      <c r="AC77" s="4">
        <v>0</v>
      </c>
      <c r="AD77" s="4">
        <v>0</v>
      </c>
      <c r="AE77" s="4">
        <v>0</v>
      </c>
      <c r="AF77" s="4">
        <v>0</v>
      </c>
      <c r="AG77" s="4">
        <v>0</v>
      </c>
      <c r="AH77" s="4">
        <v>0</v>
      </c>
      <c r="AI77" s="4">
        <v>0</v>
      </c>
      <c r="AJ77" s="4">
        <v>0</v>
      </c>
      <c r="AK77" s="4">
        <v>0</v>
      </c>
      <c r="BD77" s="4">
        <f t="shared" si="1"/>
        <v>0</v>
      </c>
    </row>
    <row r="78" spans="1:56" x14ac:dyDescent="0.35">
      <c r="A78" s="4" t="s">
        <v>228</v>
      </c>
      <c r="B78" s="4" t="s">
        <v>123</v>
      </c>
      <c r="C78" s="4" t="s">
        <v>83</v>
      </c>
      <c r="D78" s="4" t="s">
        <v>84</v>
      </c>
      <c r="E78" s="4" t="s">
        <v>136</v>
      </c>
      <c r="F78" s="4" t="s">
        <v>137</v>
      </c>
      <c r="G78" s="4" t="s">
        <v>138</v>
      </c>
      <c r="H78" s="4" t="s">
        <v>127</v>
      </c>
      <c r="I78" s="4" t="s">
        <v>139</v>
      </c>
      <c r="J78" s="4">
        <v>325199</v>
      </c>
      <c r="L78" s="4">
        <v>28.980146999999999</v>
      </c>
      <c r="M78" s="4">
        <v>-95.342271999999994</v>
      </c>
      <c r="N78" s="4" t="s">
        <v>140</v>
      </c>
      <c r="O78" s="47">
        <v>110008170237</v>
      </c>
      <c r="P78" s="47">
        <v>1322221239698</v>
      </c>
      <c r="Q78" s="4" t="s">
        <v>119</v>
      </c>
      <c r="R78" s="4" t="s">
        <v>120</v>
      </c>
      <c r="S78" s="4">
        <v>4</v>
      </c>
      <c r="T78" s="4">
        <v>0</v>
      </c>
      <c r="U78" s="4">
        <v>0</v>
      </c>
      <c r="V78" s="4">
        <v>0</v>
      </c>
      <c r="W78" s="4">
        <v>0</v>
      </c>
      <c r="X78" s="4">
        <v>0</v>
      </c>
      <c r="Y78" s="4">
        <v>0</v>
      </c>
      <c r="Z78" s="4">
        <v>0</v>
      </c>
      <c r="AA78" s="4">
        <v>0</v>
      </c>
      <c r="AC78" s="4">
        <v>0</v>
      </c>
      <c r="AD78" s="4">
        <v>0</v>
      </c>
      <c r="AE78" s="4">
        <v>0</v>
      </c>
      <c r="AF78" s="4">
        <v>0</v>
      </c>
      <c r="AG78" s="4">
        <v>0</v>
      </c>
      <c r="AH78" s="4">
        <v>0</v>
      </c>
      <c r="AI78" s="4">
        <v>0</v>
      </c>
      <c r="AJ78" s="4">
        <v>0</v>
      </c>
      <c r="AK78" s="4">
        <v>0</v>
      </c>
      <c r="AL78" s="4" t="s">
        <v>398</v>
      </c>
      <c r="AM78" s="4" t="s">
        <v>399</v>
      </c>
      <c r="AN78" s="4" t="s">
        <v>400</v>
      </c>
      <c r="AO78" s="4" t="s">
        <v>401</v>
      </c>
      <c r="AP78" s="4" t="s">
        <v>402</v>
      </c>
      <c r="AR78" s="4" t="s">
        <v>403</v>
      </c>
      <c r="AT78" s="4" t="s">
        <v>404</v>
      </c>
      <c r="BD78" s="4">
        <f t="shared" si="1"/>
        <v>0</v>
      </c>
    </row>
    <row r="79" spans="1:56" x14ac:dyDescent="0.35">
      <c r="A79" s="4" t="s">
        <v>228</v>
      </c>
      <c r="B79" s="4" t="s">
        <v>123</v>
      </c>
      <c r="C79" s="4" t="s">
        <v>89</v>
      </c>
      <c r="D79" s="4" t="s">
        <v>90</v>
      </c>
      <c r="E79" s="4" t="s">
        <v>136</v>
      </c>
      <c r="F79" s="4" t="s">
        <v>137</v>
      </c>
      <c r="G79" s="4" t="s">
        <v>138</v>
      </c>
      <c r="H79" s="4" t="s">
        <v>127</v>
      </c>
      <c r="I79" s="4" t="s">
        <v>142</v>
      </c>
      <c r="J79" s="4">
        <v>325199</v>
      </c>
      <c r="L79" s="4">
        <v>28.969389</v>
      </c>
      <c r="M79" s="4">
        <v>-95.379527999999993</v>
      </c>
      <c r="N79" s="4" t="s">
        <v>143</v>
      </c>
      <c r="O79" s="47">
        <v>110066943605</v>
      </c>
      <c r="P79" s="47">
        <v>1322221323342</v>
      </c>
      <c r="Q79" s="4" t="s">
        <v>119</v>
      </c>
      <c r="R79" s="4" t="s">
        <v>120</v>
      </c>
      <c r="S79" s="4">
        <v>5</v>
      </c>
      <c r="T79" s="4">
        <v>0</v>
      </c>
      <c r="U79" s="4">
        <v>0</v>
      </c>
      <c r="V79" s="4">
        <v>0</v>
      </c>
      <c r="W79" s="4">
        <v>0</v>
      </c>
      <c r="X79" s="4">
        <v>0</v>
      </c>
      <c r="Y79" s="4">
        <v>0</v>
      </c>
      <c r="Z79" s="4">
        <v>0</v>
      </c>
      <c r="AA79" s="4">
        <v>0</v>
      </c>
      <c r="AC79" s="4">
        <v>0</v>
      </c>
      <c r="AD79" s="4">
        <v>0</v>
      </c>
      <c r="AE79" s="4">
        <v>0</v>
      </c>
      <c r="AF79" s="4">
        <v>0</v>
      </c>
      <c r="AG79" s="4">
        <v>0</v>
      </c>
      <c r="AH79" s="4">
        <v>0</v>
      </c>
      <c r="AI79" s="4">
        <v>0</v>
      </c>
      <c r="AJ79" s="4">
        <v>0</v>
      </c>
      <c r="AK79" s="4">
        <v>0</v>
      </c>
      <c r="AL79" s="4" t="s">
        <v>262</v>
      </c>
      <c r="AM79" s="4" t="s">
        <v>237</v>
      </c>
      <c r="AN79" s="4" t="s">
        <v>131</v>
      </c>
      <c r="AO79" s="4" t="s">
        <v>132</v>
      </c>
      <c r="AP79" s="4" t="s">
        <v>133</v>
      </c>
      <c r="AR79" s="4" t="s">
        <v>134</v>
      </c>
      <c r="AT79" s="4" t="s">
        <v>135</v>
      </c>
      <c r="BD79" s="4">
        <f t="shared" si="1"/>
        <v>0</v>
      </c>
    </row>
    <row r="80" spans="1:56" x14ac:dyDescent="0.35">
      <c r="A80" s="4" t="s">
        <v>228</v>
      </c>
      <c r="B80" s="4" t="s">
        <v>123</v>
      </c>
      <c r="C80" s="4" t="s">
        <v>405</v>
      </c>
      <c r="D80" s="4" t="s">
        <v>406</v>
      </c>
      <c r="E80" s="4" t="s">
        <v>407</v>
      </c>
      <c r="F80" s="4" t="s">
        <v>304</v>
      </c>
      <c r="G80" s="4" t="s">
        <v>305</v>
      </c>
      <c r="H80" s="4" t="s">
        <v>206</v>
      </c>
      <c r="I80" s="4" t="s">
        <v>306</v>
      </c>
      <c r="J80" s="4">
        <v>339112</v>
      </c>
      <c r="L80" s="4">
        <v>40.432048999999999</v>
      </c>
      <c r="M80" s="4">
        <v>-99.396766</v>
      </c>
      <c r="P80" s="47">
        <v>1322221324193</v>
      </c>
      <c r="Q80" s="4" t="s">
        <v>119</v>
      </c>
      <c r="R80" s="4" t="s">
        <v>120</v>
      </c>
      <c r="S80" s="4">
        <v>4</v>
      </c>
      <c r="T80" s="4">
        <v>0</v>
      </c>
      <c r="U80" s="4">
        <v>0</v>
      </c>
      <c r="V80" s="4">
        <v>0</v>
      </c>
      <c r="W80" s="4">
        <v>0</v>
      </c>
      <c r="X80" s="4">
        <v>0</v>
      </c>
      <c r="Y80" s="4">
        <v>0</v>
      </c>
      <c r="Z80" s="4">
        <v>0</v>
      </c>
      <c r="AA80" s="4">
        <v>0</v>
      </c>
      <c r="AC80" s="4">
        <v>0</v>
      </c>
      <c r="AD80" s="4">
        <v>0</v>
      </c>
      <c r="AE80" s="4">
        <v>0</v>
      </c>
      <c r="AF80" s="4">
        <v>0</v>
      </c>
      <c r="AG80" s="4">
        <v>0</v>
      </c>
      <c r="AH80" s="4">
        <v>0</v>
      </c>
      <c r="AI80" s="4">
        <v>0</v>
      </c>
      <c r="AJ80" s="4">
        <v>0</v>
      </c>
      <c r="AK80" s="4">
        <v>0</v>
      </c>
      <c r="AL80" s="4" t="s">
        <v>408</v>
      </c>
      <c r="AM80" s="4" t="s">
        <v>409</v>
      </c>
      <c r="AN80" s="4" t="s">
        <v>125</v>
      </c>
      <c r="AO80" s="4" t="s">
        <v>126</v>
      </c>
      <c r="AP80" s="4" t="s">
        <v>127</v>
      </c>
      <c r="AR80" s="4" t="s">
        <v>410</v>
      </c>
      <c r="AS80" s="47">
        <v>110000748772</v>
      </c>
      <c r="AT80" s="4" t="s">
        <v>411</v>
      </c>
      <c r="BD80" s="4">
        <f t="shared" si="1"/>
        <v>0</v>
      </c>
    </row>
    <row r="81" spans="1:56" x14ac:dyDescent="0.35">
      <c r="A81" s="4" t="s">
        <v>228</v>
      </c>
      <c r="B81" s="4" t="s">
        <v>123</v>
      </c>
      <c r="C81" s="4" t="s">
        <v>317</v>
      </c>
      <c r="D81" s="4" t="s">
        <v>318</v>
      </c>
      <c r="E81" s="4" t="s">
        <v>319</v>
      </c>
      <c r="F81" s="4" t="s">
        <v>320</v>
      </c>
      <c r="G81" s="4" t="s">
        <v>321</v>
      </c>
      <c r="H81" s="4" t="s">
        <v>154</v>
      </c>
      <c r="I81" s="4" t="s">
        <v>322</v>
      </c>
      <c r="J81" s="4">
        <v>325998</v>
      </c>
      <c r="L81" s="4">
        <v>41.755000000000003</v>
      </c>
      <c r="M81" s="4">
        <v>-90.284166999999997</v>
      </c>
      <c r="N81" s="4" t="s">
        <v>323</v>
      </c>
      <c r="O81" s="47">
        <v>110013886875</v>
      </c>
      <c r="P81" s="47">
        <v>1322221384098</v>
      </c>
      <c r="Q81" s="4" t="s">
        <v>119</v>
      </c>
      <c r="R81" s="4" t="s">
        <v>120</v>
      </c>
      <c r="S81" s="4">
        <v>5</v>
      </c>
      <c r="T81" s="4">
        <v>0</v>
      </c>
      <c r="U81" s="4">
        <v>0</v>
      </c>
      <c r="V81" s="4">
        <v>0</v>
      </c>
      <c r="W81" s="4">
        <v>0</v>
      </c>
      <c r="X81" s="4">
        <v>0</v>
      </c>
      <c r="Y81" s="4">
        <v>0</v>
      </c>
      <c r="Z81" s="4">
        <v>0</v>
      </c>
      <c r="AA81" s="4">
        <v>0</v>
      </c>
      <c r="AC81" s="4">
        <v>0</v>
      </c>
      <c r="AD81" s="4">
        <v>0</v>
      </c>
      <c r="AE81" s="4">
        <v>0</v>
      </c>
      <c r="AF81" s="4">
        <v>0</v>
      </c>
      <c r="AG81" s="4">
        <v>0</v>
      </c>
      <c r="AH81" s="4">
        <v>0</v>
      </c>
      <c r="AI81" s="4">
        <v>0</v>
      </c>
      <c r="AJ81" s="4">
        <v>0</v>
      </c>
      <c r="AK81" s="4">
        <v>0</v>
      </c>
      <c r="AL81" s="4" t="s">
        <v>236</v>
      </c>
      <c r="AM81" s="4" t="s">
        <v>237</v>
      </c>
      <c r="AN81" s="4" t="s">
        <v>131</v>
      </c>
      <c r="AO81" s="4" t="s">
        <v>132</v>
      </c>
      <c r="AP81" s="4" t="s">
        <v>133</v>
      </c>
      <c r="AR81" s="4" t="s">
        <v>134</v>
      </c>
      <c r="AS81" s="47">
        <v>110000521221</v>
      </c>
      <c r="AT81" s="4" t="s">
        <v>135</v>
      </c>
      <c r="BD81" s="4">
        <f t="shared" si="1"/>
        <v>0</v>
      </c>
    </row>
    <row r="82" spans="1:56" x14ac:dyDescent="0.35">
      <c r="A82" s="4" t="s">
        <v>228</v>
      </c>
      <c r="B82" s="4" t="s">
        <v>123</v>
      </c>
      <c r="C82" s="4" t="s">
        <v>276</v>
      </c>
      <c r="D82" s="4" t="s">
        <v>277</v>
      </c>
      <c r="E82" s="4" t="s">
        <v>278</v>
      </c>
      <c r="F82" s="4" t="s">
        <v>182</v>
      </c>
      <c r="G82" s="4" t="s">
        <v>183</v>
      </c>
      <c r="H82" s="4" t="s">
        <v>160</v>
      </c>
      <c r="I82" s="4" t="s">
        <v>184</v>
      </c>
      <c r="J82" s="4">
        <v>325211</v>
      </c>
      <c r="L82" s="4">
        <v>30.259399999999999</v>
      </c>
      <c r="M82" s="4">
        <v>-91.173699999999997</v>
      </c>
      <c r="N82" s="4" t="s">
        <v>279</v>
      </c>
      <c r="O82" s="47">
        <v>110000572675</v>
      </c>
      <c r="P82" s="47">
        <v>1322221427800</v>
      </c>
      <c r="Q82" s="4" t="s">
        <v>119</v>
      </c>
      <c r="R82" s="4" t="s">
        <v>120</v>
      </c>
      <c r="S82" s="4">
        <v>2</v>
      </c>
      <c r="T82" s="4">
        <v>0</v>
      </c>
      <c r="U82" s="4">
        <v>0</v>
      </c>
      <c r="V82" s="4">
        <v>0</v>
      </c>
      <c r="W82" s="4">
        <v>0</v>
      </c>
      <c r="X82" s="4">
        <v>0</v>
      </c>
      <c r="Y82" s="4">
        <v>0</v>
      </c>
      <c r="Z82" s="4">
        <v>0</v>
      </c>
      <c r="AA82" s="4">
        <v>0</v>
      </c>
      <c r="AC82" s="4">
        <v>0</v>
      </c>
      <c r="AD82" s="4">
        <v>0</v>
      </c>
      <c r="AE82" s="4">
        <v>0</v>
      </c>
      <c r="AF82" s="4">
        <v>0</v>
      </c>
      <c r="AG82" s="4">
        <v>0</v>
      </c>
      <c r="AH82" s="4">
        <v>0</v>
      </c>
      <c r="AI82" s="4">
        <v>0</v>
      </c>
      <c r="AJ82" s="4">
        <v>0</v>
      </c>
      <c r="AK82" s="4">
        <v>0</v>
      </c>
      <c r="BD82" s="4">
        <f t="shared" si="1"/>
        <v>0</v>
      </c>
    </row>
    <row r="83" spans="1:56" x14ac:dyDescent="0.35">
      <c r="A83" s="4" t="s">
        <v>228</v>
      </c>
      <c r="B83" s="4" t="s">
        <v>123</v>
      </c>
      <c r="C83" s="4" t="s">
        <v>168</v>
      </c>
      <c r="D83" s="4" t="s">
        <v>169</v>
      </c>
      <c r="E83" s="4" t="s">
        <v>170</v>
      </c>
      <c r="F83" s="4" t="s">
        <v>171</v>
      </c>
      <c r="G83" s="4" t="s">
        <v>172</v>
      </c>
      <c r="H83" s="4" t="s">
        <v>148</v>
      </c>
      <c r="I83" s="4" t="s">
        <v>173</v>
      </c>
      <c r="J83" s="4">
        <v>562213</v>
      </c>
      <c r="L83" s="4">
        <v>40.631622</v>
      </c>
      <c r="M83" s="4">
        <v>-80.546319999999994</v>
      </c>
      <c r="N83" s="4" t="s">
        <v>174</v>
      </c>
      <c r="O83" s="47">
        <v>110027242320</v>
      </c>
      <c r="P83" s="47">
        <v>1322221438258</v>
      </c>
      <c r="Q83" s="4" t="s">
        <v>119</v>
      </c>
      <c r="R83" s="4" t="s">
        <v>120</v>
      </c>
      <c r="S83" s="4">
        <v>4</v>
      </c>
      <c r="T83" s="4">
        <v>0</v>
      </c>
      <c r="U83" s="4">
        <v>0</v>
      </c>
      <c r="V83" s="4">
        <v>0</v>
      </c>
      <c r="W83" s="4">
        <v>0</v>
      </c>
      <c r="X83" s="4">
        <v>0</v>
      </c>
      <c r="Y83" s="4">
        <v>0</v>
      </c>
      <c r="Z83" s="4">
        <v>0</v>
      </c>
      <c r="AA83" s="4">
        <v>0</v>
      </c>
      <c r="AC83" s="4">
        <v>0</v>
      </c>
      <c r="AD83" s="4">
        <v>0</v>
      </c>
      <c r="AE83" s="4">
        <v>0</v>
      </c>
      <c r="AF83" s="4">
        <v>0</v>
      </c>
      <c r="AG83" s="4">
        <v>0</v>
      </c>
      <c r="AH83" s="4">
        <v>0</v>
      </c>
      <c r="AI83" s="4">
        <v>0</v>
      </c>
      <c r="AJ83" s="4">
        <v>0</v>
      </c>
      <c r="AK83" s="4">
        <v>0</v>
      </c>
      <c r="AU83" s="4" t="s">
        <v>244</v>
      </c>
      <c r="AV83" s="4" t="s">
        <v>244</v>
      </c>
      <c r="AW83" s="4" t="s">
        <v>350</v>
      </c>
      <c r="AX83" s="4" t="s">
        <v>351</v>
      </c>
      <c r="AY83" s="4" t="s">
        <v>171</v>
      </c>
      <c r="AZ83" s="4" t="s">
        <v>148</v>
      </c>
      <c r="BA83" s="4" t="s">
        <v>172</v>
      </c>
      <c r="BB83" s="4" t="s">
        <v>173</v>
      </c>
      <c r="BC83" s="4" t="s">
        <v>352</v>
      </c>
      <c r="BD83" s="4">
        <f t="shared" si="1"/>
        <v>0</v>
      </c>
    </row>
    <row r="84" spans="1:56" x14ac:dyDescent="0.35">
      <c r="A84" s="4" t="s">
        <v>228</v>
      </c>
      <c r="B84" s="4" t="s">
        <v>123</v>
      </c>
      <c r="C84" s="4" t="s">
        <v>381</v>
      </c>
      <c r="D84" s="4" t="s">
        <v>382</v>
      </c>
      <c r="E84" s="4" t="s">
        <v>383</v>
      </c>
      <c r="F84" s="4" t="s">
        <v>384</v>
      </c>
      <c r="G84" s="4" t="s">
        <v>385</v>
      </c>
      <c r="H84" s="4" t="s">
        <v>127</v>
      </c>
      <c r="I84" s="4" t="s">
        <v>386</v>
      </c>
      <c r="J84" s="4">
        <v>326150</v>
      </c>
      <c r="L84" s="4">
        <v>29.612449999999999</v>
      </c>
      <c r="M84" s="4">
        <v>-95.516098999999997</v>
      </c>
      <c r="O84" s="47">
        <v>110070942904</v>
      </c>
      <c r="P84" s="47">
        <v>1322222389443</v>
      </c>
      <c r="Q84" s="4" t="s">
        <v>119</v>
      </c>
      <c r="R84" s="4" t="s">
        <v>120</v>
      </c>
      <c r="S84" s="4">
        <v>4</v>
      </c>
      <c r="T84" s="4">
        <v>0</v>
      </c>
      <c r="U84" s="4">
        <v>0</v>
      </c>
      <c r="V84" s="4">
        <v>0</v>
      </c>
      <c r="W84" s="4">
        <v>0</v>
      </c>
      <c r="X84" s="4">
        <v>0</v>
      </c>
      <c r="Y84" s="4">
        <v>0</v>
      </c>
      <c r="Z84" s="4">
        <v>0</v>
      </c>
      <c r="AA84" s="4">
        <v>0</v>
      </c>
      <c r="AC84" s="4">
        <v>0</v>
      </c>
      <c r="AD84" s="4">
        <v>0</v>
      </c>
      <c r="AE84" s="4">
        <v>0</v>
      </c>
      <c r="AF84" s="4">
        <v>0</v>
      </c>
      <c r="AG84" s="4">
        <v>0</v>
      </c>
      <c r="AH84" s="4">
        <v>0</v>
      </c>
      <c r="AI84" s="4">
        <v>0</v>
      </c>
      <c r="AJ84" s="4">
        <v>0</v>
      </c>
      <c r="AK84" s="4">
        <v>0</v>
      </c>
      <c r="BD84" s="4">
        <f t="shared" si="1"/>
        <v>0</v>
      </c>
    </row>
    <row r="85" spans="1:56" x14ac:dyDescent="0.35">
      <c r="A85" s="4" t="s">
        <v>228</v>
      </c>
      <c r="B85" s="4" t="s">
        <v>123</v>
      </c>
      <c r="C85" s="4" t="s">
        <v>87</v>
      </c>
      <c r="D85" s="4" t="s">
        <v>88</v>
      </c>
      <c r="E85" s="4" t="s">
        <v>114</v>
      </c>
      <c r="F85" s="4" t="s">
        <v>115</v>
      </c>
      <c r="G85" s="4" t="s">
        <v>116</v>
      </c>
      <c r="H85" s="4" t="s">
        <v>117</v>
      </c>
      <c r="I85" s="4" t="s">
        <v>118</v>
      </c>
      <c r="J85" s="4">
        <v>326150</v>
      </c>
      <c r="K85" s="4" t="str">
        <f>VLOOKUP(J85, '2017 to 2022 NAICS'!$A$4:$B$1153, 2, FALSE)</f>
        <v>Urethane and Other Foam Product (except Polystyrene) Manufacturing</v>
      </c>
      <c r="L85" s="4">
        <v>36.472777999999998</v>
      </c>
      <c r="M85" s="4">
        <v>-80.608610999999996</v>
      </c>
      <c r="O85" s="47">
        <v>110000345172</v>
      </c>
      <c r="P85" s="47">
        <v>1322222389532</v>
      </c>
      <c r="Q85" s="4" t="s">
        <v>119</v>
      </c>
      <c r="R85" s="4" t="s">
        <v>120</v>
      </c>
      <c r="S85" s="4">
        <v>4</v>
      </c>
      <c r="T85" s="4">
        <v>0</v>
      </c>
      <c r="U85" s="4">
        <v>0</v>
      </c>
      <c r="V85" s="4">
        <v>0</v>
      </c>
      <c r="W85" s="4">
        <v>0</v>
      </c>
      <c r="X85" s="4">
        <v>0</v>
      </c>
      <c r="Y85" s="4">
        <v>0</v>
      </c>
      <c r="Z85" s="4">
        <v>0</v>
      </c>
      <c r="AA85" s="4">
        <v>0</v>
      </c>
      <c r="AC85" s="4">
        <v>0</v>
      </c>
      <c r="AD85" s="4">
        <v>0</v>
      </c>
      <c r="AE85" s="4">
        <v>0</v>
      </c>
      <c r="AF85" s="4">
        <v>0</v>
      </c>
      <c r="AG85" s="4">
        <v>361</v>
      </c>
      <c r="AH85" s="4">
        <v>0</v>
      </c>
      <c r="AI85" s="4">
        <v>0</v>
      </c>
      <c r="AJ85" s="4">
        <v>0</v>
      </c>
      <c r="AK85" s="4">
        <v>0</v>
      </c>
      <c r="AL85" s="4" t="s">
        <v>340</v>
      </c>
      <c r="AM85" s="4" t="s">
        <v>341</v>
      </c>
      <c r="AN85" s="4" t="s">
        <v>342</v>
      </c>
      <c r="AO85" s="4" t="s">
        <v>343</v>
      </c>
      <c r="AP85" s="4" t="s">
        <v>167</v>
      </c>
      <c r="AR85" s="4" t="s">
        <v>344</v>
      </c>
      <c r="AS85" s="47">
        <v>110064095660</v>
      </c>
      <c r="AT85" s="4" t="s">
        <v>345</v>
      </c>
      <c r="BD85" s="4">
        <f t="shared" si="1"/>
        <v>361</v>
      </c>
    </row>
    <row r="86" spans="1:56" x14ac:dyDescent="0.35">
      <c r="A86" s="4" t="s">
        <v>412</v>
      </c>
      <c r="B86" s="4" t="s">
        <v>144</v>
      </c>
      <c r="C86" s="4" t="s">
        <v>413</v>
      </c>
      <c r="D86" s="4" t="s">
        <v>414</v>
      </c>
      <c r="E86" s="4" t="s">
        <v>415</v>
      </c>
      <c r="F86" s="4" t="s">
        <v>186</v>
      </c>
      <c r="G86" s="4" t="s">
        <v>126</v>
      </c>
      <c r="H86" s="4" t="s">
        <v>127</v>
      </c>
      <c r="I86" s="4" t="s">
        <v>416</v>
      </c>
      <c r="J86" s="4">
        <v>325211</v>
      </c>
      <c r="L86" s="4">
        <v>29.671271000000001</v>
      </c>
      <c r="M86" s="4">
        <v>-95.404606999999999</v>
      </c>
      <c r="N86" s="4" t="s">
        <v>417</v>
      </c>
      <c r="O86" s="47">
        <v>110000861755</v>
      </c>
      <c r="P86" s="47">
        <v>1323221672797</v>
      </c>
      <c r="Q86" s="4" t="s">
        <v>119</v>
      </c>
      <c r="R86" s="4" t="s">
        <v>120</v>
      </c>
      <c r="AC86" s="4">
        <v>0</v>
      </c>
      <c r="AD86" s="4">
        <v>0</v>
      </c>
      <c r="AE86" s="4">
        <v>0</v>
      </c>
      <c r="AF86" s="4">
        <v>0</v>
      </c>
      <c r="AG86" s="4">
        <v>0</v>
      </c>
      <c r="AH86" s="4">
        <v>0</v>
      </c>
      <c r="AI86" s="4">
        <v>0</v>
      </c>
      <c r="AJ86" s="4">
        <v>0</v>
      </c>
      <c r="AK86" s="4">
        <v>0</v>
      </c>
      <c r="BD86" s="4">
        <f t="shared" si="1"/>
        <v>0</v>
      </c>
    </row>
    <row r="87" spans="1:56" x14ac:dyDescent="0.35">
      <c r="A87" s="4" t="s">
        <v>228</v>
      </c>
      <c r="B87" s="4" t="s">
        <v>144</v>
      </c>
      <c r="C87" s="4" t="s">
        <v>168</v>
      </c>
      <c r="D87" s="4" t="s">
        <v>169</v>
      </c>
      <c r="E87" s="4" t="s">
        <v>170</v>
      </c>
      <c r="F87" s="4" t="s">
        <v>171</v>
      </c>
      <c r="G87" s="4" t="s">
        <v>172</v>
      </c>
      <c r="H87" s="4" t="s">
        <v>148</v>
      </c>
      <c r="I87" s="4" t="s">
        <v>173</v>
      </c>
      <c r="J87" s="4">
        <v>562213</v>
      </c>
      <c r="L87" s="4">
        <v>40.631622</v>
      </c>
      <c r="M87" s="4">
        <v>-80.546319999999994</v>
      </c>
      <c r="N87" s="4" t="s">
        <v>174</v>
      </c>
      <c r="O87" s="47">
        <v>110027242320</v>
      </c>
      <c r="P87" s="47">
        <v>1323221750476</v>
      </c>
      <c r="Q87" s="4" t="s">
        <v>119</v>
      </c>
      <c r="R87" s="4" t="s">
        <v>120</v>
      </c>
      <c r="S87" s="4">
        <v>4</v>
      </c>
      <c r="T87" s="4">
        <v>0</v>
      </c>
      <c r="U87" s="4">
        <v>0</v>
      </c>
      <c r="V87" s="4">
        <v>0</v>
      </c>
      <c r="W87" s="4">
        <v>0</v>
      </c>
      <c r="X87" s="4">
        <v>0</v>
      </c>
      <c r="Y87" s="4">
        <v>0</v>
      </c>
      <c r="Z87" s="4">
        <v>0</v>
      </c>
      <c r="AA87" s="4">
        <v>0</v>
      </c>
      <c r="AC87" s="4">
        <v>0</v>
      </c>
      <c r="AD87" s="4">
        <v>0</v>
      </c>
      <c r="AE87" s="4">
        <v>0</v>
      </c>
      <c r="AF87" s="4">
        <v>0</v>
      </c>
      <c r="AG87" s="4">
        <v>0</v>
      </c>
      <c r="AH87" s="4">
        <v>0</v>
      </c>
      <c r="AI87" s="4">
        <v>0</v>
      </c>
      <c r="AJ87" s="4">
        <v>0</v>
      </c>
      <c r="AK87" s="4">
        <v>0</v>
      </c>
      <c r="AU87" s="4" t="s">
        <v>244</v>
      </c>
      <c r="AV87" s="4" t="s">
        <v>244</v>
      </c>
      <c r="AW87" s="4" t="s">
        <v>350</v>
      </c>
      <c r="AX87" s="4" t="s">
        <v>351</v>
      </c>
      <c r="AY87" s="4" t="s">
        <v>171</v>
      </c>
      <c r="AZ87" s="4" t="s">
        <v>148</v>
      </c>
      <c r="BA87" s="4" t="s">
        <v>172</v>
      </c>
      <c r="BB87" s="4" t="s">
        <v>173</v>
      </c>
      <c r="BC87" s="4" t="s">
        <v>352</v>
      </c>
      <c r="BD87" s="4">
        <f t="shared" si="1"/>
        <v>0</v>
      </c>
    </row>
    <row r="88" spans="1:56" x14ac:dyDescent="0.35">
      <c r="A88" s="4" t="s">
        <v>228</v>
      </c>
      <c r="B88" s="4" t="s">
        <v>144</v>
      </c>
      <c r="C88" s="4" t="s">
        <v>229</v>
      </c>
      <c r="D88" s="4" t="s">
        <v>230</v>
      </c>
      <c r="E88" s="4" t="s">
        <v>231</v>
      </c>
      <c r="F88" s="4" t="s">
        <v>232</v>
      </c>
      <c r="G88" s="4" t="s">
        <v>233</v>
      </c>
      <c r="H88" s="4" t="s">
        <v>160</v>
      </c>
      <c r="I88" s="4" t="s">
        <v>234</v>
      </c>
      <c r="J88" s="4">
        <v>325211</v>
      </c>
      <c r="L88" s="4">
        <v>30.208604000000001</v>
      </c>
      <c r="M88" s="4">
        <v>-91.011127999999999</v>
      </c>
      <c r="N88" s="4" t="s">
        <v>235</v>
      </c>
      <c r="O88" s="47">
        <v>110000746328</v>
      </c>
      <c r="P88" s="47">
        <v>1323221820564</v>
      </c>
      <c r="Q88" s="4" t="s">
        <v>119</v>
      </c>
      <c r="R88" s="4" t="s">
        <v>120</v>
      </c>
      <c r="S88" s="4">
        <v>3</v>
      </c>
      <c r="T88" s="4">
        <v>0</v>
      </c>
      <c r="U88" s="4">
        <v>0</v>
      </c>
      <c r="V88" s="4">
        <v>0</v>
      </c>
      <c r="W88" s="4">
        <v>0</v>
      </c>
      <c r="X88" s="4">
        <v>0</v>
      </c>
      <c r="Y88" s="4">
        <v>0</v>
      </c>
      <c r="Z88" s="4">
        <v>0</v>
      </c>
      <c r="AA88" s="4">
        <v>0</v>
      </c>
      <c r="AC88" s="4">
        <v>0</v>
      </c>
      <c r="AD88" s="4">
        <v>0</v>
      </c>
      <c r="AE88" s="4">
        <v>0</v>
      </c>
      <c r="AF88" s="4">
        <v>0</v>
      </c>
      <c r="AG88" s="4">
        <v>0</v>
      </c>
      <c r="AH88" s="4">
        <v>0</v>
      </c>
      <c r="AI88" s="4">
        <v>0</v>
      </c>
      <c r="AJ88" s="4">
        <v>0</v>
      </c>
      <c r="AK88" s="4">
        <v>0</v>
      </c>
      <c r="AL88" s="4" t="s">
        <v>252</v>
      </c>
      <c r="AM88" s="4" t="s">
        <v>253</v>
      </c>
      <c r="AN88" s="4" t="s">
        <v>254</v>
      </c>
      <c r="AO88" s="4" t="s">
        <v>254</v>
      </c>
      <c r="AP88" s="4" t="s">
        <v>133</v>
      </c>
      <c r="AR88" s="4" t="s">
        <v>256</v>
      </c>
      <c r="AS88" s="47">
        <v>110000451476</v>
      </c>
      <c r="AT88" s="4" t="s">
        <v>257</v>
      </c>
      <c r="BD88" s="4">
        <f t="shared" si="1"/>
        <v>0</v>
      </c>
    </row>
    <row r="89" spans="1:56" x14ac:dyDescent="0.35">
      <c r="A89" s="4" t="s">
        <v>228</v>
      </c>
      <c r="B89" s="4" t="s">
        <v>144</v>
      </c>
      <c r="C89" s="4" t="s">
        <v>405</v>
      </c>
      <c r="D89" s="4" t="s">
        <v>406</v>
      </c>
      <c r="E89" s="4" t="s">
        <v>407</v>
      </c>
      <c r="F89" s="4" t="s">
        <v>304</v>
      </c>
      <c r="G89" s="4" t="s">
        <v>305</v>
      </c>
      <c r="H89" s="4" t="s">
        <v>206</v>
      </c>
      <c r="I89" s="4" t="s">
        <v>306</v>
      </c>
      <c r="J89" s="4">
        <v>339112</v>
      </c>
      <c r="L89" s="4">
        <v>40.432048999999999</v>
      </c>
      <c r="M89" s="4">
        <v>-99.396766</v>
      </c>
      <c r="P89" s="47">
        <v>1323221924259</v>
      </c>
      <c r="Q89" s="4" t="s">
        <v>119</v>
      </c>
      <c r="R89" s="4" t="s">
        <v>120</v>
      </c>
      <c r="S89" s="4">
        <v>4</v>
      </c>
      <c r="T89" s="4">
        <v>0</v>
      </c>
      <c r="U89" s="4">
        <v>0</v>
      </c>
      <c r="V89" s="4">
        <v>0</v>
      </c>
      <c r="W89" s="4">
        <v>0</v>
      </c>
      <c r="X89" s="4">
        <v>0</v>
      </c>
      <c r="Y89" s="4">
        <v>0</v>
      </c>
      <c r="Z89" s="4">
        <v>0</v>
      </c>
      <c r="AA89" s="4">
        <v>0</v>
      </c>
      <c r="AC89" s="4">
        <v>0</v>
      </c>
      <c r="AD89" s="4">
        <v>0</v>
      </c>
      <c r="AE89" s="4">
        <v>0</v>
      </c>
      <c r="AF89" s="4">
        <v>0</v>
      </c>
      <c r="AG89" s="4">
        <v>0</v>
      </c>
      <c r="AH89" s="4">
        <v>0</v>
      </c>
      <c r="AI89" s="4">
        <v>0</v>
      </c>
      <c r="AJ89" s="4">
        <v>0</v>
      </c>
      <c r="AK89" s="4">
        <v>0</v>
      </c>
      <c r="AL89" s="4" t="s">
        <v>308</v>
      </c>
      <c r="AM89" s="4" t="s">
        <v>309</v>
      </c>
      <c r="AN89" s="4" t="s">
        <v>205</v>
      </c>
      <c r="AO89" s="4" t="s">
        <v>205</v>
      </c>
      <c r="AP89" s="4" t="s">
        <v>206</v>
      </c>
      <c r="AR89" s="4" t="s">
        <v>207</v>
      </c>
      <c r="AS89" s="47">
        <v>110041638458</v>
      </c>
      <c r="AT89" s="4" t="s">
        <v>208</v>
      </c>
      <c r="BD89" s="4">
        <f t="shared" si="1"/>
        <v>0</v>
      </c>
    </row>
    <row r="90" spans="1:56" x14ac:dyDescent="0.35">
      <c r="A90" s="4" t="s">
        <v>228</v>
      </c>
      <c r="B90" s="4" t="s">
        <v>144</v>
      </c>
      <c r="C90" s="4" t="s">
        <v>292</v>
      </c>
      <c r="D90" s="4" t="s">
        <v>293</v>
      </c>
      <c r="E90" s="4" t="s">
        <v>294</v>
      </c>
      <c r="F90" s="4" t="s">
        <v>295</v>
      </c>
      <c r="G90" s="4" t="s">
        <v>296</v>
      </c>
      <c r="H90" s="4" t="s">
        <v>187</v>
      </c>
      <c r="I90" s="4" t="s">
        <v>297</v>
      </c>
      <c r="J90" s="4">
        <v>325998</v>
      </c>
      <c r="L90" s="4">
        <v>33.119149999999998</v>
      </c>
      <c r="M90" s="4">
        <v>-117.28344</v>
      </c>
      <c r="N90" s="4" t="s">
        <v>298</v>
      </c>
      <c r="O90" s="47">
        <v>110000478509</v>
      </c>
      <c r="P90" s="47">
        <v>1323221931633</v>
      </c>
      <c r="Q90" s="4" t="s">
        <v>119</v>
      </c>
      <c r="R90" s="4" t="s">
        <v>120</v>
      </c>
      <c r="S90" s="4">
        <v>4</v>
      </c>
      <c r="T90" s="4">
        <v>0</v>
      </c>
      <c r="U90" s="4">
        <v>0</v>
      </c>
      <c r="V90" s="4">
        <v>0</v>
      </c>
      <c r="W90" s="4">
        <v>0</v>
      </c>
      <c r="X90" s="4">
        <v>0</v>
      </c>
      <c r="Y90" s="4">
        <v>0</v>
      </c>
      <c r="Z90" s="4">
        <v>0</v>
      </c>
      <c r="AA90" s="4">
        <v>0</v>
      </c>
      <c r="AC90" s="4">
        <v>0</v>
      </c>
      <c r="AD90" s="4">
        <v>0</v>
      </c>
      <c r="AE90" s="4">
        <v>0</v>
      </c>
      <c r="AF90" s="4">
        <v>0</v>
      </c>
      <c r="AG90" s="4">
        <v>0</v>
      </c>
      <c r="AH90" s="4">
        <v>0</v>
      </c>
      <c r="AI90" s="4">
        <v>0</v>
      </c>
      <c r="AJ90" s="4">
        <v>0</v>
      </c>
      <c r="AK90" s="4">
        <v>0</v>
      </c>
      <c r="AL90" s="4" t="s">
        <v>236</v>
      </c>
      <c r="AM90" s="4" t="s">
        <v>237</v>
      </c>
      <c r="AN90" s="4" t="s">
        <v>131</v>
      </c>
      <c r="AO90" s="4" t="s">
        <v>132</v>
      </c>
      <c r="AP90" s="4" t="s">
        <v>133</v>
      </c>
      <c r="AR90" s="4" t="s">
        <v>134</v>
      </c>
      <c r="AS90" s="47">
        <v>110000521221</v>
      </c>
      <c r="AT90" s="4" t="s">
        <v>135</v>
      </c>
      <c r="AU90" s="4" t="s">
        <v>244</v>
      </c>
      <c r="AV90" s="4" t="s">
        <v>244</v>
      </c>
      <c r="AW90" s="4" t="s">
        <v>299</v>
      </c>
      <c r="AX90" s="4" t="s">
        <v>300</v>
      </c>
      <c r="AY90" s="4" t="s">
        <v>295</v>
      </c>
      <c r="AZ90" s="4" t="s">
        <v>187</v>
      </c>
      <c r="BA90" s="4" t="s">
        <v>296</v>
      </c>
      <c r="BB90" s="4" t="s">
        <v>297</v>
      </c>
      <c r="BC90" s="4" t="s">
        <v>365</v>
      </c>
      <c r="BD90" s="4">
        <f t="shared" si="1"/>
        <v>0</v>
      </c>
    </row>
    <row r="91" spans="1:56" x14ac:dyDescent="0.35">
      <c r="A91" s="4" t="s">
        <v>228</v>
      </c>
      <c r="B91" s="4" t="s">
        <v>144</v>
      </c>
      <c r="C91" s="4" t="s">
        <v>89</v>
      </c>
      <c r="D91" s="4" t="s">
        <v>90</v>
      </c>
      <c r="E91" s="4" t="s">
        <v>136</v>
      </c>
      <c r="F91" s="4" t="s">
        <v>137</v>
      </c>
      <c r="G91" s="4" t="s">
        <v>138</v>
      </c>
      <c r="H91" s="4" t="s">
        <v>127</v>
      </c>
      <c r="I91" s="4" t="s">
        <v>142</v>
      </c>
      <c r="J91" s="4">
        <v>325199</v>
      </c>
      <c r="K91" s="4" t="str">
        <f>VLOOKUP(J91, '2017 to 2022 NAICS'!$A$4:$B$1153, 2, FALSE)</f>
        <v>All Other Basic Organic Chemical Manufacturing</v>
      </c>
      <c r="L91" s="4">
        <v>28.969389</v>
      </c>
      <c r="M91" s="4">
        <v>-95.379527999999993</v>
      </c>
      <c r="N91" s="4" t="s">
        <v>143</v>
      </c>
      <c r="O91" s="47">
        <v>110066943605</v>
      </c>
      <c r="P91" s="47">
        <v>1323221997517</v>
      </c>
      <c r="Q91" s="4" t="s">
        <v>119</v>
      </c>
      <c r="R91" s="4" t="s">
        <v>120</v>
      </c>
      <c r="S91" s="4">
        <v>5</v>
      </c>
      <c r="T91" s="4">
        <v>0</v>
      </c>
      <c r="U91" s="4">
        <v>0</v>
      </c>
      <c r="V91" s="4">
        <v>0</v>
      </c>
      <c r="W91" s="4">
        <v>0</v>
      </c>
      <c r="X91" s="4">
        <v>0</v>
      </c>
      <c r="Y91" s="4">
        <v>0</v>
      </c>
      <c r="Z91" s="4">
        <v>0</v>
      </c>
      <c r="AA91" s="4">
        <v>0</v>
      </c>
      <c r="AC91" s="4">
        <v>0</v>
      </c>
      <c r="AD91" s="4">
        <v>0</v>
      </c>
      <c r="AE91" s="4">
        <v>0</v>
      </c>
      <c r="AF91" s="4">
        <v>0</v>
      </c>
      <c r="AG91" s="4">
        <v>10910</v>
      </c>
      <c r="AH91" s="4">
        <v>0</v>
      </c>
      <c r="AI91" s="4">
        <v>0</v>
      </c>
      <c r="AJ91" s="4">
        <v>0</v>
      </c>
      <c r="AK91" s="4">
        <v>0</v>
      </c>
      <c r="AL91" s="4" t="s">
        <v>418</v>
      </c>
      <c r="AM91" s="4" t="s">
        <v>419</v>
      </c>
      <c r="AN91" s="4" t="s">
        <v>337</v>
      </c>
      <c r="AO91" s="4" t="s">
        <v>159</v>
      </c>
      <c r="AP91" s="4" t="s">
        <v>160</v>
      </c>
      <c r="AR91" s="4" t="s">
        <v>338</v>
      </c>
      <c r="AT91" s="4" t="s">
        <v>339</v>
      </c>
      <c r="BD91" s="4">
        <f t="shared" si="1"/>
        <v>10910</v>
      </c>
    </row>
    <row r="92" spans="1:56" x14ac:dyDescent="0.35">
      <c r="A92" s="4" t="s">
        <v>228</v>
      </c>
      <c r="B92" s="4" t="s">
        <v>144</v>
      </c>
      <c r="C92" s="4" t="s">
        <v>270</v>
      </c>
      <c r="D92" s="4" t="s">
        <v>271</v>
      </c>
      <c r="E92" s="4" t="s">
        <v>272</v>
      </c>
      <c r="F92" s="4" t="s">
        <v>273</v>
      </c>
      <c r="G92" s="4" t="s">
        <v>126</v>
      </c>
      <c r="H92" s="4" t="s">
        <v>127</v>
      </c>
      <c r="I92" s="4" t="s">
        <v>274</v>
      </c>
      <c r="J92" s="4">
        <v>325199</v>
      </c>
      <c r="L92" s="4">
        <v>29.728559000000001</v>
      </c>
      <c r="M92" s="4">
        <v>-95.110764000000003</v>
      </c>
      <c r="N92" s="4" t="s">
        <v>275</v>
      </c>
      <c r="O92" s="47">
        <v>110015742204</v>
      </c>
      <c r="P92" s="47">
        <v>1323222039707</v>
      </c>
      <c r="Q92" s="4" t="s">
        <v>119</v>
      </c>
      <c r="R92" s="4" t="s">
        <v>120</v>
      </c>
      <c r="S92" s="4">
        <v>3</v>
      </c>
      <c r="T92" s="4">
        <v>0</v>
      </c>
      <c r="U92" s="4">
        <v>0</v>
      </c>
      <c r="V92" s="4">
        <v>0</v>
      </c>
      <c r="W92" s="4">
        <v>0</v>
      </c>
      <c r="X92" s="4">
        <v>0</v>
      </c>
      <c r="Y92" s="4">
        <v>0</v>
      </c>
      <c r="Z92" s="4">
        <v>0</v>
      </c>
      <c r="AA92" s="4">
        <v>0</v>
      </c>
      <c r="AC92" s="4">
        <v>0</v>
      </c>
      <c r="AD92" s="4">
        <v>0</v>
      </c>
      <c r="AE92" s="4">
        <v>0</v>
      </c>
      <c r="AF92" s="4">
        <v>0</v>
      </c>
      <c r="AG92" s="4">
        <v>0</v>
      </c>
      <c r="AH92" s="4">
        <v>0</v>
      </c>
      <c r="AI92" s="4">
        <v>0</v>
      </c>
      <c r="AJ92" s="4">
        <v>0</v>
      </c>
      <c r="AK92" s="4">
        <v>0</v>
      </c>
      <c r="BD92" s="4">
        <f t="shared" si="1"/>
        <v>0</v>
      </c>
    </row>
    <row r="93" spans="1:56" x14ac:dyDescent="0.35">
      <c r="A93" s="4" t="s">
        <v>228</v>
      </c>
      <c r="B93" s="4" t="s">
        <v>144</v>
      </c>
      <c r="C93" s="4" t="s">
        <v>85</v>
      </c>
      <c r="D93" s="4" t="s">
        <v>86</v>
      </c>
      <c r="E93" s="4" t="s">
        <v>157</v>
      </c>
      <c r="F93" s="4" t="s">
        <v>158</v>
      </c>
      <c r="G93" s="4" t="s">
        <v>159</v>
      </c>
      <c r="H93" s="4" t="s">
        <v>160</v>
      </c>
      <c r="I93" s="4" t="s">
        <v>161</v>
      </c>
      <c r="J93" s="4">
        <v>325180</v>
      </c>
      <c r="K93" s="4" t="str">
        <f>VLOOKUP(J93, '2017 to 2022 NAICS'!$A$4:$B$1153, 2, FALSE)</f>
        <v>Other Basic Inorganic Chemical Manufacturing</v>
      </c>
      <c r="L93" s="4">
        <v>30.223500000000001</v>
      </c>
      <c r="M93" s="4">
        <v>-93.286900000000003</v>
      </c>
      <c r="N93" s="4" t="s">
        <v>162</v>
      </c>
      <c r="O93" s="47">
        <v>110000494894</v>
      </c>
      <c r="P93" s="47">
        <v>1323222047553</v>
      </c>
      <c r="Q93" s="4" t="s">
        <v>119</v>
      </c>
      <c r="R93" s="4" t="s">
        <v>120</v>
      </c>
      <c r="S93" s="4">
        <v>7</v>
      </c>
      <c r="T93" s="4">
        <v>0</v>
      </c>
      <c r="U93" s="4">
        <v>0</v>
      </c>
      <c r="V93" s="4">
        <v>0</v>
      </c>
      <c r="W93" s="4">
        <v>0</v>
      </c>
      <c r="X93" s="4">
        <v>0</v>
      </c>
      <c r="Y93" s="4">
        <v>0</v>
      </c>
      <c r="Z93" s="4">
        <v>0</v>
      </c>
      <c r="AA93" s="4">
        <v>0</v>
      </c>
      <c r="AC93" s="4">
        <v>0</v>
      </c>
      <c r="AD93" s="4">
        <v>0</v>
      </c>
      <c r="AE93" s="4">
        <v>0</v>
      </c>
      <c r="AF93" s="4">
        <v>0</v>
      </c>
      <c r="AG93" s="4">
        <v>0</v>
      </c>
      <c r="AH93" s="4">
        <v>0.04</v>
      </c>
      <c r="AI93" s="4">
        <v>0</v>
      </c>
      <c r="AJ93" s="4">
        <v>0</v>
      </c>
      <c r="AK93" s="4">
        <v>0</v>
      </c>
      <c r="AL93" s="4" t="s">
        <v>236</v>
      </c>
      <c r="AM93" s="4" t="s">
        <v>237</v>
      </c>
      <c r="AN93" s="4" t="s">
        <v>131</v>
      </c>
      <c r="AO93" s="4" t="s">
        <v>132</v>
      </c>
      <c r="AP93" s="4" t="s">
        <v>133</v>
      </c>
      <c r="AR93" s="4" t="s">
        <v>134</v>
      </c>
      <c r="AS93" s="47">
        <v>110000521221</v>
      </c>
      <c r="AT93" s="4" t="s">
        <v>135</v>
      </c>
      <c r="BD93" s="4">
        <f t="shared" si="1"/>
        <v>0.04</v>
      </c>
    </row>
    <row r="94" spans="1:56" x14ac:dyDescent="0.35">
      <c r="A94" s="4" t="s">
        <v>228</v>
      </c>
      <c r="B94" s="4" t="s">
        <v>144</v>
      </c>
      <c r="C94" s="4" t="s">
        <v>258</v>
      </c>
      <c r="D94" s="4" t="s">
        <v>259</v>
      </c>
      <c r="E94" s="4" t="s">
        <v>260</v>
      </c>
      <c r="F94" s="4" t="s">
        <v>125</v>
      </c>
      <c r="G94" s="4" t="s">
        <v>126</v>
      </c>
      <c r="H94" s="4" t="s">
        <v>127</v>
      </c>
      <c r="I94" s="4" t="s">
        <v>128</v>
      </c>
      <c r="J94" s="4">
        <v>325199</v>
      </c>
      <c r="L94" s="4">
        <v>29.723700000000001</v>
      </c>
      <c r="M94" s="4">
        <v>-95.074079999999995</v>
      </c>
      <c r="N94" s="4" t="s">
        <v>261</v>
      </c>
      <c r="O94" s="47">
        <v>110017769734</v>
      </c>
      <c r="P94" s="47">
        <v>1323222056398</v>
      </c>
      <c r="Q94" s="4" t="s">
        <v>119</v>
      </c>
      <c r="R94" s="4" t="s">
        <v>120</v>
      </c>
      <c r="S94" s="4">
        <v>4</v>
      </c>
      <c r="T94" s="4">
        <v>0</v>
      </c>
      <c r="U94" s="4">
        <v>0</v>
      </c>
      <c r="V94" s="4">
        <v>0</v>
      </c>
      <c r="W94" s="4">
        <v>0</v>
      </c>
      <c r="X94" s="4">
        <v>0</v>
      </c>
      <c r="Y94" s="4">
        <v>0</v>
      </c>
      <c r="Z94" s="4">
        <v>0</v>
      </c>
      <c r="AA94" s="4">
        <v>0</v>
      </c>
      <c r="AC94" s="4">
        <v>0</v>
      </c>
      <c r="AD94" s="4">
        <v>0</v>
      </c>
      <c r="AE94" s="4">
        <v>0</v>
      </c>
      <c r="AF94" s="4">
        <v>0</v>
      </c>
      <c r="AG94" s="4">
        <v>0</v>
      </c>
      <c r="AH94" s="4">
        <v>0</v>
      </c>
      <c r="AI94" s="4">
        <v>0</v>
      </c>
      <c r="AJ94" s="4">
        <v>0</v>
      </c>
      <c r="AK94" s="4">
        <v>0</v>
      </c>
      <c r="BD94" s="4">
        <f t="shared" si="1"/>
        <v>0</v>
      </c>
    </row>
    <row r="95" spans="1:56" x14ac:dyDescent="0.35">
      <c r="A95" s="4" t="s">
        <v>228</v>
      </c>
      <c r="B95" s="4" t="s">
        <v>144</v>
      </c>
      <c r="C95" s="4" t="s">
        <v>179</v>
      </c>
      <c r="D95" s="4" t="s">
        <v>180</v>
      </c>
      <c r="E95" s="4" t="s">
        <v>181</v>
      </c>
      <c r="F95" s="4" t="s">
        <v>182</v>
      </c>
      <c r="G95" s="4" t="s">
        <v>183</v>
      </c>
      <c r="H95" s="4" t="s">
        <v>160</v>
      </c>
      <c r="I95" s="4" t="s">
        <v>184</v>
      </c>
      <c r="J95" s="4">
        <v>325211</v>
      </c>
      <c r="L95" s="4">
        <v>30.262255</v>
      </c>
      <c r="M95" s="4">
        <v>-91.185837000000006</v>
      </c>
      <c r="N95" s="4" t="s">
        <v>185</v>
      </c>
      <c r="O95" s="47">
        <v>110000613747</v>
      </c>
      <c r="P95" s="47">
        <v>1323222060345</v>
      </c>
      <c r="Q95" s="4" t="s">
        <v>119</v>
      </c>
      <c r="R95" s="4" t="s">
        <v>120</v>
      </c>
      <c r="S95" s="4">
        <v>5</v>
      </c>
      <c r="T95" s="4">
        <v>0</v>
      </c>
      <c r="U95" s="4">
        <v>0</v>
      </c>
      <c r="V95" s="4">
        <v>0</v>
      </c>
      <c r="W95" s="4">
        <v>0</v>
      </c>
      <c r="X95" s="4">
        <v>0</v>
      </c>
      <c r="Y95" s="4">
        <v>0</v>
      </c>
      <c r="Z95" s="4">
        <v>0</v>
      </c>
      <c r="AA95" s="4">
        <v>0</v>
      </c>
      <c r="AC95" s="4">
        <v>0</v>
      </c>
      <c r="AD95" s="4">
        <v>0</v>
      </c>
      <c r="AE95" s="4">
        <v>0</v>
      </c>
      <c r="AF95" s="4">
        <v>0</v>
      </c>
      <c r="AG95" s="4">
        <v>0</v>
      </c>
      <c r="AH95" s="4">
        <v>0</v>
      </c>
      <c r="AI95" s="4">
        <v>0</v>
      </c>
      <c r="AJ95" s="4">
        <v>0</v>
      </c>
      <c r="AK95" s="4">
        <v>0</v>
      </c>
      <c r="BD95" s="4">
        <f t="shared" si="1"/>
        <v>0</v>
      </c>
    </row>
    <row r="96" spans="1:56" x14ac:dyDescent="0.35">
      <c r="A96" s="4" t="s">
        <v>228</v>
      </c>
      <c r="B96" s="4" t="s">
        <v>144</v>
      </c>
      <c r="C96" s="4" t="s">
        <v>263</v>
      </c>
      <c r="D96" s="4" t="s">
        <v>264</v>
      </c>
      <c r="E96" s="4" t="s">
        <v>265</v>
      </c>
      <c r="F96" s="4" t="s">
        <v>266</v>
      </c>
      <c r="G96" s="4" t="s">
        <v>176</v>
      </c>
      <c r="H96" s="4" t="s">
        <v>267</v>
      </c>
      <c r="I96" s="4" t="s">
        <v>268</v>
      </c>
      <c r="J96" s="4">
        <v>325199</v>
      </c>
      <c r="L96" s="4">
        <v>37.051110999999999</v>
      </c>
      <c r="M96" s="4">
        <v>-88.334166999999994</v>
      </c>
      <c r="N96" s="4" t="s">
        <v>269</v>
      </c>
      <c r="O96" s="47">
        <v>110027373072</v>
      </c>
      <c r="P96" s="47">
        <v>1323222094676</v>
      </c>
      <c r="Q96" s="4" t="s">
        <v>119</v>
      </c>
      <c r="R96" s="4" t="s">
        <v>120</v>
      </c>
      <c r="S96" s="4">
        <v>4</v>
      </c>
      <c r="T96" s="4">
        <v>0</v>
      </c>
      <c r="U96" s="4">
        <v>0</v>
      </c>
      <c r="V96" s="4">
        <v>0</v>
      </c>
      <c r="W96" s="4">
        <v>0</v>
      </c>
      <c r="X96" s="4">
        <v>0</v>
      </c>
      <c r="Y96" s="4">
        <v>0</v>
      </c>
      <c r="Z96" s="4">
        <v>0</v>
      </c>
      <c r="AA96" s="4">
        <v>0</v>
      </c>
      <c r="AC96" s="4">
        <v>0</v>
      </c>
      <c r="AD96" s="4">
        <v>0</v>
      </c>
      <c r="AE96" s="4">
        <v>0</v>
      </c>
      <c r="AF96" s="4">
        <v>0</v>
      </c>
      <c r="AG96" s="4">
        <v>0</v>
      </c>
      <c r="AH96" s="4">
        <v>0</v>
      </c>
      <c r="AI96" s="4">
        <v>0</v>
      </c>
      <c r="AJ96" s="4">
        <v>0</v>
      </c>
      <c r="AK96" s="4">
        <v>0</v>
      </c>
      <c r="AL96" s="4" t="s">
        <v>236</v>
      </c>
      <c r="AM96" s="4" t="s">
        <v>237</v>
      </c>
      <c r="AN96" s="4" t="s">
        <v>131</v>
      </c>
      <c r="AO96" s="4" t="s">
        <v>132</v>
      </c>
      <c r="AP96" s="4" t="s">
        <v>133</v>
      </c>
      <c r="AR96" s="4" t="s">
        <v>134</v>
      </c>
      <c r="AS96" s="47">
        <v>110000521221</v>
      </c>
      <c r="AT96" s="4" t="s">
        <v>135</v>
      </c>
      <c r="BD96" s="4">
        <f t="shared" si="1"/>
        <v>0</v>
      </c>
    </row>
    <row r="97" spans="1:56" x14ac:dyDescent="0.35">
      <c r="A97" s="4" t="s">
        <v>228</v>
      </c>
      <c r="B97" s="4" t="s">
        <v>144</v>
      </c>
      <c r="C97" s="4" t="s">
        <v>285</v>
      </c>
      <c r="D97" s="4" t="s">
        <v>286</v>
      </c>
      <c r="E97" s="4" t="s">
        <v>287</v>
      </c>
      <c r="F97" s="4" t="s">
        <v>288</v>
      </c>
      <c r="G97" s="4" t="s">
        <v>289</v>
      </c>
      <c r="H97" s="4" t="s">
        <v>127</v>
      </c>
      <c r="I97" s="4" t="s">
        <v>290</v>
      </c>
      <c r="J97" s="4">
        <v>325199</v>
      </c>
      <c r="L97" s="4">
        <v>27.883610999999998</v>
      </c>
      <c r="M97" s="4">
        <v>-97.241382999999999</v>
      </c>
      <c r="N97" s="4" t="s">
        <v>291</v>
      </c>
      <c r="O97" s="47">
        <v>110000599807</v>
      </c>
      <c r="P97" s="47">
        <v>1323222095655</v>
      </c>
      <c r="Q97" s="4" t="s">
        <v>119</v>
      </c>
      <c r="R97" s="4" t="s">
        <v>120</v>
      </c>
      <c r="S97" s="4">
        <v>4</v>
      </c>
      <c r="T97" s="4">
        <v>0</v>
      </c>
      <c r="U97" s="4">
        <v>0</v>
      </c>
      <c r="V97" s="4">
        <v>0</v>
      </c>
      <c r="W97" s="4">
        <v>0</v>
      </c>
      <c r="X97" s="4">
        <v>0</v>
      </c>
      <c r="Y97" s="4">
        <v>0</v>
      </c>
      <c r="Z97" s="4">
        <v>0</v>
      </c>
      <c r="AA97" s="4">
        <v>0</v>
      </c>
      <c r="AC97" s="4">
        <v>0</v>
      </c>
      <c r="AD97" s="4">
        <v>0</v>
      </c>
      <c r="AE97" s="4">
        <v>0</v>
      </c>
      <c r="AF97" s="4">
        <v>0</v>
      </c>
      <c r="AG97" s="4">
        <v>0</v>
      </c>
      <c r="AH97" s="4">
        <v>0</v>
      </c>
      <c r="AI97" s="4">
        <v>0</v>
      </c>
      <c r="AJ97" s="4">
        <v>0</v>
      </c>
      <c r="AK97" s="4">
        <v>0</v>
      </c>
      <c r="AL97" s="4" t="s">
        <v>353</v>
      </c>
      <c r="AM97" s="4" t="s">
        <v>354</v>
      </c>
      <c r="AN97" s="4" t="s">
        <v>273</v>
      </c>
      <c r="AO97" s="4" t="s">
        <v>126</v>
      </c>
      <c r="AP97" s="4" t="s">
        <v>127</v>
      </c>
      <c r="AR97" s="4" t="s">
        <v>274</v>
      </c>
      <c r="AS97" s="47">
        <v>110000463365</v>
      </c>
      <c r="AT97" s="4" t="s">
        <v>316</v>
      </c>
      <c r="BD97" s="4">
        <f t="shared" si="1"/>
        <v>0</v>
      </c>
    </row>
    <row r="98" spans="1:56" x14ac:dyDescent="0.35">
      <c r="A98" s="4" t="s">
        <v>228</v>
      </c>
      <c r="B98" s="4" t="s">
        <v>144</v>
      </c>
      <c r="C98" s="4" t="s">
        <v>93</v>
      </c>
      <c r="D98" s="4" t="s">
        <v>94</v>
      </c>
      <c r="E98" s="4" t="s">
        <v>130</v>
      </c>
      <c r="F98" s="4" t="s">
        <v>131</v>
      </c>
      <c r="G98" s="4" t="s">
        <v>132</v>
      </c>
      <c r="H98" s="4" t="s">
        <v>133</v>
      </c>
      <c r="I98" s="4" t="s">
        <v>134</v>
      </c>
      <c r="J98" s="4">
        <v>562211</v>
      </c>
      <c r="L98" s="4">
        <v>33.2044</v>
      </c>
      <c r="M98" s="4">
        <v>-92.630799999999994</v>
      </c>
      <c r="N98" s="4" t="s">
        <v>135</v>
      </c>
      <c r="O98" s="47">
        <v>110000521221</v>
      </c>
      <c r="P98" s="47">
        <v>1323222102915</v>
      </c>
      <c r="Q98" s="4" t="s">
        <v>119</v>
      </c>
      <c r="R98" s="4" t="s">
        <v>120</v>
      </c>
      <c r="S98" s="4">
        <v>4</v>
      </c>
      <c r="T98" s="4">
        <v>0</v>
      </c>
      <c r="U98" s="4">
        <v>0</v>
      </c>
      <c r="V98" s="4">
        <v>0</v>
      </c>
      <c r="W98" s="4">
        <v>0</v>
      </c>
      <c r="X98" s="4">
        <v>0</v>
      </c>
      <c r="Y98" s="4">
        <v>0</v>
      </c>
      <c r="Z98" s="4">
        <v>0</v>
      </c>
      <c r="AA98" s="4">
        <v>0</v>
      </c>
      <c r="AC98" s="4">
        <v>0</v>
      </c>
      <c r="AD98" s="4">
        <v>0</v>
      </c>
      <c r="AE98" s="4">
        <v>0</v>
      </c>
      <c r="AF98" s="4">
        <v>0</v>
      </c>
      <c r="AG98" s="4">
        <v>0</v>
      </c>
      <c r="AH98" s="4">
        <v>0</v>
      </c>
      <c r="AI98" s="4">
        <v>0</v>
      </c>
      <c r="AJ98" s="4">
        <v>0</v>
      </c>
      <c r="AK98" s="4">
        <v>0</v>
      </c>
      <c r="AL98" s="4" t="s">
        <v>196</v>
      </c>
      <c r="AM98" s="4" t="s">
        <v>197</v>
      </c>
      <c r="AN98" s="4" t="s">
        <v>198</v>
      </c>
      <c r="AO98" s="4" t="s">
        <v>199</v>
      </c>
      <c r="AP98" s="4" t="s">
        <v>200</v>
      </c>
      <c r="AR98" s="4" t="s">
        <v>201</v>
      </c>
      <c r="AT98" s="4" t="s">
        <v>202</v>
      </c>
      <c r="BD98" s="4">
        <f t="shared" si="1"/>
        <v>0</v>
      </c>
    </row>
    <row r="99" spans="1:56" x14ac:dyDescent="0.35">
      <c r="A99" s="4" t="s">
        <v>228</v>
      </c>
      <c r="B99" s="4" t="s">
        <v>144</v>
      </c>
      <c r="C99" s="4" t="s">
        <v>249</v>
      </c>
      <c r="D99" s="4" t="s">
        <v>180</v>
      </c>
      <c r="E99" s="4" t="s">
        <v>250</v>
      </c>
      <c r="F99" s="4" t="s">
        <v>158</v>
      </c>
      <c r="G99" s="4" t="s">
        <v>159</v>
      </c>
      <c r="H99" s="4" t="s">
        <v>160</v>
      </c>
      <c r="I99" s="4" t="s">
        <v>161</v>
      </c>
      <c r="J99" s="4">
        <v>325110</v>
      </c>
      <c r="L99" s="4">
        <v>30.252222</v>
      </c>
      <c r="M99" s="4">
        <v>-93.284443999999993</v>
      </c>
      <c r="N99" s="4" t="s">
        <v>251</v>
      </c>
      <c r="O99" s="47">
        <v>110002054482</v>
      </c>
      <c r="P99" s="47">
        <v>1323222130229</v>
      </c>
      <c r="Q99" s="4" t="s">
        <v>119</v>
      </c>
      <c r="R99" s="4" t="s">
        <v>120</v>
      </c>
      <c r="S99" s="4">
        <v>3</v>
      </c>
      <c r="T99" s="4">
        <v>0</v>
      </c>
      <c r="U99" s="4">
        <v>0</v>
      </c>
      <c r="V99" s="4">
        <v>0</v>
      </c>
      <c r="W99" s="4">
        <v>0</v>
      </c>
      <c r="X99" s="4">
        <v>0</v>
      </c>
      <c r="Y99" s="4">
        <v>0</v>
      </c>
      <c r="Z99" s="4">
        <v>0</v>
      </c>
      <c r="AA99" s="4">
        <v>0</v>
      </c>
      <c r="AC99" s="4">
        <v>0</v>
      </c>
      <c r="AD99" s="4">
        <v>0</v>
      </c>
      <c r="AE99" s="4">
        <v>0</v>
      </c>
      <c r="AF99" s="4">
        <v>0</v>
      </c>
      <c r="AG99" s="4">
        <v>0</v>
      </c>
      <c r="AH99" s="4">
        <v>0</v>
      </c>
      <c r="AI99" s="4">
        <v>0</v>
      </c>
      <c r="AJ99" s="4">
        <v>0</v>
      </c>
      <c r="AK99" s="4">
        <v>0</v>
      </c>
      <c r="BD99" s="4">
        <f t="shared" si="1"/>
        <v>0</v>
      </c>
    </row>
    <row r="100" spans="1:56" x14ac:dyDescent="0.35">
      <c r="A100" s="4" t="s">
        <v>228</v>
      </c>
      <c r="B100" s="4" t="s">
        <v>144</v>
      </c>
      <c r="C100" s="4" t="s">
        <v>83</v>
      </c>
      <c r="D100" s="4" t="s">
        <v>84</v>
      </c>
      <c r="E100" s="4" t="s">
        <v>136</v>
      </c>
      <c r="F100" s="4" t="s">
        <v>137</v>
      </c>
      <c r="G100" s="4" t="s">
        <v>138</v>
      </c>
      <c r="H100" s="4" t="s">
        <v>127</v>
      </c>
      <c r="I100" s="4" t="s">
        <v>139</v>
      </c>
      <c r="J100" s="4">
        <v>325199</v>
      </c>
      <c r="L100" s="4">
        <v>28.980146999999999</v>
      </c>
      <c r="M100" s="4">
        <v>-95.342271999999994</v>
      </c>
      <c r="N100" s="4" t="s">
        <v>140</v>
      </c>
      <c r="O100" s="47">
        <v>110008170237</v>
      </c>
      <c r="P100" s="47">
        <v>1323222253318</v>
      </c>
      <c r="Q100" s="4" t="s">
        <v>119</v>
      </c>
      <c r="R100" s="4" t="s">
        <v>120</v>
      </c>
      <c r="S100" s="4">
        <v>4</v>
      </c>
      <c r="T100" s="4">
        <v>0</v>
      </c>
      <c r="U100" s="4">
        <v>0</v>
      </c>
      <c r="V100" s="4">
        <v>0</v>
      </c>
      <c r="W100" s="4">
        <v>0</v>
      </c>
      <c r="X100" s="4">
        <v>0</v>
      </c>
      <c r="Y100" s="4">
        <v>0</v>
      </c>
      <c r="Z100" s="4">
        <v>0</v>
      </c>
      <c r="AA100" s="4">
        <v>0</v>
      </c>
      <c r="AC100" s="4">
        <v>0</v>
      </c>
      <c r="AD100" s="4">
        <v>0</v>
      </c>
      <c r="AE100" s="4">
        <v>0</v>
      </c>
      <c r="AF100" s="4">
        <v>0</v>
      </c>
      <c r="AG100" s="4">
        <v>0</v>
      </c>
      <c r="AH100" s="4">
        <v>0</v>
      </c>
      <c r="AI100" s="4">
        <v>0</v>
      </c>
      <c r="AJ100" s="4">
        <v>0</v>
      </c>
      <c r="AK100" s="4">
        <v>0</v>
      </c>
      <c r="AL100" s="4" t="s">
        <v>314</v>
      </c>
      <c r="AM100" s="4" t="s">
        <v>315</v>
      </c>
      <c r="AN100" s="4" t="s">
        <v>125</v>
      </c>
      <c r="AO100" s="4" t="s">
        <v>126</v>
      </c>
      <c r="AP100" s="4" t="s">
        <v>127</v>
      </c>
      <c r="AR100" s="4" t="s">
        <v>128</v>
      </c>
      <c r="AT100" s="4" t="s">
        <v>316</v>
      </c>
      <c r="BD100" s="4">
        <f t="shared" si="1"/>
        <v>0</v>
      </c>
    </row>
    <row r="101" spans="1:56" x14ac:dyDescent="0.35">
      <c r="A101" s="4" t="s">
        <v>228</v>
      </c>
      <c r="B101" s="4" t="s">
        <v>144</v>
      </c>
      <c r="C101" s="4" t="s">
        <v>276</v>
      </c>
      <c r="D101" s="4" t="s">
        <v>277</v>
      </c>
      <c r="E101" s="4" t="s">
        <v>278</v>
      </c>
      <c r="F101" s="4" t="s">
        <v>182</v>
      </c>
      <c r="G101" s="4" t="s">
        <v>183</v>
      </c>
      <c r="H101" s="4" t="s">
        <v>160</v>
      </c>
      <c r="I101" s="4" t="s">
        <v>184</v>
      </c>
      <c r="J101" s="4">
        <v>325211</v>
      </c>
      <c r="L101" s="4">
        <v>30.259399999999999</v>
      </c>
      <c r="M101" s="4">
        <v>-91.173699999999997</v>
      </c>
      <c r="N101" s="4" t="s">
        <v>279</v>
      </c>
      <c r="O101" s="47">
        <v>110000572675</v>
      </c>
      <c r="P101" s="47">
        <v>1323222269351</v>
      </c>
      <c r="Q101" s="4" t="s">
        <v>119</v>
      </c>
      <c r="R101" s="4" t="s">
        <v>120</v>
      </c>
      <c r="S101" s="4">
        <v>5</v>
      </c>
      <c r="T101" s="4">
        <v>0</v>
      </c>
      <c r="U101" s="4">
        <v>0</v>
      </c>
      <c r="V101" s="4">
        <v>0</v>
      </c>
      <c r="W101" s="4">
        <v>0</v>
      </c>
      <c r="X101" s="4">
        <v>0</v>
      </c>
      <c r="Y101" s="4">
        <v>0</v>
      </c>
      <c r="Z101" s="4">
        <v>0</v>
      </c>
      <c r="AA101" s="4">
        <v>0</v>
      </c>
      <c r="AC101" s="4">
        <v>0</v>
      </c>
      <c r="AD101" s="4">
        <v>0</v>
      </c>
      <c r="AE101" s="4">
        <v>0</v>
      </c>
      <c r="AF101" s="4">
        <v>0</v>
      </c>
      <c r="AG101" s="4">
        <v>0</v>
      </c>
      <c r="AH101" s="4">
        <v>0</v>
      </c>
      <c r="AI101" s="4">
        <v>0</v>
      </c>
      <c r="AJ101" s="4">
        <v>0</v>
      </c>
      <c r="AK101" s="4">
        <v>0</v>
      </c>
      <c r="BD101" s="4">
        <f t="shared" si="1"/>
        <v>0</v>
      </c>
    </row>
    <row r="102" spans="1:56" x14ac:dyDescent="0.35">
      <c r="A102" s="4" t="s">
        <v>228</v>
      </c>
      <c r="B102" s="4" t="s">
        <v>144</v>
      </c>
      <c r="C102" s="4" t="s">
        <v>317</v>
      </c>
      <c r="D102" s="4" t="s">
        <v>318</v>
      </c>
      <c r="E102" s="4" t="s">
        <v>319</v>
      </c>
      <c r="F102" s="4" t="s">
        <v>320</v>
      </c>
      <c r="G102" s="4" t="s">
        <v>321</v>
      </c>
      <c r="H102" s="4" t="s">
        <v>154</v>
      </c>
      <c r="I102" s="4" t="s">
        <v>322</v>
      </c>
      <c r="J102" s="4">
        <v>325998</v>
      </c>
      <c r="L102" s="4">
        <v>41.755000000000003</v>
      </c>
      <c r="M102" s="4">
        <v>-90.284166999999997</v>
      </c>
      <c r="N102" s="4" t="s">
        <v>323</v>
      </c>
      <c r="O102" s="47">
        <v>110013886875</v>
      </c>
      <c r="P102" s="47">
        <v>1323222318848</v>
      </c>
      <c r="Q102" s="4" t="s">
        <v>119</v>
      </c>
      <c r="R102" s="4" t="s">
        <v>120</v>
      </c>
      <c r="S102" s="4">
        <v>5</v>
      </c>
      <c r="T102" s="4">
        <v>0</v>
      </c>
      <c r="U102" s="4">
        <v>0</v>
      </c>
      <c r="V102" s="4">
        <v>0</v>
      </c>
      <c r="W102" s="4">
        <v>0</v>
      </c>
      <c r="X102" s="4">
        <v>0</v>
      </c>
      <c r="Y102" s="4">
        <v>0</v>
      </c>
      <c r="Z102" s="4">
        <v>0</v>
      </c>
      <c r="AA102" s="4">
        <v>0</v>
      </c>
      <c r="AC102" s="4">
        <v>0</v>
      </c>
      <c r="AD102" s="4">
        <v>0</v>
      </c>
      <c r="AE102" s="4">
        <v>0</v>
      </c>
      <c r="AF102" s="4">
        <v>0</v>
      </c>
      <c r="AG102" s="4">
        <v>0</v>
      </c>
      <c r="AH102" s="4">
        <v>0</v>
      </c>
      <c r="AI102" s="4">
        <v>0</v>
      </c>
      <c r="AJ102" s="4">
        <v>0</v>
      </c>
      <c r="AK102" s="4">
        <v>0</v>
      </c>
      <c r="AL102" s="4" t="s">
        <v>236</v>
      </c>
      <c r="AM102" s="4" t="s">
        <v>237</v>
      </c>
      <c r="AN102" s="4" t="s">
        <v>131</v>
      </c>
      <c r="AO102" s="4" t="s">
        <v>132</v>
      </c>
      <c r="AP102" s="4" t="s">
        <v>133</v>
      </c>
      <c r="AR102" s="4" t="s">
        <v>134</v>
      </c>
      <c r="AS102" s="47">
        <v>110000521221</v>
      </c>
      <c r="AT102" s="4" t="s">
        <v>135</v>
      </c>
      <c r="BD102" s="4">
        <f t="shared" si="1"/>
        <v>0</v>
      </c>
    </row>
    <row r="103" spans="1:56" x14ac:dyDescent="0.35">
      <c r="A103" s="4" t="s">
        <v>228</v>
      </c>
      <c r="B103" s="4" t="s">
        <v>144</v>
      </c>
      <c r="C103" s="4" t="s">
        <v>324</v>
      </c>
      <c r="D103" s="4" t="s">
        <v>325</v>
      </c>
      <c r="E103" s="4" t="s">
        <v>326</v>
      </c>
      <c r="F103" s="4" t="s">
        <v>327</v>
      </c>
      <c r="G103" s="4" t="s">
        <v>195</v>
      </c>
      <c r="H103" s="4" t="s">
        <v>164</v>
      </c>
      <c r="I103" s="4" t="s">
        <v>328</v>
      </c>
      <c r="J103" s="4">
        <v>424690</v>
      </c>
      <c r="L103" s="4">
        <v>41.670540000000003</v>
      </c>
      <c r="M103" s="4">
        <v>-72.755600000000001</v>
      </c>
      <c r="N103" s="4" t="s">
        <v>329</v>
      </c>
      <c r="O103" s="47">
        <v>110033160022</v>
      </c>
      <c r="P103" s="47">
        <v>1323222367601</v>
      </c>
      <c r="Q103" s="4" t="s">
        <v>119</v>
      </c>
      <c r="R103" s="4" t="s">
        <v>120</v>
      </c>
      <c r="S103" s="4">
        <v>4</v>
      </c>
      <c r="T103" s="4">
        <v>0</v>
      </c>
      <c r="U103" s="4">
        <v>0</v>
      </c>
      <c r="V103" s="4">
        <v>0</v>
      </c>
      <c r="W103" s="4">
        <v>0</v>
      </c>
      <c r="X103" s="4">
        <v>0</v>
      </c>
      <c r="Y103" s="4">
        <v>0</v>
      </c>
      <c r="Z103" s="4">
        <v>0</v>
      </c>
      <c r="AA103" s="4">
        <v>0</v>
      </c>
      <c r="AC103" s="4">
        <v>0</v>
      </c>
      <c r="AD103" s="4">
        <v>0</v>
      </c>
      <c r="AE103" s="4">
        <v>0</v>
      </c>
      <c r="AF103" s="4">
        <v>0</v>
      </c>
      <c r="AG103" s="4">
        <v>0</v>
      </c>
      <c r="AH103" s="4">
        <v>0</v>
      </c>
      <c r="AI103" s="4">
        <v>0</v>
      </c>
      <c r="AJ103" s="4">
        <v>0</v>
      </c>
      <c r="AK103" s="4">
        <v>0</v>
      </c>
      <c r="AL103" s="4" t="s">
        <v>420</v>
      </c>
      <c r="AM103" s="4" t="s">
        <v>421</v>
      </c>
      <c r="AN103" s="4" t="s">
        <v>422</v>
      </c>
      <c r="AO103" s="4" t="s">
        <v>423</v>
      </c>
      <c r="AP103" s="4" t="s">
        <v>165</v>
      </c>
      <c r="AR103" s="4" t="s">
        <v>424</v>
      </c>
      <c r="AS103" s="47">
        <v>110010981330</v>
      </c>
      <c r="AT103" s="4" t="s">
        <v>425</v>
      </c>
      <c r="BD103" s="4">
        <f t="shared" si="1"/>
        <v>0</v>
      </c>
    </row>
    <row r="104" spans="1:56" x14ac:dyDescent="0.35">
      <c r="A104" s="4" t="s">
        <v>228</v>
      </c>
      <c r="B104" s="4" t="s">
        <v>144</v>
      </c>
      <c r="C104" s="4" t="s">
        <v>87</v>
      </c>
      <c r="D104" s="4" t="s">
        <v>88</v>
      </c>
      <c r="E104" s="4" t="s">
        <v>114</v>
      </c>
      <c r="F104" s="4" t="s">
        <v>115</v>
      </c>
      <c r="G104" s="4" t="s">
        <v>116</v>
      </c>
      <c r="H104" s="4" t="s">
        <v>117</v>
      </c>
      <c r="I104" s="4" t="s">
        <v>118</v>
      </c>
      <c r="J104" s="4">
        <v>326150</v>
      </c>
      <c r="L104" s="4">
        <v>36.472777999999998</v>
      </c>
      <c r="M104" s="4">
        <v>-80.608610999999996</v>
      </c>
      <c r="O104" s="47">
        <v>110000345172</v>
      </c>
      <c r="P104" s="47">
        <v>1323222389429</v>
      </c>
      <c r="Q104" s="4" t="s">
        <v>119</v>
      </c>
      <c r="R104" s="4" t="s">
        <v>120</v>
      </c>
      <c r="S104" s="4">
        <v>4</v>
      </c>
      <c r="T104" s="4">
        <v>0</v>
      </c>
      <c r="U104" s="4">
        <v>0</v>
      </c>
      <c r="V104" s="4">
        <v>0</v>
      </c>
      <c r="W104" s="4">
        <v>0</v>
      </c>
      <c r="X104" s="4">
        <v>0</v>
      </c>
      <c r="Y104" s="4">
        <v>0</v>
      </c>
      <c r="Z104" s="4">
        <v>0</v>
      </c>
      <c r="AA104" s="4">
        <v>0</v>
      </c>
      <c r="AC104" s="4">
        <v>0</v>
      </c>
      <c r="AD104" s="4">
        <v>0</v>
      </c>
      <c r="AE104" s="4">
        <v>0</v>
      </c>
      <c r="AF104" s="4">
        <v>0</v>
      </c>
      <c r="AG104" s="4">
        <v>0</v>
      </c>
      <c r="AH104" s="4">
        <v>0</v>
      </c>
      <c r="AI104" s="4">
        <v>0</v>
      </c>
      <c r="AJ104" s="4">
        <v>0</v>
      </c>
      <c r="AK104" s="4">
        <v>0</v>
      </c>
      <c r="AL104" s="4" t="s">
        <v>426</v>
      </c>
      <c r="AM104" s="4" t="s">
        <v>427</v>
      </c>
      <c r="AN104" s="4" t="s">
        <v>428</v>
      </c>
      <c r="AO104" s="4" t="s">
        <v>204</v>
      </c>
      <c r="AP104" s="4" t="s">
        <v>117</v>
      </c>
      <c r="AR104" s="4" t="s">
        <v>429</v>
      </c>
      <c r="AS104" s="47">
        <v>110070862115</v>
      </c>
      <c r="AT104" s="4" t="s">
        <v>430</v>
      </c>
      <c r="BD104" s="4">
        <f t="shared" si="1"/>
        <v>0</v>
      </c>
    </row>
    <row r="105" spans="1:56" x14ac:dyDescent="0.35">
      <c r="A105" s="4" t="s">
        <v>228</v>
      </c>
      <c r="B105" s="4" t="s">
        <v>144</v>
      </c>
      <c r="C105" s="4" t="s">
        <v>381</v>
      </c>
      <c r="D105" s="4" t="s">
        <v>382</v>
      </c>
      <c r="E105" s="4" t="s">
        <v>383</v>
      </c>
      <c r="F105" s="4" t="s">
        <v>384</v>
      </c>
      <c r="G105" s="4" t="s">
        <v>385</v>
      </c>
      <c r="H105" s="4" t="s">
        <v>127</v>
      </c>
      <c r="I105" s="4" t="s">
        <v>386</v>
      </c>
      <c r="J105" s="4">
        <v>326150</v>
      </c>
      <c r="L105" s="4">
        <v>29.612449999999999</v>
      </c>
      <c r="M105" s="4">
        <v>-95.516098999999997</v>
      </c>
      <c r="O105" s="47">
        <v>110070942904</v>
      </c>
      <c r="P105" s="47">
        <v>1323222389482</v>
      </c>
      <c r="Q105" s="4" t="s">
        <v>119</v>
      </c>
      <c r="R105" s="4" t="s">
        <v>120</v>
      </c>
      <c r="S105" s="4">
        <v>4</v>
      </c>
      <c r="T105" s="4">
        <v>0</v>
      </c>
      <c r="U105" s="4">
        <v>0</v>
      </c>
      <c r="V105" s="4">
        <v>0</v>
      </c>
      <c r="W105" s="4">
        <v>0</v>
      </c>
      <c r="X105" s="4">
        <v>0</v>
      </c>
      <c r="Y105" s="4">
        <v>0</v>
      </c>
      <c r="Z105" s="4">
        <v>0</v>
      </c>
      <c r="AA105" s="4">
        <v>0</v>
      </c>
      <c r="AC105" s="4">
        <v>0</v>
      </c>
      <c r="AD105" s="4">
        <v>0</v>
      </c>
      <c r="AE105" s="4">
        <v>0</v>
      </c>
      <c r="AF105" s="4">
        <v>0</v>
      </c>
      <c r="AG105" s="4">
        <v>0</v>
      </c>
      <c r="AH105" s="4">
        <v>0</v>
      </c>
      <c r="AI105" s="4">
        <v>0</v>
      </c>
      <c r="AJ105" s="4">
        <v>0</v>
      </c>
      <c r="AK105" s="4">
        <v>0</v>
      </c>
      <c r="AL105" s="4" t="s">
        <v>431</v>
      </c>
      <c r="AM105" s="4" t="s">
        <v>432</v>
      </c>
      <c r="AN105" s="4" t="s">
        <v>433</v>
      </c>
      <c r="AO105" s="4" t="s">
        <v>434</v>
      </c>
      <c r="AP105" s="4" t="s">
        <v>167</v>
      </c>
      <c r="AR105" s="4" t="s">
        <v>435</v>
      </c>
      <c r="AS105" s="47">
        <v>110007184313</v>
      </c>
      <c r="AT105" s="4" t="s">
        <v>436</v>
      </c>
      <c r="BD105" s="4">
        <f t="shared" si="1"/>
        <v>0</v>
      </c>
    </row>
  </sheetData>
  <sheetProtection sheet="1" objects="1" scenarios="1" formatCells="0" formatColumns="0" formatRows="0" sort="0" autoFilter="0"/>
  <autoFilter ref="A1:BD389" xr:uid="{FC525CD9-779D-4694-B45F-B469A23F7A31}"/>
  <pageMargins left="0.7" right="0.7" top="0.75" bottom="0.75" header="0.3" footer="0.3"/>
  <pageSetup orientation="portrait" r:id="rId1"/>
  <ignoredErrors>
    <ignoredError sqref="BD106:BD1048576 BD2:BD43 BD44:BD10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90E5C-B244-4F14-B069-7EC5F752FD7A}">
  <sheetPr codeName="Sheet8">
    <tabColor theme="4"/>
  </sheetPr>
  <dimension ref="A1:O10"/>
  <sheetViews>
    <sheetView workbookViewId="0"/>
  </sheetViews>
  <sheetFormatPr defaultRowHeight="14.5" x14ac:dyDescent="0.35"/>
  <cols>
    <col min="1" max="1" width="33.54296875" style="4" bestFit="1" customWidth="1"/>
    <col min="2" max="2" width="31.1796875" style="4" customWidth="1"/>
    <col min="3" max="8" width="8.7265625" style="4"/>
    <col min="9" max="9" width="3.453125" style="4" customWidth="1"/>
    <col min="10" max="16384" width="8.7265625" style="4"/>
  </cols>
  <sheetData>
    <row r="1" spans="1:15" ht="16.5" x14ac:dyDescent="0.35">
      <c r="A1" s="96"/>
      <c r="B1" s="96"/>
      <c r="C1" s="19" t="s">
        <v>437</v>
      </c>
      <c r="D1" s="19"/>
      <c r="E1" s="19"/>
      <c r="F1" s="19"/>
      <c r="G1" s="19"/>
      <c r="H1" s="19"/>
      <c r="J1" s="19" t="s">
        <v>438</v>
      </c>
      <c r="K1" s="19"/>
      <c r="L1" s="19"/>
      <c r="M1" s="19"/>
      <c r="N1" s="19"/>
      <c r="O1" s="19"/>
    </row>
    <row r="2" spans="1:15" x14ac:dyDescent="0.35">
      <c r="A2" s="97" t="s">
        <v>11</v>
      </c>
      <c r="B2" s="21" t="s">
        <v>37</v>
      </c>
      <c r="C2" s="22">
        <v>2023</v>
      </c>
      <c r="D2" s="22">
        <v>2022</v>
      </c>
      <c r="E2" s="22">
        <v>2021</v>
      </c>
      <c r="F2" s="22">
        <v>2020</v>
      </c>
      <c r="G2" s="22">
        <v>2019</v>
      </c>
      <c r="H2" s="22"/>
      <c r="J2" s="22">
        <v>2023</v>
      </c>
      <c r="K2" s="22">
        <v>2022</v>
      </c>
      <c r="L2" s="22">
        <v>2021</v>
      </c>
      <c r="M2" s="22">
        <v>2020</v>
      </c>
      <c r="N2" s="22">
        <v>2019</v>
      </c>
      <c r="O2" s="22"/>
    </row>
    <row r="3" spans="1:15" x14ac:dyDescent="0.35">
      <c r="A3" s="98" t="s">
        <v>439</v>
      </c>
      <c r="B3" s="99">
        <v>2</v>
      </c>
      <c r="C3" s="100">
        <v>0</v>
      </c>
      <c r="D3" s="100">
        <v>0</v>
      </c>
      <c r="E3" s="100">
        <v>0</v>
      </c>
      <c r="F3" s="100">
        <v>0</v>
      </c>
      <c r="G3" s="100">
        <v>0</v>
      </c>
      <c r="H3" s="100"/>
      <c r="J3" s="100">
        <v>0</v>
      </c>
      <c r="K3" s="100">
        <v>0</v>
      </c>
      <c r="L3" s="100">
        <v>0</v>
      </c>
      <c r="M3" s="100">
        <v>0</v>
      </c>
      <c r="N3" s="100">
        <v>0</v>
      </c>
      <c r="O3" s="25"/>
    </row>
    <row r="4" spans="1:15" x14ac:dyDescent="0.35">
      <c r="A4" s="98" t="s">
        <v>440</v>
      </c>
      <c r="B4" s="99">
        <v>0</v>
      </c>
      <c r="C4" s="100">
        <v>8049</v>
      </c>
      <c r="D4" s="100">
        <v>5543</v>
      </c>
      <c r="E4" s="100">
        <v>6728</v>
      </c>
      <c r="F4" s="100">
        <v>7574</v>
      </c>
      <c r="G4" s="100">
        <v>6492</v>
      </c>
      <c r="H4" s="100"/>
      <c r="J4" s="100">
        <f>CONVERT(C4, "lbm", "kg")</f>
        <v>3650.9649861299999</v>
      </c>
      <c r="K4" s="100">
        <f t="shared" ref="K4:N4" si="0">CONVERT(D4, "lbm", "kg")</f>
        <v>2514.26250691</v>
      </c>
      <c r="L4" s="100">
        <f t="shared" si="0"/>
        <v>3051.7694653600001</v>
      </c>
      <c r="M4" s="100">
        <f t="shared" si="0"/>
        <v>3435.5086103799999</v>
      </c>
      <c r="N4" s="100">
        <f t="shared" si="0"/>
        <v>2944.7216660399999</v>
      </c>
      <c r="O4" s="25"/>
    </row>
    <row r="5" spans="1:15" x14ac:dyDescent="0.35">
      <c r="A5" s="98" t="s">
        <v>441</v>
      </c>
      <c r="B5" s="99">
        <v>0</v>
      </c>
      <c r="C5" s="100">
        <v>0</v>
      </c>
      <c r="D5" s="100">
        <v>0</v>
      </c>
      <c r="E5" s="100">
        <v>0</v>
      </c>
      <c r="F5" s="100">
        <v>0</v>
      </c>
      <c r="G5" s="100">
        <v>0</v>
      </c>
      <c r="H5" s="100"/>
      <c r="J5" s="100">
        <v>0</v>
      </c>
      <c r="K5" s="100">
        <v>0</v>
      </c>
      <c r="L5" s="100">
        <v>0</v>
      </c>
      <c r="M5" s="100">
        <v>0</v>
      </c>
      <c r="N5" s="100">
        <v>0</v>
      </c>
      <c r="O5" s="25"/>
    </row>
    <row r="6" spans="1:15" x14ac:dyDescent="0.35">
      <c r="A6" s="98" t="s">
        <v>442</v>
      </c>
      <c r="B6" s="99">
        <v>0</v>
      </c>
      <c r="C6" s="100">
        <v>0</v>
      </c>
      <c r="D6" s="100">
        <v>0</v>
      </c>
      <c r="E6" s="100">
        <v>0</v>
      </c>
      <c r="F6" s="100">
        <v>0</v>
      </c>
      <c r="G6" s="100">
        <v>0</v>
      </c>
      <c r="H6" s="100"/>
      <c r="J6" s="100">
        <v>0</v>
      </c>
      <c r="K6" s="100">
        <v>0</v>
      </c>
      <c r="L6" s="100">
        <v>0</v>
      </c>
      <c r="M6" s="100">
        <v>0</v>
      </c>
      <c r="N6" s="100">
        <v>0</v>
      </c>
      <c r="O6" s="25"/>
    </row>
    <row r="7" spans="1:15" x14ac:dyDescent="0.35">
      <c r="A7" s="32" t="s">
        <v>59</v>
      </c>
    </row>
    <row r="8" spans="1:15" x14ac:dyDescent="0.35">
      <c r="A8" s="32"/>
    </row>
    <row r="9" spans="1:15" x14ac:dyDescent="0.35">
      <c r="A9" s="2"/>
    </row>
    <row r="10" spans="1:15" x14ac:dyDescent="0.35">
      <c r="A10" s="2"/>
    </row>
  </sheetData>
  <sheetProtection sheet="1" objects="1" scenarios="1" formatCells="0" formatColumns="0" formatRows="0" sort="0" autoFilter="0"/>
  <autoFilter ref="A1:O10" xr:uid="{F2C90E5C-B244-4F14-B069-7EC5F752FD7A}">
    <filterColumn colId="2" showButton="0"/>
    <filterColumn colId="3" showButton="0"/>
    <filterColumn colId="4" showButton="0"/>
    <filterColumn colId="5" showButton="0"/>
    <filterColumn colId="6" showButton="0"/>
    <filterColumn colId="9" showButton="0"/>
    <filterColumn colId="10" showButton="0"/>
    <filterColumn colId="11" showButton="0"/>
    <filterColumn colId="12" showButton="0"/>
    <filterColumn colId="13" showButton="0"/>
  </autoFilter>
  <mergeCells count="2">
    <mergeCell ref="J1:O1"/>
    <mergeCell ref="C1:H1"/>
  </mergeCells>
  <conditionalFormatting sqref="C3:H6">
    <cfRule type="cellIs" dxfId="2" priority="2" operator="greaterThan">
      <formula>0</formula>
    </cfRule>
  </conditionalFormatting>
  <conditionalFormatting sqref="J3:N6">
    <cfRule type="cellIs" dxfId="1" priority="1" operator="greaterThan">
      <formula>0</formula>
    </cfRule>
  </conditionalFormatting>
  <conditionalFormatting sqref="O3:O6">
    <cfRule type="cellIs" dxfId="0" priority="3" operator="greaterThan">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CF4BC-1267-442C-8CA2-396BE82C274A}">
  <sheetPr codeName="Sheet9">
    <tabColor rgb="FF9933FF"/>
  </sheetPr>
  <dimension ref="A1:K1153"/>
  <sheetViews>
    <sheetView workbookViewId="0">
      <selection sqref="A1:D1"/>
    </sheetView>
  </sheetViews>
  <sheetFormatPr defaultRowHeight="14.5" x14ac:dyDescent="0.35"/>
  <cols>
    <col min="1" max="1" width="8.7265625" style="4"/>
    <col min="2" max="2" width="35.54296875" style="4" customWidth="1"/>
    <col min="3" max="3" width="8.7265625" style="4"/>
    <col min="4" max="4" width="35.54296875" style="4" customWidth="1"/>
    <col min="5" max="16384" width="8.7265625" style="4"/>
  </cols>
  <sheetData>
    <row r="1" spans="1:4" ht="18" x14ac:dyDescent="0.4">
      <c r="A1" s="101" t="s">
        <v>443</v>
      </c>
      <c r="B1" s="102"/>
      <c r="C1" s="102"/>
      <c r="D1" s="102"/>
    </row>
    <row r="2" spans="1:4" ht="40.5" customHeight="1" x14ac:dyDescent="0.35">
      <c r="A2" s="103" t="s">
        <v>444</v>
      </c>
      <c r="B2" s="104"/>
      <c r="C2" s="104"/>
      <c r="D2" s="104"/>
    </row>
    <row r="3" spans="1:4" ht="42.75" customHeight="1" x14ac:dyDescent="0.35">
      <c r="A3" s="105" t="s">
        <v>445</v>
      </c>
      <c r="B3" s="106" t="s">
        <v>446</v>
      </c>
      <c r="C3" s="105" t="s">
        <v>447</v>
      </c>
      <c r="D3" s="105" t="s">
        <v>448</v>
      </c>
    </row>
    <row r="4" spans="1:4" x14ac:dyDescent="0.35">
      <c r="A4" s="107">
        <v>111110</v>
      </c>
      <c r="B4" s="107" t="s">
        <v>449</v>
      </c>
      <c r="C4" s="107">
        <v>111110</v>
      </c>
      <c r="D4" s="107" t="s">
        <v>449</v>
      </c>
    </row>
    <row r="5" spans="1:4" x14ac:dyDescent="0.35">
      <c r="A5" s="107">
        <v>111120</v>
      </c>
      <c r="B5" s="107" t="s">
        <v>450</v>
      </c>
      <c r="C5" s="107">
        <v>111120</v>
      </c>
      <c r="D5" s="107" t="s">
        <v>450</v>
      </c>
    </row>
    <row r="6" spans="1:4" x14ac:dyDescent="0.35">
      <c r="A6" s="107">
        <v>111130</v>
      </c>
      <c r="B6" s="107" t="s">
        <v>451</v>
      </c>
      <c r="C6" s="107">
        <v>111130</v>
      </c>
      <c r="D6" s="107" t="s">
        <v>451</v>
      </c>
    </row>
    <row r="7" spans="1:4" x14ac:dyDescent="0.35">
      <c r="A7" s="107">
        <v>111140</v>
      </c>
      <c r="B7" s="107" t="s">
        <v>452</v>
      </c>
      <c r="C7" s="107">
        <v>111140</v>
      </c>
      <c r="D7" s="107" t="s">
        <v>452</v>
      </c>
    </row>
    <row r="8" spans="1:4" x14ac:dyDescent="0.35">
      <c r="A8" s="107">
        <v>111150</v>
      </c>
      <c r="B8" s="107" t="s">
        <v>453</v>
      </c>
      <c r="C8" s="107">
        <v>111150</v>
      </c>
      <c r="D8" s="107" t="s">
        <v>453</v>
      </c>
    </row>
    <row r="9" spans="1:4" x14ac:dyDescent="0.35">
      <c r="A9" s="107">
        <v>111160</v>
      </c>
      <c r="B9" s="107" t="s">
        <v>454</v>
      </c>
      <c r="C9" s="107">
        <v>111160</v>
      </c>
      <c r="D9" s="107" t="s">
        <v>454</v>
      </c>
    </row>
    <row r="10" spans="1:4" x14ac:dyDescent="0.35">
      <c r="A10" s="107">
        <v>111191</v>
      </c>
      <c r="B10" s="107" t="s">
        <v>455</v>
      </c>
      <c r="C10" s="107">
        <v>111191</v>
      </c>
      <c r="D10" s="107" t="s">
        <v>455</v>
      </c>
    </row>
    <row r="11" spans="1:4" x14ac:dyDescent="0.35">
      <c r="A11" s="107">
        <v>111199</v>
      </c>
      <c r="B11" s="107" t="s">
        <v>456</v>
      </c>
      <c r="C11" s="107">
        <v>111199</v>
      </c>
      <c r="D11" s="107" t="s">
        <v>456</v>
      </c>
    </row>
    <row r="12" spans="1:4" x14ac:dyDescent="0.35">
      <c r="A12" s="107">
        <v>111211</v>
      </c>
      <c r="B12" s="107" t="s">
        <v>457</v>
      </c>
      <c r="C12" s="107">
        <v>111211</v>
      </c>
      <c r="D12" s="107" t="s">
        <v>457</v>
      </c>
    </row>
    <row r="13" spans="1:4" ht="25" x14ac:dyDescent="0.35">
      <c r="A13" s="107">
        <v>111219</v>
      </c>
      <c r="B13" s="107" t="s">
        <v>458</v>
      </c>
      <c r="C13" s="107">
        <v>111219</v>
      </c>
      <c r="D13" s="107" t="s">
        <v>458</v>
      </c>
    </row>
    <row r="14" spans="1:4" x14ac:dyDescent="0.35">
      <c r="A14" s="107">
        <v>111310</v>
      </c>
      <c r="B14" s="107" t="s">
        <v>459</v>
      </c>
      <c r="C14" s="107">
        <v>111310</v>
      </c>
      <c r="D14" s="107" t="s">
        <v>459</v>
      </c>
    </row>
    <row r="15" spans="1:4" x14ac:dyDescent="0.35">
      <c r="A15" s="107">
        <v>111320</v>
      </c>
      <c r="B15" s="107" t="s">
        <v>460</v>
      </c>
      <c r="C15" s="107">
        <v>111320</v>
      </c>
      <c r="D15" s="107" t="s">
        <v>460</v>
      </c>
    </row>
    <row r="16" spans="1:4" x14ac:dyDescent="0.35">
      <c r="A16" s="107">
        <v>111331</v>
      </c>
      <c r="B16" s="107" t="s">
        <v>461</v>
      </c>
      <c r="C16" s="107">
        <v>111331</v>
      </c>
      <c r="D16" s="107" t="s">
        <v>461</v>
      </c>
    </row>
    <row r="17" spans="1:6" x14ac:dyDescent="0.35">
      <c r="A17" s="107">
        <v>111332</v>
      </c>
      <c r="B17" s="107" t="s">
        <v>462</v>
      </c>
      <c r="C17" s="107">
        <v>111332</v>
      </c>
      <c r="D17" s="107" t="s">
        <v>462</v>
      </c>
      <c r="E17" s="108"/>
    </row>
    <row r="18" spans="1:6" x14ac:dyDescent="0.35">
      <c r="A18" s="107">
        <v>111333</v>
      </c>
      <c r="B18" s="107" t="s">
        <v>463</v>
      </c>
      <c r="C18" s="107">
        <v>111333</v>
      </c>
      <c r="D18" s="107" t="s">
        <v>463</v>
      </c>
      <c r="E18" s="108"/>
    </row>
    <row r="19" spans="1:6" x14ac:dyDescent="0.35">
      <c r="A19" s="107">
        <v>111334</v>
      </c>
      <c r="B19" s="107" t="s">
        <v>464</v>
      </c>
      <c r="C19" s="107">
        <v>111334</v>
      </c>
      <c r="D19" s="107" t="s">
        <v>464</v>
      </c>
      <c r="E19" s="108"/>
    </row>
    <row r="20" spans="1:6" x14ac:dyDescent="0.35">
      <c r="A20" s="107">
        <v>111335</v>
      </c>
      <c r="B20" s="107" t="s">
        <v>465</v>
      </c>
      <c r="C20" s="107">
        <v>111335</v>
      </c>
      <c r="D20" s="107" t="s">
        <v>465</v>
      </c>
      <c r="E20" s="108"/>
    </row>
    <row r="21" spans="1:6" x14ac:dyDescent="0.35">
      <c r="A21" s="107">
        <v>111336</v>
      </c>
      <c r="B21" s="107" t="s">
        <v>466</v>
      </c>
      <c r="C21" s="107">
        <v>111336</v>
      </c>
      <c r="D21" s="107" t="s">
        <v>466</v>
      </c>
      <c r="E21" s="108"/>
    </row>
    <row r="22" spans="1:6" x14ac:dyDescent="0.35">
      <c r="A22" s="107">
        <v>111339</v>
      </c>
      <c r="B22" s="107" t="s">
        <v>467</v>
      </c>
      <c r="C22" s="107">
        <v>111339</v>
      </c>
      <c r="D22" s="107" t="s">
        <v>467</v>
      </c>
      <c r="E22" s="108"/>
    </row>
    <row r="23" spans="1:6" x14ac:dyDescent="0.35">
      <c r="A23" s="107">
        <v>111411</v>
      </c>
      <c r="B23" s="107" t="s">
        <v>468</v>
      </c>
      <c r="C23" s="107">
        <v>111411</v>
      </c>
      <c r="D23" s="107" t="s">
        <v>468</v>
      </c>
      <c r="E23" s="108"/>
    </row>
    <row r="24" spans="1:6" x14ac:dyDescent="0.35">
      <c r="A24" s="107">
        <v>111419</v>
      </c>
      <c r="B24" s="107" t="s">
        <v>469</v>
      </c>
      <c r="C24" s="107">
        <v>111419</v>
      </c>
      <c r="D24" s="107" t="s">
        <v>469</v>
      </c>
      <c r="E24" s="108"/>
    </row>
    <row r="25" spans="1:6" x14ac:dyDescent="0.35">
      <c r="A25" s="107">
        <v>111421</v>
      </c>
      <c r="B25" s="107" t="s">
        <v>470</v>
      </c>
      <c r="C25" s="107">
        <v>111421</v>
      </c>
      <c r="D25" s="107" t="s">
        <v>470</v>
      </c>
      <c r="E25" s="108"/>
    </row>
    <row r="26" spans="1:6" x14ac:dyDescent="0.35">
      <c r="A26" s="107">
        <v>111422</v>
      </c>
      <c r="B26" s="107" t="s">
        <v>471</v>
      </c>
      <c r="C26" s="107">
        <v>111422</v>
      </c>
      <c r="D26" s="107" t="s">
        <v>471</v>
      </c>
      <c r="E26" s="108"/>
    </row>
    <row r="27" spans="1:6" x14ac:dyDescent="0.35">
      <c r="A27" s="107">
        <v>111910</v>
      </c>
      <c r="B27" s="107" t="s">
        <v>472</v>
      </c>
      <c r="C27" s="107">
        <v>111910</v>
      </c>
      <c r="D27" s="107" t="s">
        <v>472</v>
      </c>
      <c r="E27" s="108"/>
      <c r="F27" s="4" t="s">
        <v>15</v>
      </c>
    </row>
    <row r="28" spans="1:6" x14ac:dyDescent="0.35">
      <c r="A28" s="107">
        <v>111920</v>
      </c>
      <c r="B28" s="107" t="s">
        <v>473</v>
      </c>
      <c r="C28" s="107">
        <v>111920</v>
      </c>
      <c r="D28" s="107" t="s">
        <v>473</v>
      </c>
      <c r="E28" s="108"/>
    </row>
    <row r="29" spans="1:6" x14ac:dyDescent="0.35">
      <c r="A29" s="107">
        <v>111930</v>
      </c>
      <c r="B29" s="107" t="s">
        <v>474</v>
      </c>
      <c r="C29" s="107">
        <v>111930</v>
      </c>
      <c r="D29" s="107" t="s">
        <v>474</v>
      </c>
      <c r="E29" s="108"/>
    </row>
    <row r="30" spans="1:6" x14ac:dyDescent="0.35">
      <c r="A30" s="107">
        <v>111940</v>
      </c>
      <c r="B30" s="107" t="s">
        <v>475</v>
      </c>
      <c r="C30" s="107">
        <v>111940</v>
      </c>
      <c r="D30" s="107" t="s">
        <v>475</v>
      </c>
      <c r="E30" s="108"/>
    </row>
    <row r="31" spans="1:6" x14ac:dyDescent="0.35">
      <c r="A31" s="107">
        <v>111991</v>
      </c>
      <c r="B31" s="107" t="s">
        <v>476</v>
      </c>
      <c r="C31" s="107">
        <v>111991</v>
      </c>
      <c r="D31" s="107" t="s">
        <v>476</v>
      </c>
      <c r="E31" s="108"/>
    </row>
    <row r="32" spans="1:6" x14ac:dyDescent="0.35">
      <c r="A32" s="107">
        <v>111992</v>
      </c>
      <c r="B32" s="107" t="s">
        <v>477</v>
      </c>
      <c r="C32" s="107">
        <v>111992</v>
      </c>
      <c r="D32" s="107" t="s">
        <v>477</v>
      </c>
      <c r="E32" s="108"/>
    </row>
    <row r="33" spans="1:4" x14ac:dyDescent="0.35">
      <c r="A33" s="107">
        <v>111998</v>
      </c>
      <c r="B33" s="107" t="s">
        <v>478</v>
      </c>
      <c r="C33" s="107">
        <v>111998</v>
      </c>
      <c r="D33" s="107" t="s">
        <v>478</v>
      </c>
    </row>
    <row r="34" spans="1:4" x14ac:dyDescent="0.35">
      <c r="A34" s="107">
        <v>112111</v>
      </c>
      <c r="B34" s="107" t="s">
        <v>479</v>
      </c>
      <c r="C34" s="107">
        <v>112111</v>
      </c>
      <c r="D34" s="107" t="s">
        <v>479</v>
      </c>
    </row>
    <row r="35" spans="1:4" x14ac:dyDescent="0.35">
      <c r="A35" s="107">
        <v>112112</v>
      </c>
      <c r="B35" s="107" t="s">
        <v>480</v>
      </c>
      <c r="C35" s="107">
        <v>112112</v>
      </c>
      <c r="D35" s="107" t="s">
        <v>480</v>
      </c>
    </row>
    <row r="36" spans="1:4" x14ac:dyDescent="0.35">
      <c r="A36" s="107">
        <v>112120</v>
      </c>
      <c r="B36" s="107" t="s">
        <v>481</v>
      </c>
      <c r="C36" s="107">
        <v>112120</v>
      </c>
      <c r="D36" s="107" t="s">
        <v>481</v>
      </c>
    </row>
    <row r="37" spans="1:4" ht="25" x14ac:dyDescent="0.35">
      <c r="A37" s="107">
        <v>112130</v>
      </c>
      <c r="B37" s="107" t="s">
        <v>482</v>
      </c>
      <c r="C37" s="107">
        <v>112130</v>
      </c>
      <c r="D37" s="107" t="s">
        <v>482</v>
      </c>
    </row>
    <row r="38" spans="1:4" x14ac:dyDescent="0.35">
      <c r="A38" s="107">
        <v>112210</v>
      </c>
      <c r="B38" s="107" t="s">
        <v>483</v>
      </c>
      <c r="C38" s="107">
        <v>112210</v>
      </c>
      <c r="D38" s="107" t="s">
        <v>483</v>
      </c>
    </row>
    <row r="39" spans="1:4" x14ac:dyDescent="0.35">
      <c r="A39" s="107">
        <v>112310</v>
      </c>
      <c r="B39" s="107" t="s">
        <v>484</v>
      </c>
      <c r="C39" s="107">
        <v>112310</v>
      </c>
      <c r="D39" s="107" t="s">
        <v>484</v>
      </c>
    </row>
    <row r="40" spans="1:4" ht="25" x14ac:dyDescent="0.35">
      <c r="A40" s="107">
        <v>112320</v>
      </c>
      <c r="B40" s="107" t="s">
        <v>485</v>
      </c>
      <c r="C40" s="107">
        <v>112320</v>
      </c>
      <c r="D40" s="107" t="s">
        <v>485</v>
      </c>
    </row>
    <row r="41" spans="1:4" x14ac:dyDescent="0.35">
      <c r="A41" s="107">
        <v>112330</v>
      </c>
      <c r="B41" s="107" t="s">
        <v>486</v>
      </c>
      <c r="C41" s="107">
        <v>112330</v>
      </c>
      <c r="D41" s="107" t="s">
        <v>486</v>
      </c>
    </row>
    <row r="42" spans="1:4" x14ac:dyDescent="0.35">
      <c r="A42" s="107">
        <v>112340</v>
      </c>
      <c r="B42" s="107" t="s">
        <v>487</v>
      </c>
      <c r="C42" s="107">
        <v>112340</v>
      </c>
      <c r="D42" s="107" t="s">
        <v>487</v>
      </c>
    </row>
    <row r="43" spans="1:4" x14ac:dyDescent="0.35">
      <c r="A43" s="107">
        <v>112390</v>
      </c>
      <c r="B43" s="107" t="s">
        <v>488</v>
      </c>
      <c r="C43" s="107">
        <v>112390</v>
      </c>
      <c r="D43" s="107" t="s">
        <v>488</v>
      </c>
    </row>
    <row r="44" spans="1:4" x14ac:dyDescent="0.35">
      <c r="A44" s="107">
        <v>112410</v>
      </c>
      <c r="B44" s="107" t="s">
        <v>489</v>
      </c>
      <c r="C44" s="107">
        <v>112410</v>
      </c>
      <c r="D44" s="107" t="s">
        <v>489</v>
      </c>
    </row>
    <row r="45" spans="1:4" x14ac:dyDescent="0.35">
      <c r="A45" s="107">
        <v>112420</v>
      </c>
      <c r="B45" s="107" t="s">
        <v>490</v>
      </c>
      <c r="C45" s="107">
        <v>112420</v>
      </c>
      <c r="D45" s="107" t="s">
        <v>490</v>
      </c>
    </row>
    <row r="46" spans="1:4" x14ac:dyDescent="0.35">
      <c r="A46" s="107">
        <v>112511</v>
      </c>
      <c r="B46" s="107" t="s">
        <v>491</v>
      </c>
      <c r="C46" s="107">
        <v>112511</v>
      </c>
      <c r="D46" s="107" t="s">
        <v>491</v>
      </c>
    </row>
    <row r="47" spans="1:4" x14ac:dyDescent="0.35">
      <c r="A47" s="107">
        <v>112512</v>
      </c>
      <c r="B47" s="107" t="s">
        <v>492</v>
      </c>
      <c r="C47" s="107">
        <v>112512</v>
      </c>
      <c r="D47" s="107" t="s">
        <v>492</v>
      </c>
    </row>
    <row r="48" spans="1:4" x14ac:dyDescent="0.35">
      <c r="A48" s="107">
        <v>112519</v>
      </c>
      <c r="B48" s="107" t="s">
        <v>493</v>
      </c>
      <c r="C48" s="107">
        <v>112519</v>
      </c>
      <c r="D48" s="107" t="s">
        <v>493</v>
      </c>
    </row>
    <row r="49" spans="1:6" x14ac:dyDescent="0.35">
      <c r="A49" s="107">
        <v>112910</v>
      </c>
      <c r="B49" s="107" t="s">
        <v>494</v>
      </c>
      <c r="C49" s="107">
        <v>112910</v>
      </c>
      <c r="D49" s="107" t="s">
        <v>494</v>
      </c>
      <c r="E49" s="108"/>
    </row>
    <row r="50" spans="1:6" x14ac:dyDescent="0.35">
      <c r="A50" s="107">
        <v>112920</v>
      </c>
      <c r="B50" s="107" t="s">
        <v>495</v>
      </c>
      <c r="C50" s="107">
        <v>112920</v>
      </c>
      <c r="D50" s="107" t="s">
        <v>495</v>
      </c>
      <c r="E50" s="108"/>
    </row>
    <row r="51" spans="1:6" x14ac:dyDescent="0.35">
      <c r="A51" s="107">
        <v>112930</v>
      </c>
      <c r="B51" s="107" t="s">
        <v>496</v>
      </c>
      <c r="C51" s="107">
        <v>112930</v>
      </c>
      <c r="D51" s="107" t="s">
        <v>496</v>
      </c>
      <c r="E51" s="108"/>
    </row>
    <row r="52" spans="1:6" x14ac:dyDescent="0.35">
      <c r="A52" s="107">
        <v>112990</v>
      </c>
      <c r="B52" s="107" t="s">
        <v>497</v>
      </c>
      <c r="C52" s="107">
        <v>112990</v>
      </c>
      <c r="D52" s="107" t="s">
        <v>497</v>
      </c>
      <c r="E52" s="108"/>
    </row>
    <row r="53" spans="1:6" x14ac:dyDescent="0.35">
      <c r="A53" s="107">
        <v>113110</v>
      </c>
      <c r="B53" s="107" t="s">
        <v>498</v>
      </c>
      <c r="C53" s="107">
        <v>113110</v>
      </c>
      <c r="D53" s="107" t="s">
        <v>498</v>
      </c>
      <c r="E53" s="108"/>
    </row>
    <row r="54" spans="1:6" ht="25" x14ac:dyDescent="0.35">
      <c r="A54" s="107">
        <v>113210</v>
      </c>
      <c r="B54" s="107" t="s">
        <v>499</v>
      </c>
      <c r="C54" s="107">
        <v>113210</v>
      </c>
      <c r="D54" s="107" t="s">
        <v>499</v>
      </c>
      <c r="E54" s="108"/>
    </row>
    <row r="55" spans="1:6" x14ac:dyDescent="0.35">
      <c r="A55" s="107">
        <v>113310</v>
      </c>
      <c r="B55" s="107" t="s">
        <v>500</v>
      </c>
      <c r="C55" s="107">
        <v>113310</v>
      </c>
      <c r="D55" s="107" t="s">
        <v>500</v>
      </c>
      <c r="E55" s="108"/>
    </row>
    <row r="56" spans="1:6" x14ac:dyDescent="0.35">
      <c r="A56" s="107">
        <v>114111</v>
      </c>
      <c r="B56" s="107" t="s">
        <v>501</v>
      </c>
      <c r="C56" s="107">
        <v>114111</v>
      </c>
      <c r="D56" s="107" t="s">
        <v>501</v>
      </c>
      <c r="E56" s="108"/>
    </row>
    <row r="57" spans="1:6" x14ac:dyDescent="0.35">
      <c r="A57" s="107">
        <v>114112</v>
      </c>
      <c r="B57" s="107" t="s">
        <v>502</v>
      </c>
      <c r="C57" s="107">
        <v>114112</v>
      </c>
      <c r="D57" s="107" t="s">
        <v>502</v>
      </c>
      <c r="E57" s="108"/>
    </row>
    <row r="58" spans="1:6" x14ac:dyDescent="0.35">
      <c r="A58" s="107">
        <v>114119</v>
      </c>
      <c r="B58" s="107" t="s">
        <v>503</v>
      </c>
      <c r="C58" s="107">
        <v>114119</v>
      </c>
      <c r="D58" s="107" t="s">
        <v>503</v>
      </c>
      <c r="E58" s="108"/>
    </row>
    <row r="59" spans="1:6" x14ac:dyDescent="0.35">
      <c r="A59" s="107">
        <v>114210</v>
      </c>
      <c r="B59" s="107" t="s">
        <v>504</v>
      </c>
      <c r="C59" s="107">
        <v>114210</v>
      </c>
      <c r="D59" s="107" t="s">
        <v>504</v>
      </c>
      <c r="E59" s="108"/>
    </row>
    <row r="60" spans="1:6" x14ac:dyDescent="0.35">
      <c r="A60" s="107">
        <v>115111</v>
      </c>
      <c r="B60" s="107" t="s">
        <v>505</v>
      </c>
      <c r="C60" s="107">
        <v>115111</v>
      </c>
      <c r="D60" s="107" t="s">
        <v>505</v>
      </c>
      <c r="E60" s="108"/>
    </row>
    <row r="61" spans="1:6" x14ac:dyDescent="0.35">
      <c r="A61" s="107">
        <v>115112</v>
      </c>
      <c r="B61" s="107" t="s">
        <v>506</v>
      </c>
      <c r="C61" s="107">
        <v>115112</v>
      </c>
      <c r="D61" s="107" t="s">
        <v>506</v>
      </c>
      <c r="E61" s="108"/>
    </row>
    <row r="62" spans="1:6" x14ac:dyDescent="0.35">
      <c r="A62" s="107">
        <v>115113</v>
      </c>
      <c r="B62" s="107" t="s">
        <v>507</v>
      </c>
      <c r="C62" s="107">
        <v>115113</v>
      </c>
      <c r="D62" s="107" t="s">
        <v>507</v>
      </c>
      <c r="E62" s="108"/>
    </row>
    <row r="63" spans="1:6" ht="25" x14ac:dyDescent="0.35">
      <c r="A63" s="107">
        <v>115114</v>
      </c>
      <c r="B63" s="107" t="s">
        <v>508</v>
      </c>
      <c r="C63" s="107">
        <v>115114</v>
      </c>
      <c r="D63" s="107" t="s">
        <v>508</v>
      </c>
      <c r="E63" s="108"/>
      <c r="F63" s="109" t="s">
        <v>15</v>
      </c>
    </row>
    <row r="64" spans="1:6" ht="25" x14ac:dyDescent="0.35">
      <c r="A64" s="107">
        <v>115115</v>
      </c>
      <c r="B64" s="107" t="s">
        <v>509</v>
      </c>
      <c r="C64" s="107">
        <v>115115</v>
      </c>
      <c r="D64" s="107" t="s">
        <v>509</v>
      </c>
      <c r="E64" s="108"/>
    </row>
    <row r="65" spans="1:6" x14ac:dyDescent="0.35">
      <c r="A65" s="107">
        <v>115116</v>
      </c>
      <c r="B65" s="107" t="s">
        <v>510</v>
      </c>
      <c r="C65" s="107">
        <v>115116</v>
      </c>
      <c r="D65" s="107" t="s">
        <v>510</v>
      </c>
      <c r="E65" s="108"/>
    </row>
    <row r="66" spans="1:6" x14ac:dyDescent="0.35">
      <c r="A66" s="107">
        <v>115210</v>
      </c>
      <c r="B66" s="107" t="s">
        <v>511</v>
      </c>
      <c r="C66" s="107">
        <v>115210</v>
      </c>
      <c r="D66" s="107" t="s">
        <v>511</v>
      </c>
      <c r="E66" s="108"/>
    </row>
    <row r="67" spans="1:6" x14ac:dyDescent="0.35">
      <c r="A67" s="107">
        <v>115310</v>
      </c>
      <c r="B67" s="107" t="s">
        <v>512</v>
      </c>
      <c r="C67" s="107">
        <v>115310</v>
      </c>
      <c r="D67" s="107" t="s">
        <v>512</v>
      </c>
      <c r="E67" s="108"/>
    </row>
    <row r="68" spans="1:6" x14ac:dyDescent="0.35">
      <c r="A68" s="107">
        <v>211120</v>
      </c>
      <c r="B68" s="107" t="s">
        <v>513</v>
      </c>
      <c r="C68" s="107">
        <v>211120</v>
      </c>
      <c r="D68" s="107" t="s">
        <v>513</v>
      </c>
      <c r="E68" s="108"/>
    </row>
    <row r="69" spans="1:6" x14ac:dyDescent="0.35">
      <c r="A69" s="107">
        <v>211130</v>
      </c>
      <c r="B69" s="107" t="s">
        <v>514</v>
      </c>
      <c r="C69" s="107">
        <v>211130</v>
      </c>
      <c r="D69" s="107" t="s">
        <v>514</v>
      </c>
      <c r="E69" s="108"/>
      <c r="F69" s="109" t="s">
        <v>15</v>
      </c>
    </row>
    <row r="70" spans="1:6" ht="25" x14ac:dyDescent="0.35">
      <c r="A70" s="107">
        <v>212111</v>
      </c>
      <c r="B70" s="107" t="s">
        <v>515</v>
      </c>
      <c r="C70" s="110">
        <v>212114</v>
      </c>
      <c r="D70" s="107" t="s">
        <v>516</v>
      </c>
      <c r="E70" s="111"/>
    </row>
    <row r="71" spans="1:6" ht="26" x14ac:dyDescent="0.35">
      <c r="A71" s="112">
        <v>212113</v>
      </c>
      <c r="B71" s="107" t="s">
        <v>517</v>
      </c>
      <c r="C71" s="110">
        <v>212114</v>
      </c>
      <c r="D71" s="107" t="s">
        <v>516</v>
      </c>
      <c r="E71" s="111"/>
    </row>
    <row r="72" spans="1:6" x14ac:dyDescent="0.35">
      <c r="A72" s="107">
        <v>212112</v>
      </c>
      <c r="B72" s="107" t="s">
        <v>518</v>
      </c>
      <c r="C72" s="110">
        <v>212115</v>
      </c>
      <c r="D72" s="107" t="s">
        <v>519</v>
      </c>
      <c r="E72" s="111"/>
    </row>
    <row r="73" spans="1:6" ht="26" x14ac:dyDescent="0.35">
      <c r="A73" s="112">
        <v>212113</v>
      </c>
      <c r="B73" s="107" t="s">
        <v>520</v>
      </c>
      <c r="C73" s="110">
        <v>212115</v>
      </c>
      <c r="D73" s="107" t="s">
        <v>519</v>
      </c>
      <c r="E73" s="111"/>
    </row>
    <row r="74" spans="1:6" x14ac:dyDescent="0.35">
      <c r="A74" s="107">
        <v>212210</v>
      </c>
      <c r="B74" s="107" t="s">
        <v>521</v>
      </c>
      <c r="C74" s="107">
        <v>212210</v>
      </c>
      <c r="D74" s="107" t="s">
        <v>521</v>
      </c>
      <c r="E74" s="108"/>
    </row>
    <row r="75" spans="1:6" x14ac:dyDescent="0.35">
      <c r="A75" s="107">
        <v>212221</v>
      </c>
      <c r="B75" s="107" t="s">
        <v>522</v>
      </c>
      <c r="C75" s="110">
        <v>212220</v>
      </c>
      <c r="D75" s="107" t="s">
        <v>523</v>
      </c>
      <c r="E75" s="111"/>
    </row>
    <row r="76" spans="1:6" x14ac:dyDescent="0.35">
      <c r="A76" s="107">
        <v>212222</v>
      </c>
      <c r="B76" s="107" t="s">
        <v>524</v>
      </c>
      <c r="C76" s="110">
        <v>212220</v>
      </c>
      <c r="D76" s="107" t="s">
        <v>523</v>
      </c>
      <c r="E76" s="111"/>
    </row>
    <row r="77" spans="1:6" x14ac:dyDescent="0.35">
      <c r="A77" s="107">
        <v>212230</v>
      </c>
      <c r="B77" s="107" t="s">
        <v>525</v>
      </c>
      <c r="C77" s="107">
        <v>212230</v>
      </c>
      <c r="D77" s="107" t="s">
        <v>525</v>
      </c>
      <c r="E77" s="108"/>
    </row>
    <row r="78" spans="1:6" x14ac:dyDescent="0.35">
      <c r="A78" s="107">
        <v>212291</v>
      </c>
      <c r="B78" s="107" t="s">
        <v>526</v>
      </c>
      <c r="C78" s="110">
        <v>212290</v>
      </c>
      <c r="D78" s="107" t="s">
        <v>527</v>
      </c>
      <c r="E78" s="111"/>
    </row>
    <row r="79" spans="1:6" x14ac:dyDescent="0.35">
      <c r="A79" s="107">
        <v>212299</v>
      </c>
      <c r="B79" s="107" t="s">
        <v>528</v>
      </c>
      <c r="C79" s="110">
        <v>212290</v>
      </c>
      <c r="D79" s="107" t="s">
        <v>527</v>
      </c>
      <c r="E79" s="111"/>
    </row>
    <row r="80" spans="1:6" x14ac:dyDescent="0.35">
      <c r="A80" s="107">
        <v>212311</v>
      </c>
      <c r="B80" s="107" t="s">
        <v>529</v>
      </c>
      <c r="C80" s="107">
        <v>212311</v>
      </c>
      <c r="D80" s="107" t="s">
        <v>529</v>
      </c>
      <c r="E80" s="108"/>
    </row>
    <row r="81" spans="1:4" ht="25" x14ac:dyDescent="0.35">
      <c r="A81" s="107">
        <v>212312</v>
      </c>
      <c r="B81" s="107" t="s">
        <v>530</v>
      </c>
      <c r="C81" s="107">
        <v>212312</v>
      </c>
      <c r="D81" s="107" t="s">
        <v>530</v>
      </c>
    </row>
    <row r="82" spans="1:4" ht="25" x14ac:dyDescent="0.35">
      <c r="A82" s="107">
        <v>212313</v>
      </c>
      <c r="B82" s="107" t="s">
        <v>531</v>
      </c>
      <c r="C82" s="107">
        <v>212313</v>
      </c>
      <c r="D82" s="107" t="s">
        <v>531</v>
      </c>
    </row>
    <row r="83" spans="1:4" ht="25" x14ac:dyDescent="0.35">
      <c r="A83" s="107">
        <v>212319</v>
      </c>
      <c r="B83" s="107" t="s">
        <v>532</v>
      </c>
      <c r="C83" s="107">
        <v>212319</v>
      </c>
      <c r="D83" s="107" t="s">
        <v>532</v>
      </c>
    </row>
    <row r="84" spans="1:4" x14ac:dyDescent="0.35">
      <c r="A84" s="107">
        <v>212321</v>
      </c>
      <c r="B84" s="107" t="s">
        <v>533</v>
      </c>
      <c r="C84" s="107">
        <v>212321</v>
      </c>
      <c r="D84" s="107" t="s">
        <v>533</v>
      </c>
    </row>
    <row r="85" spans="1:4" x14ac:dyDescent="0.35">
      <c r="A85" s="107">
        <v>212322</v>
      </c>
      <c r="B85" s="107" t="s">
        <v>534</v>
      </c>
      <c r="C85" s="107">
        <v>212322</v>
      </c>
      <c r="D85" s="107" t="s">
        <v>534</v>
      </c>
    </row>
    <row r="86" spans="1:4" ht="25" x14ac:dyDescent="0.35">
      <c r="A86" s="107">
        <v>212324</v>
      </c>
      <c r="B86" s="107" t="s">
        <v>535</v>
      </c>
      <c r="C86" s="110">
        <v>212323</v>
      </c>
      <c r="D86" s="107" t="s">
        <v>536</v>
      </c>
    </row>
    <row r="87" spans="1:4" ht="25" x14ac:dyDescent="0.35">
      <c r="A87" s="107">
        <v>212325</v>
      </c>
      <c r="B87" s="107" t="s">
        <v>537</v>
      </c>
      <c r="C87" s="110">
        <v>212323</v>
      </c>
      <c r="D87" s="107" t="s">
        <v>536</v>
      </c>
    </row>
    <row r="88" spans="1:4" ht="25" x14ac:dyDescent="0.35">
      <c r="A88" s="107">
        <v>212391</v>
      </c>
      <c r="B88" s="107" t="s">
        <v>538</v>
      </c>
      <c r="C88" s="110">
        <v>212390</v>
      </c>
      <c r="D88" s="107" t="s">
        <v>539</v>
      </c>
    </row>
    <row r="89" spans="1:4" ht="25" x14ac:dyDescent="0.35">
      <c r="A89" s="107">
        <v>212392</v>
      </c>
      <c r="B89" s="107" t="s">
        <v>540</v>
      </c>
      <c r="C89" s="110">
        <v>212390</v>
      </c>
      <c r="D89" s="107" t="s">
        <v>539</v>
      </c>
    </row>
    <row r="90" spans="1:4" ht="25" x14ac:dyDescent="0.35">
      <c r="A90" s="107">
        <v>212393</v>
      </c>
      <c r="B90" s="107" t="s">
        <v>541</v>
      </c>
      <c r="C90" s="110">
        <v>212390</v>
      </c>
      <c r="D90" s="107" t="s">
        <v>539</v>
      </c>
    </row>
    <row r="91" spans="1:4" ht="25" x14ac:dyDescent="0.35">
      <c r="A91" s="107">
        <v>212399</v>
      </c>
      <c r="B91" s="107" t="s">
        <v>542</v>
      </c>
      <c r="C91" s="110">
        <v>212390</v>
      </c>
      <c r="D91" s="107" t="s">
        <v>539</v>
      </c>
    </row>
    <row r="92" spans="1:4" x14ac:dyDescent="0.35">
      <c r="A92" s="107">
        <v>213111</v>
      </c>
      <c r="B92" s="107" t="s">
        <v>543</v>
      </c>
      <c r="C92" s="107">
        <v>213111</v>
      </c>
      <c r="D92" s="107" t="s">
        <v>543</v>
      </c>
    </row>
    <row r="93" spans="1:4" ht="25" x14ac:dyDescent="0.35">
      <c r="A93" s="107">
        <v>213112</v>
      </c>
      <c r="B93" s="107" t="s">
        <v>544</v>
      </c>
      <c r="C93" s="107">
        <v>213112</v>
      </c>
      <c r="D93" s="107" t="s">
        <v>544</v>
      </c>
    </row>
    <row r="94" spans="1:4" x14ac:dyDescent="0.35">
      <c r="A94" s="107">
        <v>213113</v>
      </c>
      <c r="B94" s="107" t="s">
        <v>545</v>
      </c>
      <c r="C94" s="107">
        <v>213113</v>
      </c>
      <c r="D94" s="107" t="s">
        <v>545</v>
      </c>
    </row>
    <row r="95" spans="1:4" x14ac:dyDescent="0.35">
      <c r="A95" s="107">
        <v>213114</v>
      </c>
      <c r="B95" s="107" t="s">
        <v>546</v>
      </c>
      <c r="C95" s="107">
        <v>213114</v>
      </c>
      <c r="D95" s="107" t="s">
        <v>546</v>
      </c>
    </row>
    <row r="96" spans="1:4" ht="25" x14ac:dyDescent="0.35">
      <c r="A96" s="107">
        <v>213115</v>
      </c>
      <c r="B96" s="107" t="s">
        <v>547</v>
      </c>
      <c r="C96" s="107">
        <v>213115</v>
      </c>
      <c r="D96" s="107" t="s">
        <v>547</v>
      </c>
    </row>
    <row r="97" spans="1:4" x14ac:dyDescent="0.35">
      <c r="A97" s="107">
        <v>221111</v>
      </c>
      <c r="B97" s="107" t="s">
        <v>548</v>
      </c>
      <c r="C97" s="107">
        <v>221111</v>
      </c>
      <c r="D97" s="107" t="s">
        <v>548</v>
      </c>
    </row>
    <row r="98" spans="1:4" x14ac:dyDescent="0.35">
      <c r="A98" s="107">
        <v>221112</v>
      </c>
      <c r="B98" s="107" t="s">
        <v>549</v>
      </c>
      <c r="C98" s="107">
        <v>221112</v>
      </c>
      <c r="D98" s="107" t="s">
        <v>549</v>
      </c>
    </row>
    <row r="99" spans="1:4" x14ac:dyDescent="0.35">
      <c r="A99" s="107">
        <v>221113</v>
      </c>
      <c r="B99" s="107" t="s">
        <v>550</v>
      </c>
      <c r="C99" s="107">
        <v>221113</v>
      </c>
      <c r="D99" s="107" t="s">
        <v>550</v>
      </c>
    </row>
    <row r="100" spans="1:4" x14ac:dyDescent="0.35">
      <c r="A100" s="107">
        <v>221114</v>
      </c>
      <c r="B100" s="107" t="s">
        <v>551</v>
      </c>
      <c r="C100" s="107">
        <v>221114</v>
      </c>
      <c r="D100" s="107" t="s">
        <v>551</v>
      </c>
    </row>
    <row r="101" spans="1:4" x14ac:dyDescent="0.35">
      <c r="A101" s="107">
        <v>221115</v>
      </c>
      <c r="B101" s="107" t="s">
        <v>552</v>
      </c>
      <c r="C101" s="107">
        <v>221115</v>
      </c>
      <c r="D101" s="107" t="s">
        <v>552</v>
      </c>
    </row>
    <row r="102" spans="1:4" x14ac:dyDescent="0.35">
      <c r="A102" s="107">
        <v>221116</v>
      </c>
      <c r="B102" s="107" t="s">
        <v>553</v>
      </c>
      <c r="C102" s="107">
        <v>221116</v>
      </c>
      <c r="D102" s="107" t="s">
        <v>553</v>
      </c>
    </row>
    <row r="103" spans="1:4" x14ac:dyDescent="0.35">
      <c r="A103" s="107">
        <v>221117</v>
      </c>
      <c r="B103" s="107" t="s">
        <v>554</v>
      </c>
      <c r="C103" s="107">
        <v>221117</v>
      </c>
      <c r="D103" s="107" t="s">
        <v>554</v>
      </c>
    </row>
    <row r="104" spans="1:4" x14ac:dyDescent="0.35">
      <c r="A104" s="107">
        <v>221118</v>
      </c>
      <c r="B104" s="107" t="s">
        <v>555</v>
      </c>
      <c r="C104" s="107">
        <v>221118</v>
      </c>
      <c r="D104" s="107" t="s">
        <v>555</v>
      </c>
    </row>
    <row r="105" spans="1:4" ht="25" x14ac:dyDescent="0.35">
      <c r="A105" s="107">
        <v>221121</v>
      </c>
      <c r="B105" s="107" t="s">
        <v>556</v>
      </c>
      <c r="C105" s="107">
        <v>221121</v>
      </c>
      <c r="D105" s="107" t="s">
        <v>556</v>
      </c>
    </row>
    <row r="106" spans="1:4" x14ac:dyDescent="0.35">
      <c r="A106" s="107">
        <v>221122</v>
      </c>
      <c r="B106" s="107" t="s">
        <v>557</v>
      </c>
      <c r="C106" s="107">
        <v>221122</v>
      </c>
      <c r="D106" s="107" t="s">
        <v>557</v>
      </c>
    </row>
    <row r="107" spans="1:4" x14ac:dyDescent="0.35">
      <c r="A107" s="107">
        <v>221210</v>
      </c>
      <c r="B107" s="107" t="s">
        <v>558</v>
      </c>
      <c r="C107" s="107">
        <v>221210</v>
      </c>
      <c r="D107" s="107" t="s">
        <v>558</v>
      </c>
    </row>
    <row r="108" spans="1:4" x14ac:dyDescent="0.35">
      <c r="A108" s="107">
        <v>221310</v>
      </c>
      <c r="B108" s="107" t="s">
        <v>559</v>
      </c>
      <c r="C108" s="107">
        <v>221310</v>
      </c>
      <c r="D108" s="107" t="s">
        <v>559</v>
      </c>
    </row>
    <row r="109" spans="1:4" x14ac:dyDescent="0.35">
      <c r="A109" s="107">
        <v>221320</v>
      </c>
      <c r="B109" s="107" t="s">
        <v>560</v>
      </c>
      <c r="C109" s="107">
        <v>221320</v>
      </c>
      <c r="D109" s="107" t="s">
        <v>560</v>
      </c>
    </row>
    <row r="110" spans="1:4" x14ac:dyDescent="0.35">
      <c r="A110" s="107">
        <v>221330</v>
      </c>
      <c r="B110" s="107" t="s">
        <v>561</v>
      </c>
      <c r="C110" s="107">
        <v>221330</v>
      </c>
      <c r="D110" s="107" t="s">
        <v>561</v>
      </c>
    </row>
    <row r="111" spans="1:4" ht="25" x14ac:dyDescent="0.35">
      <c r="A111" s="107">
        <v>236115</v>
      </c>
      <c r="B111" s="107" t="s">
        <v>562</v>
      </c>
      <c r="C111" s="107">
        <v>236115</v>
      </c>
      <c r="D111" s="107" t="s">
        <v>562</v>
      </c>
    </row>
    <row r="112" spans="1:4" ht="25" x14ac:dyDescent="0.35">
      <c r="A112" s="107">
        <v>236116</v>
      </c>
      <c r="B112" s="107" t="s">
        <v>563</v>
      </c>
      <c r="C112" s="107">
        <v>236116</v>
      </c>
      <c r="D112" s="107" t="s">
        <v>563</v>
      </c>
    </row>
    <row r="113" spans="1:4" x14ac:dyDescent="0.35">
      <c r="A113" s="107">
        <v>236117</v>
      </c>
      <c r="B113" s="107" t="s">
        <v>564</v>
      </c>
      <c r="C113" s="107">
        <v>236117</v>
      </c>
      <c r="D113" s="107" t="s">
        <v>564</v>
      </c>
    </row>
    <row r="114" spans="1:4" x14ac:dyDescent="0.35">
      <c r="A114" s="107">
        <v>236118</v>
      </c>
      <c r="B114" s="107" t="s">
        <v>565</v>
      </c>
      <c r="C114" s="107">
        <v>236118</v>
      </c>
      <c r="D114" s="107" t="s">
        <v>565</v>
      </c>
    </row>
    <row r="115" spans="1:4" x14ac:dyDescent="0.35">
      <c r="A115" s="107">
        <v>236210</v>
      </c>
      <c r="B115" s="107" t="s">
        <v>566</v>
      </c>
      <c r="C115" s="107">
        <v>236210</v>
      </c>
      <c r="D115" s="107" t="s">
        <v>566</v>
      </c>
    </row>
    <row r="116" spans="1:4" ht="25" x14ac:dyDescent="0.35">
      <c r="A116" s="107">
        <v>236220</v>
      </c>
      <c r="B116" s="107" t="s">
        <v>567</v>
      </c>
      <c r="C116" s="107">
        <v>236220</v>
      </c>
      <c r="D116" s="107" t="s">
        <v>567</v>
      </c>
    </row>
    <row r="117" spans="1:4" ht="25" x14ac:dyDescent="0.35">
      <c r="A117" s="107">
        <v>237110</v>
      </c>
      <c r="B117" s="107" t="s">
        <v>568</v>
      </c>
      <c r="C117" s="107">
        <v>237110</v>
      </c>
      <c r="D117" s="107" t="s">
        <v>568</v>
      </c>
    </row>
    <row r="118" spans="1:4" ht="25" x14ac:dyDescent="0.35">
      <c r="A118" s="107">
        <v>237120</v>
      </c>
      <c r="B118" s="107" t="s">
        <v>569</v>
      </c>
      <c r="C118" s="107">
        <v>237120</v>
      </c>
      <c r="D118" s="107" t="s">
        <v>569</v>
      </c>
    </row>
    <row r="119" spans="1:4" ht="25" x14ac:dyDescent="0.35">
      <c r="A119" s="107">
        <v>237130</v>
      </c>
      <c r="B119" s="107" t="s">
        <v>570</v>
      </c>
      <c r="C119" s="107">
        <v>237130</v>
      </c>
      <c r="D119" s="107" t="s">
        <v>570</v>
      </c>
    </row>
    <row r="120" spans="1:4" x14ac:dyDescent="0.35">
      <c r="A120" s="107">
        <v>237210</v>
      </c>
      <c r="B120" s="107" t="s">
        <v>571</v>
      </c>
      <c r="C120" s="107">
        <v>237210</v>
      </c>
      <c r="D120" s="107" t="s">
        <v>571</v>
      </c>
    </row>
    <row r="121" spans="1:4" x14ac:dyDescent="0.35">
      <c r="A121" s="107">
        <v>237310</v>
      </c>
      <c r="B121" s="107" t="s">
        <v>572</v>
      </c>
      <c r="C121" s="107">
        <v>237310</v>
      </c>
      <c r="D121" s="107" t="s">
        <v>572</v>
      </c>
    </row>
    <row r="122" spans="1:4" ht="25" x14ac:dyDescent="0.35">
      <c r="A122" s="107">
        <v>237990</v>
      </c>
      <c r="B122" s="107" t="s">
        <v>573</v>
      </c>
      <c r="C122" s="107">
        <v>237990</v>
      </c>
      <c r="D122" s="107" t="s">
        <v>573</v>
      </c>
    </row>
    <row r="123" spans="1:4" ht="25" x14ac:dyDescent="0.35">
      <c r="A123" s="107">
        <v>238110</v>
      </c>
      <c r="B123" s="107" t="s">
        <v>574</v>
      </c>
      <c r="C123" s="107">
        <v>238110</v>
      </c>
      <c r="D123" s="107" t="s">
        <v>574</v>
      </c>
    </row>
    <row r="124" spans="1:4" ht="25" x14ac:dyDescent="0.35">
      <c r="A124" s="107">
        <v>238120</v>
      </c>
      <c r="B124" s="107" t="s">
        <v>575</v>
      </c>
      <c r="C124" s="107">
        <v>238120</v>
      </c>
      <c r="D124" s="107" t="s">
        <v>575</v>
      </c>
    </row>
    <row r="125" spans="1:4" x14ac:dyDescent="0.35">
      <c r="A125" s="107">
        <v>238130</v>
      </c>
      <c r="B125" s="107" t="s">
        <v>576</v>
      </c>
      <c r="C125" s="107">
        <v>238130</v>
      </c>
      <c r="D125" s="107" t="s">
        <v>576</v>
      </c>
    </row>
    <row r="126" spans="1:4" x14ac:dyDescent="0.35">
      <c r="A126" s="107">
        <v>238140</v>
      </c>
      <c r="B126" s="107" t="s">
        <v>577</v>
      </c>
      <c r="C126" s="107">
        <v>238140</v>
      </c>
      <c r="D126" s="107" t="s">
        <v>577</v>
      </c>
    </row>
    <row r="127" spans="1:4" x14ac:dyDescent="0.35">
      <c r="A127" s="107">
        <v>238150</v>
      </c>
      <c r="B127" s="107" t="s">
        <v>578</v>
      </c>
      <c r="C127" s="107">
        <v>238150</v>
      </c>
      <c r="D127" s="107" t="s">
        <v>578</v>
      </c>
    </row>
    <row r="128" spans="1:4" x14ac:dyDescent="0.35">
      <c r="A128" s="107">
        <v>238160</v>
      </c>
      <c r="B128" s="107" t="s">
        <v>579</v>
      </c>
      <c r="C128" s="107">
        <v>238160</v>
      </c>
      <c r="D128" s="107" t="s">
        <v>579</v>
      </c>
    </row>
    <row r="129" spans="1:4" x14ac:dyDescent="0.35">
      <c r="A129" s="107">
        <v>238170</v>
      </c>
      <c r="B129" s="107" t="s">
        <v>580</v>
      </c>
      <c r="C129" s="107">
        <v>238170</v>
      </c>
      <c r="D129" s="107" t="s">
        <v>580</v>
      </c>
    </row>
    <row r="130" spans="1:4" ht="25" x14ac:dyDescent="0.35">
      <c r="A130" s="107">
        <v>238190</v>
      </c>
      <c r="B130" s="107" t="s">
        <v>581</v>
      </c>
      <c r="C130" s="107">
        <v>238190</v>
      </c>
      <c r="D130" s="107" t="s">
        <v>581</v>
      </c>
    </row>
    <row r="131" spans="1:4" ht="25" x14ac:dyDescent="0.35">
      <c r="A131" s="107">
        <v>238210</v>
      </c>
      <c r="B131" s="107" t="s">
        <v>582</v>
      </c>
      <c r="C131" s="107">
        <v>238210</v>
      </c>
      <c r="D131" s="107" t="s">
        <v>582</v>
      </c>
    </row>
    <row r="132" spans="1:4" ht="25" x14ac:dyDescent="0.35">
      <c r="A132" s="107">
        <v>238220</v>
      </c>
      <c r="B132" s="107" t="s">
        <v>583</v>
      </c>
      <c r="C132" s="107">
        <v>238220</v>
      </c>
      <c r="D132" s="107" t="s">
        <v>583</v>
      </c>
    </row>
    <row r="133" spans="1:4" x14ac:dyDescent="0.35">
      <c r="A133" s="107">
        <v>238290</v>
      </c>
      <c r="B133" s="107" t="s">
        <v>584</v>
      </c>
      <c r="C133" s="107">
        <v>238290</v>
      </c>
      <c r="D133" s="107" t="s">
        <v>584</v>
      </c>
    </row>
    <row r="134" spans="1:4" x14ac:dyDescent="0.35">
      <c r="A134" s="107">
        <v>238310</v>
      </c>
      <c r="B134" s="107" t="s">
        <v>585</v>
      </c>
      <c r="C134" s="107">
        <v>238310</v>
      </c>
      <c r="D134" s="107" t="s">
        <v>585</v>
      </c>
    </row>
    <row r="135" spans="1:4" x14ac:dyDescent="0.35">
      <c r="A135" s="107">
        <v>238320</v>
      </c>
      <c r="B135" s="107" t="s">
        <v>586</v>
      </c>
      <c r="C135" s="107">
        <v>238320</v>
      </c>
      <c r="D135" s="107" t="s">
        <v>586</v>
      </c>
    </row>
    <row r="136" spans="1:4" x14ac:dyDescent="0.35">
      <c r="A136" s="107">
        <v>238330</v>
      </c>
      <c r="B136" s="107" t="s">
        <v>587</v>
      </c>
      <c r="C136" s="107">
        <v>238330</v>
      </c>
      <c r="D136" s="107" t="s">
        <v>587</v>
      </c>
    </row>
    <row r="137" spans="1:4" x14ac:dyDescent="0.35">
      <c r="A137" s="107">
        <v>238340</v>
      </c>
      <c r="B137" s="107" t="s">
        <v>588</v>
      </c>
      <c r="C137" s="107">
        <v>238340</v>
      </c>
      <c r="D137" s="107" t="s">
        <v>588</v>
      </c>
    </row>
    <row r="138" spans="1:4" x14ac:dyDescent="0.35">
      <c r="A138" s="107">
        <v>238350</v>
      </c>
      <c r="B138" s="107" t="s">
        <v>589</v>
      </c>
      <c r="C138" s="107">
        <v>238350</v>
      </c>
      <c r="D138" s="107" t="s">
        <v>589</v>
      </c>
    </row>
    <row r="139" spans="1:4" x14ac:dyDescent="0.35">
      <c r="A139" s="107">
        <v>238390</v>
      </c>
      <c r="B139" s="107" t="s">
        <v>590</v>
      </c>
      <c r="C139" s="107">
        <v>238390</v>
      </c>
      <c r="D139" s="107" t="s">
        <v>590</v>
      </c>
    </row>
    <row r="140" spans="1:4" x14ac:dyDescent="0.35">
      <c r="A140" s="107">
        <v>238910</v>
      </c>
      <c r="B140" s="107" t="s">
        <v>591</v>
      </c>
      <c r="C140" s="107">
        <v>238910</v>
      </c>
      <c r="D140" s="107" t="s">
        <v>591</v>
      </c>
    </row>
    <row r="141" spans="1:4" x14ac:dyDescent="0.35">
      <c r="A141" s="107">
        <v>238990</v>
      </c>
      <c r="B141" s="107" t="s">
        <v>592</v>
      </c>
      <c r="C141" s="107">
        <v>238990</v>
      </c>
      <c r="D141" s="107" t="s">
        <v>592</v>
      </c>
    </row>
    <row r="142" spans="1:4" x14ac:dyDescent="0.35">
      <c r="A142" s="107">
        <v>311111</v>
      </c>
      <c r="B142" s="107" t="s">
        <v>593</v>
      </c>
      <c r="C142" s="107">
        <v>311111</v>
      </c>
      <c r="D142" s="107" t="s">
        <v>593</v>
      </c>
    </row>
    <row r="143" spans="1:4" x14ac:dyDescent="0.35">
      <c r="A143" s="107">
        <v>311119</v>
      </c>
      <c r="B143" s="107" t="s">
        <v>594</v>
      </c>
      <c r="C143" s="107">
        <v>311119</v>
      </c>
      <c r="D143" s="107" t="s">
        <v>594</v>
      </c>
    </row>
    <row r="144" spans="1:4" x14ac:dyDescent="0.35">
      <c r="A144" s="107">
        <v>311211</v>
      </c>
      <c r="B144" s="107" t="s">
        <v>595</v>
      </c>
      <c r="C144" s="107">
        <v>311211</v>
      </c>
      <c r="D144" s="107" t="s">
        <v>595</v>
      </c>
    </row>
    <row r="145" spans="1:8" x14ac:dyDescent="0.35">
      <c r="A145" s="107">
        <v>311212</v>
      </c>
      <c r="B145" s="107" t="s">
        <v>596</v>
      </c>
      <c r="C145" s="107">
        <v>311212</v>
      </c>
      <c r="D145" s="107" t="s">
        <v>596</v>
      </c>
      <c r="E145" s="108"/>
    </row>
    <row r="146" spans="1:8" x14ac:dyDescent="0.35">
      <c r="A146" s="107">
        <v>311213</v>
      </c>
      <c r="B146" s="107" t="s">
        <v>597</v>
      </c>
      <c r="C146" s="107">
        <v>311213</v>
      </c>
      <c r="D146" s="107" t="s">
        <v>597</v>
      </c>
      <c r="E146" s="108"/>
    </row>
    <row r="147" spans="1:8" x14ac:dyDescent="0.35">
      <c r="A147" s="107">
        <v>311221</v>
      </c>
      <c r="B147" s="107" t="s">
        <v>598</v>
      </c>
      <c r="C147" s="107">
        <v>311221</v>
      </c>
      <c r="D147" s="107" t="s">
        <v>599</v>
      </c>
      <c r="E147" s="108"/>
    </row>
    <row r="148" spans="1:8" x14ac:dyDescent="0.35">
      <c r="A148" s="107">
        <v>311224</v>
      </c>
      <c r="B148" s="107" t="s">
        <v>600</v>
      </c>
      <c r="C148" s="107">
        <v>311224</v>
      </c>
      <c r="D148" s="107" t="s">
        <v>600</v>
      </c>
      <c r="E148" s="108"/>
    </row>
    <row r="149" spans="1:8" x14ac:dyDescent="0.35">
      <c r="A149" s="107">
        <v>311225</v>
      </c>
      <c r="B149" s="107" t="s">
        <v>601</v>
      </c>
      <c r="C149" s="107">
        <v>311225</v>
      </c>
      <c r="D149" s="107" t="s">
        <v>601</v>
      </c>
      <c r="E149" s="108"/>
    </row>
    <row r="150" spans="1:8" x14ac:dyDescent="0.35">
      <c r="A150" s="107">
        <v>311230</v>
      </c>
      <c r="B150" s="107" t="s">
        <v>602</v>
      </c>
      <c r="C150" s="107">
        <v>311230</v>
      </c>
      <c r="D150" s="107" t="s">
        <v>602</v>
      </c>
      <c r="E150" s="108"/>
    </row>
    <row r="151" spans="1:8" x14ac:dyDescent="0.35">
      <c r="A151" s="107">
        <v>311313</v>
      </c>
      <c r="B151" s="107" t="s">
        <v>603</v>
      </c>
      <c r="C151" s="107">
        <v>311313</v>
      </c>
      <c r="D151" s="107" t="s">
        <v>603</v>
      </c>
      <c r="E151" s="108"/>
    </row>
    <row r="152" spans="1:8" x14ac:dyDescent="0.35">
      <c r="A152" s="113">
        <v>311314</v>
      </c>
      <c r="B152" s="113" t="s">
        <v>604</v>
      </c>
      <c r="C152" s="113">
        <v>311314</v>
      </c>
      <c r="D152" s="113" t="s">
        <v>604</v>
      </c>
      <c r="E152" s="114"/>
    </row>
    <row r="153" spans="1:8" x14ac:dyDescent="0.35">
      <c r="A153" s="107">
        <v>311340</v>
      </c>
      <c r="B153" s="107" t="s">
        <v>605</v>
      </c>
      <c r="C153" s="107">
        <v>311340</v>
      </c>
      <c r="D153" s="107" t="s">
        <v>605</v>
      </c>
      <c r="E153" s="108"/>
    </row>
    <row r="154" spans="1:8" ht="25" x14ac:dyDescent="0.35">
      <c r="A154" s="115">
        <v>311351</v>
      </c>
      <c r="B154" s="107" t="s">
        <v>606</v>
      </c>
      <c r="C154" s="115">
        <v>311351</v>
      </c>
      <c r="D154" s="107" t="s">
        <v>606</v>
      </c>
      <c r="E154" s="116"/>
    </row>
    <row r="155" spans="1:8" ht="25" x14ac:dyDescent="0.35">
      <c r="A155" s="115">
        <v>311352</v>
      </c>
      <c r="B155" s="107" t="s">
        <v>607</v>
      </c>
      <c r="C155" s="115">
        <v>311352</v>
      </c>
      <c r="D155" s="107" t="s">
        <v>607</v>
      </c>
      <c r="E155" s="116"/>
      <c r="H155" s="109" t="s">
        <v>15</v>
      </c>
    </row>
    <row r="156" spans="1:8" ht="25" x14ac:dyDescent="0.35">
      <c r="A156" s="107">
        <v>311411</v>
      </c>
      <c r="B156" s="107" t="s">
        <v>608</v>
      </c>
      <c r="C156" s="107">
        <v>311411</v>
      </c>
      <c r="D156" s="107" t="s">
        <v>608</v>
      </c>
      <c r="E156" s="108"/>
    </row>
    <row r="157" spans="1:8" x14ac:dyDescent="0.35">
      <c r="A157" s="107">
        <v>311412</v>
      </c>
      <c r="B157" s="107" t="s">
        <v>609</v>
      </c>
      <c r="C157" s="107">
        <v>311412</v>
      </c>
      <c r="D157" s="107" t="s">
        <v>609</v>
      </c>
      <c r="E157" s="108"/>
    </row>
    <row r="158" spans="1:8" x14ac:dyDescent="0.35">
      <c r="A158" s="107">
        <v>311421</v>
      </c>
      <c r="B158" s="107" t="s">
        <v>610</v>
      </c>
      <c r="C158" s="107">
        <v>311421</v>
      </c>
      <c r="D158" s="107" t="s">
        <v>610</v>
      </c>
      <c r="E158" s="108"/>
    </row>
    <row r="159" spans="1:8" x14ac:dyDescent="0.35">
      <c r="A159" s="107">
        <v>311422</v>
      </c>
      <c r="B159" s="107" t="s">
        <v>611</v>
      </c>
      <c r="C159" s="107">
        <v>311422</v>
      </c>
      <c r="D159" s="107" t="s">
        <v>611</v>
      </c>
      <c r="E159" s="108"/>
    </row>
    <row r="160" spans="1:8" x14ac:dyDescent="0.35">
      <c r="A160" s="107">
        <v>311423</v>
      </c>
      <c r="B160" s="107" t="s">
        <v>612</v>
      </c>
      <c r="C160" s="107">
        <v>311423</v>
      </c>
      <c r="D160" s="107" t="s">
        <v>612</v>
      </c>
      <c r="E160" s="108"/>
    </row>
    <row r="161" spans="1:4" x14ac:dyDescent="0.35">
      <c r="A161" s="107">
        <v>311511</v>
      </c>
      <c r="B161" s="107" t="s">
        <v>613</v>
      </c>
      <c r="C161" s="107">
        <v>311511</v>
      </c>
      <c r="D161" s="107" t="s">
        <v>613</v>
      </c>
    </row>
    <row r="162" spans="1:4" x14ac:dyDescent="0.35">
      <c r="A162" s="107">
        <v>311512</v>
      </c>
      <c r="B162" s="107" t="s">
        <v>614</v>
      </c>
      <c r="C162" s="107">
        <v>311512</v>
      </c>
      <c r="D162" s="107" t="s">
        <v>614</v>
      </c>
    </row>
    <row r="163" spans="1:4" x14ac:dyDescent="0.35">
      <c r="A163" s="107">
        <v>311513</v>
      </c>
      <c r="B163" s="107" t="s">
        <v>615</v>
      </c>
      <c r="C163" s="107">
        <v>311513</v>
      </c>
      <c r="D163" s="107" t="s">
        <v>615</v>
      </c>
    </row>
    <row r="164" spans="1:4" ht="25" x14ac:dyDescent="0.35">
      <c r="A164" s="107">
        <v>311514</v>
      </c>
      <c r="B164" s="107" t="s">
        <v>616</v>
      </c>
      <c r="C164" s="107">
        <v>311514</v>
      </c>
      <c r="D164" s="107" t="s">
        <v>616</v>
      </c>
    </row>
    <row r="165" spans="1:4" ht="25" x14ac:dyDescent="0.35">
      <c r="A165" s="107">
        <v>311520</v>
      </c>
      <c r="B165" s="107" t="s">
        <v>617</v>
      </c>
      <c r="C165" s="107">
        <v>311520</v>
      </c>
      <c r="D165" s="107" t="s">
        <v>617</v>
      </c>
    </row>
    <row r="166" spans="1:4" x14ac:dyDescent="0.35">
      <c r="A166" s="107">
        <v>311611</v>
      </c>
      <c r="B166" s="107" t="s">
        <v>618</v>
      </c>
      <c r="C166" s="107">
        <v>311611</v>
      </c>
      <c r="D166" s="107" t="s">
        <v>618</v>
      </c>
    </row>
    <row r="167" spans="1:4" x14ac:dyDescent="0.35">
      <c r="A167" s="107">
        <v>311612</v>
      </c>
      <c r="B167" s="107" t="s">
        <v>619</v>
      </c>
      <c r="C167" s="107">
        <v>311612</v>
      </c>
      <c r="D167" s="107" t="s">
        <v>619</v>
      </c>
    </row>
    <row r="168" spans="1:4" x14ac:dyDescent="0.35">
      <c r="A168" s="107">
        <v>311613</v>
      </c>
      <c r="B168" s="107" t="s">
        <v>620</v>
      </c>
      <c r="C168" s="107">
        <v>311613</v>
      </c>
      <c r="D168" s="107" t="s">
        <v>620</v>
      </c>
    </row>
    <row r="169" spans="1:4" x14ac:dyDescent="0.35">
      <c r="A169" s="107">
        <v>311615</v>
      </c>
      <c r="B169" s="107" t="s">
        <v>621</v>
      </c>
      <c r="C169" s="107">
        <v>311615</v>
      </c>
      <c r="D169" s="107" t="s">
        <v>621</v>
      </c>
    </row>
    <row r="170" spans="1:4" ht="25" x14ac:dyDescent="0.35">
      <c r="A170" s="117">
        <v>311710</v>
      </c>
      <c r="B170" s="117" t="s">
        <v>622</v>
      </c>
      <c r="C170" s="117">
        <v>311710</v>
      </c>
      <c r="D170" s="117" t="s">
        <v>622</v>
      </c>
    </row>
    <row r="171" spans="1:4" x14ac:dyDescent="0.35">
      <c r="A171" s="107">
        <v>311811</v>
      </c>
      <c r="B171" s="107" t="s">
        <v>623</v>
      </c>
      <c r="C171" s="107">
        <v>311811</v>
      </c>
      <c r="D171" s="107" t="s">
        <v>623</v>
      </c>
    </row>
    <row r="172" spans="1:4" x14ac:dyDescent="0.35">
      <c r="A172" s="107">
        <v>311812</v>
      </c>
      <c r="B172" s="107" t="s">
        <v>624</v>
      </c>
      <c r="C172" s="107">
        <v>311812</v>
      </c>
      <c r="D172" s="107" t="s">
        <v>624</v>
      </c>
    </row>
    <row r="173" spans="1:4" ht="25" x14ac:dyDescent="0.35">
      <c r="A173" s="107">
        <v>311813</v>
      </c>
      <c r="B173" s="107" t="s">
        <v>625</v>
      </c>
      <c r="C173" s="107">
        <v>311813</v>
      </c>
      <c r="D173" s="107" t="s">
        <v>625</v>
      </c>
    </row>
    <row r="174" spans="1:4" x14ac:dyDescent="0.35">
      <c r="A174" s="107">
        <v>311821</v>
      </c>
      <c r="B174" s="107" t="s">
        <v>626</v>
      </c>
      <c r="C174" s="107">
        <v>311821</v>
      </c>
      <c r="D174" s="107" t="s">
        <v>626</v>
      </c>
    </row>
    <row r="175" spans="1:4" ht="25" x14ac:dyDescent="0.35">
      <c r="A175" s="118">
        <v>311824</v>
      </c>
      <c r="B175" s="118" t="s">
        <v>627</v>
      </c>
      <c r="C175" s="118">
        <v>311824</v>
      </c>
      <c r="D175" s="118" t="s">
        <v>627</v>
      </c>
    </row>
    <row r="176" spans="1:4" x14ac:dyDescent="0.35">
      <c r="A176" s="107">
        <v>311830</v>
      </c>
      <c r="B176" s="107" t="s">
        <v>628</v>
      </c>
      <c r="C176" s="107">
        <v>311830</v>
      </c>
      <c r="D176" s="107" t="s">
        <v>628</v>
      </c>
    </row>
    <row r="177" spans="1:4" ht="25" x14ac:dyDescent="0.35">
      <c r="A177" s="107">
        <v>311911</v>
      </c>
      <c r="B177" s="107" t="s">
        <v>629</v>
      </c>
      <c r="C177" s="107">
        <v>311911</v>
      </c>
      <c r="D177" s="107" t="s">
        <v>629</v>
      </c>
    </row>
    <row r="178" spans="1:4" x14ac:dyDescent="0.35">
      <c r="A178" s="107">
        <v>311919</v>
      </c>
      <c r="B178" s="107" t="s">
        <v>630</v>
      </c>
      <c r="C178" s="107">
        <v>311919</v>
      </c>
      <c r="D178" s="107" t="s">
        <v>630</v>
      </c>
    </row>
    <row r="179" spans="1:4" x14ac:dyDescent="0.35">
      <c r="A179" s="107">
        <v>311920</v>
      </c>
      <c r="B179" s="107" t="s">
        <v>631</v>
      </c>
      <c r="C179" s="107">
        <v>311920</v>
      </c>
      <c r="D179" s="107" t="s">
        <v>631</v>
      </c>
    </row>
    <row r="180" spans="1:4" ht="25" x14ac:dyDescent="0.35">
      <c r="A180" s="107">
        <v>311930</v>
      </c>
      <c r="B180" s="107" t="s">
        <v>632</v>
      </c>
      <c r="C180" s="107">
        <v>311930</v>
      </c>
      <c r="D180" s="107" t="s">
        <v>632</v>
      </c>
    </row>
    <row r="181" spans="1:4" ht="25" x14ac:dyDescent="0.35">
      <c r="A181" s="107">
        <v>311941</v>
      </c>
      <c r="B181" s="107" t="s">
        <v>633</v>
      </c>
      <c r="C181" s="107">
        <v>311941</v>
      </c>
      <c r="D181" s="107" t="s">
        <v>633</v>
      </c>
    </row>
    <row r="182" spans="1:4" x14ac:dyDescent="0.35">
      <c r="A182" s="107">
        <v>311942</v>
      </c>
      <c r="B182" s="107" t="s">
        <v>634</v>
      </c>
      <c r="C182" s="107">
        <v>311942</v>
      </c>
      <c r="D182" s="107" t="s">
        <v>634</v>
      </c>
    </row>
    <row r="183" spans="1:4" x14ac:dyDescent="0.35">
      <c r="A183" s="107">
        <v>311991</v>
      </c>
      <c r="B183" s="107" t="s">
        <v>635</v>
      </c>
      <c r="C183" s="107">
        <v>311991</v>
      </c>
      <c r="D183" s="107" t="s">
        <v>635</v>
      </c>
    </row>
    <row r="184" spans="1:4" ht="25" x14ac:dyDescent="0.35">
      <c r="A184" s="107">
        <v>311999</v>
      </c>
      <c r="B184" s="107" t="s">
        <v>636</v>
      </c>
      <c r="C184" s="107">
        <v>311999</v>
      </c>
      <c r="D184" s="107" t="s">
        <v>636</v>
      </c>
    </row>
    <row r="185" spans="1:4" x14ac:dyDescent="0.35">
      <c r="A185" s="107">
        <v>312111</v>
      </c>
      <c r="B185" s="107" t="s">
        <v>637</v>
      </c>
      <c r="C185" s="107">
        <v>312111</v>
      </c>
      <c r="D185" s="107" t="s">
        <v>637</v>
      </c>
    </row>
    <row r="186" spans="1:4" x14ac:dyDescent="0.35">
      <c r="A186" s="107">
        <v>312112</v>
      </c>
      <c r="B186" s="107" t="s">
        <v>638</v>
      </c>
      <c r="C186" s="107">
        <v>312112</v>
      </c>
      <c r="D186" s="107" t="s">
        <v>638</v>
      </c>
    </row>
    <row r="187" spans="1:4" x14ac:dyDescent="0.35">
      <c r="A187" s="107">
        <v>312113</v>
      </c>
      <c r="B187" s="107" t="s">
        <v>639</v>
      </c>
      <c r="C187" s="107">
        <v>312113</v>
      </c>
      <c r="D187" s="107" t="s">
        <v>639</v>
      </c>
    </row>
    <row r="188" spans="1:4" x14ac:dyDescent="0.35">
      <c r="A188" s="107">
        <v>312120</v>
      </c>
      <c r="B188" s="107" t="s">
        <v>640</v>
      </c>
      <c r="C188" s="107">
        <v>312120</v>
      </c>
      <c r="D188" s="107" t="s">
        <v>640</v>
      </c>
    </row>
    <row r="189" spans="1:4" x14ac:dyDescent="0.35">
      <c r="A189" s="107">
        <v>312130</v>
      </c>
      <c r="B189" s="107" t="s">
        <v>641</v>
      </c>
      <c r="C189" s="107">
        <v>312130</v>
      </c>
      <c r="D189" s="107" t="s">
        <v>641</v>
      </c>
    </row>
    <row r="190" spans="1:4" x14ac:dyDescent="0.35">
      <c r="A190" s="107">
        <v>312140</v>
      </c>
      <c r="B190" s="107" t="s">
        <v>642</v>
      </c>
      <c r="C190" s="107">
        <v>312140</v>
      </c>
      <c r="D190" s="107" t="s">
        <v>642</v>
      </c>
    </row>
    <row r="191" spans="1:4" x14ac:dyDescent="0.35">
      <c r="A191" s="119">
        <v>312230</v>
      </c>
      <c r="B191" s="119" t="s">
        <v>643</v>
      </c>
      <c r="C191" s="119">
        <v>312230</v>
      </c>
      <c r="D191" s="119" t="s">
        <v>643</v>
      </c>
    </row>
    <row r="192" spans="1:4" x14ac:dyDescent="0.35">
      <c r="A192" s="120">
        <v>313110</v>
      </c>
      <c r="B192" s="120" t="s">
        <v>644</v>
      </c>
      <c r="C192" s="120">
        <v>313110</v>
      </c>
      <c r="D192" s="120" t="s">
        <v>644</v>
      </c>
    </row>
    <row r="193" spans="1:4" x14ac:dyDescent="0.35">
      <c r="A193" s="107">
        <v>313210</v>
      </c>
      <c r="B193" s="107" t="s">
        <v>645</v>
      </c>
      <c r="C193" s="107">
        <v>313210</v>
      </c>
      <c r="D193" s="107" t="s">
        <v>645</v>
      </c>
    </row>
    <row r="194" spans="1:4" ht="25" x14ac:dyDescent="0.35">
      <c r="A194" s="121">
        <v>313220</v>
      </c>
      <c r="B194" s="121" t="s">
        <v>646</v>
      </c>
      <c r="C194" s="121">
        <v>313220</v>
      </c>
      <c r="D194" s="121" t="s">
        <v>646</v>
      </c>
    </row>
    <row r="195" spans="1:4" x14ac:dyDescent="0.35">
      <c r="A195" s="107">
        <v>313230</v>
      </c>
      <c r="B195" s="107" t="s">
        <v>647</v>
      </c>
      <c r="C195" s="107">
        <v>313230</v>
      </c>
      <c r="D195" s="107" t="s">
        <v>647</v>
      </c>
    </row>
    <row r="196" spans="1:4" x14ac:dyDescent="0.35">
      <c r="A196" s="122">
        <v>313240</v>
      </c>
      <c r="B196" s="122" t="s">
        <v>648</v>
      </c>
      <c r="C196" s="122">
        <v>313240</v>
      </c>
      <c r="D196" s="122" t="s">
        <v>648</v>
      </c>
    </row>
    <row r="197" spans="1:4" x14ac:dyDescent="0.35">
      <c r="A197" s="122">
        <v>313310</v>
      </c>
      <c r="B197" s="122" t="s">
        <v>649</v>
      </c>
      <c r="C197" s="122">
        <v>313310</v>
      </c>
      <c r="D197" s="122" t="s">
        <v>649</v>
      </c>
    </row>
    <row r="198" spans="1:4" x14ac:dyDescent="0.35">
      <c r="A198" s="107">
        <v>313320</v>
      </c>
      <c r="B198" s="107" t="s">
        <v>650</v>
      </c>
      <c r="C198" s="107">
        <v>313320</v>
      </c>
      <c r="D198" s="107" t="s">
        <v>650</v>
      </c>
    </row>
    <row r="199" spans="1:4" x14ac:dyDescent="0.35">
      <c r="A199" s="107">
        <v>314110</v>
      </c>
      <c r="B199" s="107" t="s">
        <v>651</v>
      </c>
      <c r="C199" s="107">
        <v>314110</v>
      </c>
      <c r="D199" s="107" t="s">
        <v>651</v>
      </c>
    </row>
    <row r="200" spans="1:4" x14ac:dyDescent="0.35">
      <c r="A200" s="123">
        <v>314120</v>
      </c>
      <c r="B200" s="123" t="s">
        <v>652</v>
      </c>
      <c r="C200" s="123">
        <v>314120</v>
      </c>
      <c r="D200" s="123" t="s">
        <v>652</v>
      </c>
    </row>
    <row r="201" spans="1:4" x14ac:dyDescent="0.35">
      <c r="A201" s="123">
        <v>314910</v>
      </c>
      <c r="B201" s="123" t="s">
        <v>653</v>
      </c>
      <c r="C201" s="123">
        <v>314910</v>
      </c>
      <c r="D201" s="123" t="s">
        <v>653</v>
      </c>
    </row>
    <row r="202" spans="1:4" ht="25" x14ac:dyDescent="0.35">
      <c r="A202" s="123">
        <v>314994</v>
      </c>
      <c r="B202" s="123" t="s">
        <v>654</v>
      </c>
      <c r="C202" s="123">
        <v>314994</v>
      </c>
      <c r="D202" s="123" t="s">
        <v>654</v>
      </c>
    </row>
    <row r="203" spans="1:4" ht="25" x14ac:dyDescent="0.35">
      <c r="A203" s="107">
        <v>314999</v>
      </c>
      <c r="B203" s="107" t="s">
        <v>655</v>
      </c>
      <c r="C203" s="107">
        <v>314999</v>
      </c>
      <c r="D203" s="107" t="s">
        <v>655</v>
      </c>
    </row>
    <row r="204" spans="1:4" x14ac:dyDescent="0.35">
      <c r="A204" s="124">
        <v>315110</v>
      </c>
      <c r="B204" s="124" t="s">
        <v>656</v>
      </c>
      <c r="C204" s="125">
        <v>315120</v>
      </c>
      <c r="D204" s="124" t="s">
        <v>657</v>
      </c>
    </row>
    <row r="205" spans="1:4" x14ac:dyDescent="0.35">
      <c r="A205" s="124">
        <v>315190</v>
      </c>
      <c r="B205" s="124" t="s">
        <v>658</v>
      </c>
      <c r="C205" s="125">
        <v>315120</v>
      </c>
      <c r="D205" s="124" t="s">
        <v>657</v>
      </c>
    </row>
    <row r="206" spans="1:4" x14ac:dyDescent="0.35">
      <c r="A206" s="124">
        <v>315210</v>
      </c>
      <c r="B206" s="124" t="s">
        <v>659</v>
      </c>
      <c r="C206" s="124">
        <v>315210</v>
      </c>
      <c r="D206" s="124" t="s">
        <v>659</v>
      </c>
    </row>
    <row r="207" spans="1:4" ht="25" x14ac:dyDescent="0.35">
      <c r="A207" s="124">
        <v>315220</v>
      </c>
      <c r="B207" s="124" t="s">
        <v>660</v>
      </c>
      <c r="C207" s="125">
        <v>315250</v>
      </c>
      <c r="D207" s="124" t="s">
        <v>661</v>
      </c>
    </row>
    <row r="208" spans="1:4" ht="25" x14ac:dyDescent="0.35">
      <c r="A208" s="124">
        <v>315240</v>
      </c>
      <c r="B208" s="124" t="s">
        <v>662</v>
      </c>
      <c r="C208" s="125">
        <v>315250</v>
      </c>
      <c r="D208" s="124" t="s">
        <v>661</v>
      </c>
    </row>
    <row r="209" spans="1:9" ht="25" x14ac:dyDescent="0.35">
      <c r="A209" s="126">
        <v>315280</v>
      </c>
      <c r="B209" s="126" t="s">
        <v>663</v>
      </c>
      <c r="C209" s="127">
        <v>315250</v>
      </c>
      <c r="D209" s="126" t="s">
        <v>661</v>
      </c>
      <c r="E209" s="128"/>
    </row>
    <row r="210" spans="1:9" ht="25" x14ac:dyDescent="0.35">
      <c r="A210" s="126">
        <v>315990</v>
      </c>
      <c r="B210" s="126" t="s">
        <v>664</v>
      </c>
      <c r="C210" s="126">
        <v>315990</v>
      </c>
      <c r="D210" s="126" t="s">
        <v>664</v>
      </c>
      <c r="E210" s="129"/>
    </row>
    <row r="211" spans="1:9" x14ac:dyDescent="0.35">
      <c r="A211" s="107">
        <v>316110</v>
      </c>
      <c r="B211" s="107" t="s">
        <v>665</v>
      </c>
      <c r="C211" s="107">
        <v>316110</v>
      </c>
      <c r="D211" s="107" t="s">
        <v>665</v>
      </c>
      <c r="E211" s="108"/>
    </row>
    <row r="212" spans="1:9" x14ac:dyDescent="0.35">
      <c r="A212" s="130">
        <v>316210</v>
      </c>
      <c r="B212" s="130" t="s">
        <v>666</v>
      </c>
      <c r="C212" s="130">
        <v>316210</v>
      </c>
      <c r="D212" s="130" t="s">
        <v>666</v>
      </c>
      <c r="E212" s="131"/>
    </row>
    <row r="213" spans="1:9" ht="25" x14ac:dyDescent="0.35">
      <c r="A213" s="107">
        <v>316992</v>
      </c>
      <c r="B213" s="107" t="s">
        <v>667</v>
      </c>
      <c r="C213" s="110">
        <v>316990</v>
      </c>
      <c r="D213" s="107" t="s">
        <v>668</v>
      </c>
      <c r="E213" s="111"/>
    </row>
    <row r="214" spans="1:9" ht="25" x14ac:dyDescent="0.35">
      <c r="A214" s="130">
        <v>316998</v>
      </c>
      <c r="B214" s="130" t="s">
        <v>669</v>
      </c>
      <c r="C214" s="132">
        <v>316990</v>
      </c>
      <c r="D214" s="130" t="s">
        <v>668</v>
      </c>
      <c r="E214" s="133"/>
      <c r="I214" s="109" t="s">
        <v>15</v>
      </c>
    </row>
    <row r="215" spans="1:9" x14ac:dyDescent="0.35">
      <c r="A215" s="107">
        <v>321113</v>
      </c>
      <c r="B215" s="107" t="s">
        <v>670</v>
      </c>
      <c r="C215" s="107">
        <v>321113</v>
      </c>
      <c r="D215" s="107" t="s">
        <v>670</v>
      </c>
      <c r="E215" s="108"/>
    </row>
    <row r="216" spans="1:9" x14ac:dyDescent="0.35">
      <c r="A216" s="107">
        <v>321114</v>
      </c>
      <c r="B216" s="107" t="s">
        <v>671</v>
      </c>
      <c r="C216" s="107">
        <v>321114</v>
      </c>
      <c r="D216" s="107" t="s">
        <v>671</v>
      </c>
      <c r="E216" s="108"/>
    </row>
    <row r="217" spans="1:9" ht="25" x14ac:dyDescent="0.35">
      <c r="A217" s="107">
        <v>321211</v>
      </c>
      <c r="B217" s="107" t="s">
        <v>672</v>
      </c>
      <c r="C217" s="107">
        <v>321211</v>
      </c>
      <c r="D217" s="107" t="s">
        <v>672</v>
      </c>
      <c r="E217" s="108"/>
    </row>
    <row r="218" spans="1:9" ht="25" x14ac:dyDescent="0.35">
      <c r="A218" s="107">
        <v>321212</v>
      </c>
      <c r="B218" s="107" t="s">
        <v>673</v>
      </c>
      <c r="C218" s="107">
        <v>321212</v>
      </c>
      <c r="D218" s="107" t="s">
        <v>673</v>
      </c>
      <c r="E218" s="108"/>
    </row>
    <row r="219" spans="1:9" ht="25" x14ac:dyDescent="0.35">
      <c r="A219" s="107">
        <v>321213</v>
      </c>
      <c r="B219" s="107" t="s">
        <v>674</v>
      </c>
      <c r="C219" s="110">
        <v>321215</v>
      </c>
      <c r="D219" s="107" t="s">
        <v>675</v>
      </c>
      <c r="E219" s="111"/>
    </row>
    <row r="220" spans="1:9" x14ac:dyDescent="0.35">
      <c r="A220" s="107">
        <v>321214</v>
      </c>
      <c r="B220" s="107" t="s">
        <v>676</v>
      </c>
      <c r="C220" s="110">
        <v>321215</v>
      </c>
      <c r="D220" s="107" t="s">
        <v>675</v>
      </c>
      <c r="E220" s="111"/>
    </row>
    <row r="221" spans="1:9" ht="25" x14ac:dyDescent="0.35">
      <c r="A221" s="107">
        <v>321219</v>
      </c>
      <c r="B221" s="107" t="s">
        <v>677</v>
      </c>
      <c r="C221" s="107">
        <v>321219</v>
      </c>
      <c r="D221" s="107" t="s">
        <v>677</v>
      </c>
      <c r="E221" s="108"/>
    </row>
    <row r="222" spans="1:9" x14ac:dyDescent="0.35">
      <c r="A222" s="107">
        <v>321911</v>
      </c>
      <c r="B222" s="107" t="s">
        <v>678</v>
      </c>
      <c r="C222" s="107">
        <v>321911</v>
      </c>
      <c r="D222" s="107" t="s">
        <v>678</v>
      </c>
      <c r="E222" s="108"/>
    </row>
    <row r="223" spans="1:9" x14ac:dyDescent="0.35">
      <c r="A223" s="107">
        <v>321912</v>
      </c>
      <c r="B223" s="107" t="s">
        <v>679</v>
      </c>
      <c r="C223" s="107">
        <v>321912</v>
      </c>
      <c r="D223" s="107" t="s">
        <v>679</v>
      </c>
      <c r="E223" s="108"/>
    </row>
    <row r="224" spans="1:9" x14ac:dyDescent="0.35">
      <c r="A224" s="107">
        <v>321918</v>
      </c>
      <c r="B224" s="107" t="s">
        <v>680</v>
      </c>
      <c r="C224" s="107">
        <v>321918</v>
      </c>
      <c r="D224" s="107" t="s">
        <v>680</v>
      </c>
      <c r="E224" s="108"/>
    </row>
    <row r="225" spans="1:8" x14ac:dyDescent="0.35">
      <c r="A225" s="107">
        <v>321920</v>
      </c>
      <c r="B225" s="107" t="s">
        <v>681</v>
      </c>
      <c r="C225" s="107">
        <v>321920</v>
      </c>
      <c r="D225" s="107" t="s">
        <v>681</v>
      </c>
      <c r="E225" s="108"/>
    </row>
    <row r="226" spans="1:8" ht="25" x14ac:dyDescent="0.35">
      <c r="A226" s="107">
        <v>321991</v>
      </c>
      <c r="B226" s="107" t="s">
        <v>682</v>
      </c>
      <c r="C226" s="107">
        <v>321991</v>
      </c>
      <c r="D226" s="107" t="s">
        <v>682</v>
      </c>
      <c r="E226" s="108"/>
    </row>
    <row r="227" spans="1:8" ht="25" x14ac:dyDescent="0.35">
      <c r="A227" s="107">
        <v>321992</v>
      </c>
      <c r="B227" s="107" t="s">
        <v>683</v>
      </c>
      <c r="C227" s="107">
        <v>321992</v>
      </c>
      <c r="D227" s="107" t="s">
        <v>683</v>
      </c>
      <c r="E227" s="108"/>
      <c r="H227" s="109" t="s">
        <v>15</v>
      </c>
    </row>
    <row r="228" spans="1:8" ht="25" x14ac:dyDescent="0.35">
      <c r="A228" s="107">
        <v>321999</v>
      </c>
      <c r="B228" s="107" t="s">
        <v>684</v>
      </c>
      <c r="C228" s="107">
        <v>321999</v>
      </c>
      <c r="D228" s="107" t="s">
        <v>684</v>
      </c>
      <c r="E228" s="108"/>
    </row>
    <row r="229" spans="1:8" x14ac:dyDescent="0.35">
      <c r="A229" s="107">
        <v>322110</v>
      </c>
      <c r="B229" s="107" t="s">
        <v>685</v>
      </c>
      <c r="C229" s="107">
        <v>322110</v>
      </c>
      <c r="D229" s="107" t="s">
        <v>685</v>
      </c>
      <c r="E229" s="108"/>
    </row>
    <row r="230" spans="1:8" x14ac:dyDescent="0.35">
      <c r="A230" s="107">
        <v>322121</v>
      </c>
      <c r="B230" s="107" t="s">
        <v>686</v>
      </c>
      <c r="C230" s="110">
        <v>322120</v>
      </c>
      <c r="D230" s="107" t="s">
        <v>687</v>
      </c>
      <c r="E230" s="111"/>
    </row>
    <row r="231" spans="1:8" x14ac:dyDescent="0.35">
      <c r="A231" s="107">
        <v>322122</v>
      </c>
      <c r="B231" s="107" t="s">
        <v>688</v>
      </c>
      <c r="C231" s="110">
        <v>322120</v>
      </c>
      <c r="D231" s="107" t="s">
        <v>687</v>
      </c>
      <c r="E231" s="111"/>
    </row>
    <row r="232" spans="1:8" x14ac:dyDescent="0.35">
      <c r="A232" s="107">
        <v>322130</v>
      </c>
      <c r="B232" s="107" t="s">
        <v>689</v>
      </c>
      <c r="C232" s="107">
        <v>322130</v>
      </c>
      <c r="D232" s="107" t="s">
        <v>689</v>
      </c>
      <c r="E232" s="108"/>
    </row>
    <row r="233" spans="1:8" ht="25" x14ac:dyDescent="0.35">
      <c r="A233" s="107">
        <v>322211</v>
      </c>
      <c r="B233" s="107" t="s">
        <v>690</v>
      </c>
      <c r="C233" s="107">
        <v>322211</v>
      </c>
      <c r="D233" s="107" t="s">
        <v>690</v>
      </c>
      <c r="E233" s="108"/>
    </row>
    <row r="234" spans="1:8" x14ac:dyDescent="0.35">
      <c r="A234" s="107">
        <v>322212</v>
      </c>
      <c r="B234" s="107" t="s">
        <v>691</v>
      </c>
      <c r="C234" s="107">
        <v>322212</v>
      </c>
      <c r="D234" s="107" t="s">
        <v>691</v>
      </c>
      <c r="E234" s="108"/>
    </row>
    <row r="235" spans="1:8" ht="25" x14ac:dyDescent="0.35">
      <c r="A235" s="134">
        <v>322219</v>
      </c>
      <c r="B235" s="134" t="s">
        <v>692</v>
      </c>
      <c r="C235" s="134">
        <v>322219</v>
      </c>
      <c r="D235" s="134" t="s">
        <v>692</v>
      </c>
      <c r="E235" s="135"/>
    </row>
    <row r="236" spans="1:8" ht="25" x14ac:dyDescent="0.35">
      <c r="A236" s="134">
        <v>322220</v>
      </c>
      <c r="B236" s="134" t="s">
        <v>693</v>
      </c>
      <c r="C236" s="134">
        <v>322220</v>
      </c>
      <c r="D236" s="134" t="s">
        <v>693</v>
      </c>
      <c r="E236" s="135"/>
    </row>
    <row r="237" spans="1:8" x14ac:dyDescent="0.35">
      <c r="A237" s="134">
        <v>322230</v>
      </c>
      <c r="B237" s="134" t="s">
        <v>694</v>
      </c>
      <c r="C237" s="134">
        <v>322230</v>
      </c>
      <c r="D237" s="134" t="s">
        <v>694</v>
      </c>
      <c r="E237" s="135"/>
    </row>
    <row r="238" spans="1:8" x14ac:dyDescent="0.35">
      <c r="A238" s="107">
        <v>322291</v>
      </c>
      <c r="B238" s="107" t="s">
        <v>695</v>
      </c>
      <c r="C238" s="107">
        <v>322291</v>
      </c>
      <c r="D238" s="107" t="s">
        <v>695</v>
      </c>
      <c r="E238" s="108"/>
    </row>
    <row r="239" spans="1:8" ht="25" x14ac:dyDescent="0.35">
      <c r="A239" s="107">
        <v>322299</v>
      </c>
      <c r="B239" s="107" t="s">
        <v>696</v>
      </c>
      <c r="C239" s="107">
        <v>322299</v>
      </c>
      <c r="D239" s="107" t="s">
        <v>696</v>
      </c>
      <c r="E239" s="108"/>
      <c r="F239" s="109" t="s">
        <v>15</v>
      </c>
    </row>
    <row r="240" spans="1:8" ht="25" x14ac:dyDescent="0.35">
      <c r="A240" s="136">
        <v>323111</v>
      </c>
      <c r="B240" s="136" t="s">
        <v>697</v>
      </c>
      <c r="C240" s="136">
        <v>323111</v>
      </c>
      <c r="D240" s="136" t="s">
        <v>697</v>
      </c>
      <c r="E240" s="137"/>
    </row>
    <row r="241" spans="1:4" x14ac:dyDescent="0.35">
      <c r="A241" s="107">
        <v>323113</v>
      </c>
      <c r="B241" s="107" t="s">
        <v>698</v>
      </c>
      <c r="C241" s="107">
        <v>323113</v>
      </c>
      <c r="D241" s="107" t="s">
        <v>698</v>
      </c>
    </row>
    <row r="242" spans="1:4" x14ac:dyDescent="0.35">
      <c r="A242" s="107">
        <v>323117</v>
      </c>
      <c r="B242" s="107" t="s">
        <v>699</v>
      </c>
      <c r="C242" s="107">
        <v>323117</v>
      </c>
      <c r="D242" s="107" t="s">
        <v>699</v>
      </c>
    </row>
    <row r="243" spans="1:4" x14ac:dyDescent="0.35">
      <c r="A243" s="138">
        <v>323120</v>
      </c>
      <c r="B243" s="138" t="s">
        <v>700</v>
      </c>
      <c r="C243" s="138">
        <v>323120</v>
      </c>
      <c r="D243" s="138" t="s">
        <v>700</v>
      </c>
    </row>
    <row r="244" spans="1:4" x14ac:dyDescent="0.35">
      <c r="A244" s="107">
        <v>324110</v>
      </c>
      <c r="B244" s="107" t="s">
        <v>701</v>
      </c>
      <c r="C244" s="107">
        <v>324110</v>
      </c>
      <c r="D244" s="107" t="s">
        <v>701</v>
      </c>
    </row>
    <row r="245" spans="1:4" ht="25" x14ac:dyDescent="0.35">
      <c r="A245" s="107">
        <v>324121</v>
      </c>
      <c r="B245" s="107" t="s">
        <v>702</v>
      </c>
      <c r="C245" s="107">
        <v>324121</v>
      </c>
      <c r="D245" s="107" t="s">
        <v>702</v>
      </c>
    </row>
    <row r="246" spans="1:4" ht="25" x14ac:dyDescent="0.35">
      <c r="A246" s="107">
        <v>324122</v>
      </c>
      <c r="B246" s="107" t="s">
        <v>703</v>
      </c>
      <c r="C246" s="107">
        <v>324122</v>
      </c>
      <c r="D246" s="107" t="s">
        <v>703</v>
      </c>
    </row>
    <row r="247" spans="1:4" ht="25" x14ac:dyDescent="0.35">
      <c r="A247" s="107">
        <v>324191</v>
      </c>
      <c r="B247" s="107" t="s">
        <v>704</v>
      </c>
      <c r="C247" s="107">
        <v>324191</v>
      </c>
      <c r="D247" s="107" t="s">
        <v>704</v>
      </c>
    </row>
    <row r="248" spans="1:4" ht="25" x14ac:dyDescent="0.35">
      <c r="A248" s="107">
        <v>324199</v>
      </c>
      <c r="B248" s="107" t="s">
        <v>705</v>
      </c>
      <c r="C248" s="107">
        <v>324199</v>
      </c>
      <c r="D248" s="107" t="s">
        <v>705</v>
      </c>
    </row>
    <row r="249" spans="1:4" x14ac:dyDescent="0.35">
      <c r="A249" s="107">
        <v>325110</v>
      </c>
      <c r="B249" s="107" t="s">
        <v>706</v>
      </c>
      <c r="C249" s="107">
        <v>325110</v>
      </c>
      <c r="D249" s="107" t="s">
        <v>706</v>
      </c>
    </row>
    <row r="250" spans="1:4" x14ac:dyDescent="0.35">
      <c r="A250" s="107">
        <v>325120</v>
      </c>
      <c r="B250" s="107" t="s">
        <v>707</v>
      </c>
      <c r="C250" s="107">
        <v>325120</v>
      </c>
      <c r="D250" s="107" t="s">
        <v>707</v>
      </c>
    </row>
    <row r="251" spans="1:4" ht="17.25" customHeight="1" x14ac:dyDescent="0.35">
      <c r="A251" s="139">
        <v>325130</v>
      </c>
      <c r="B251" s="139" t="s">
        <v>708</v>
      </c>
      <c r="C251" s="139">
        <v>325130</v>
      </c>
      <c r="D251" s="139" t="s">
        <v>708</v>
      </c>
    </row>
    <row r="252" spans="1:4" ht="25" x14ac:dyDescent="0.35">
      <c r="A252" s="139">
        <v>325180</v>
      </c>
      <c r="B252" s="139" t="s">
        <v>709</v>
      </c>
      <c r="C252" s="139">
        <v>325180</v>
      </c>
      <c r="D252" s="139" t="s">
        <v>709</v>
      </c>
    </row>
    <row r="253" spans="1:4" x14ac:dyDescent="0.35">
      <c r="A253" s="107">
        <v>325193</v>
      </c>
      <c r="B253" s="107" t="s">
        <v>710</v>
      </c>
      <c r="C253" s="107">
        <v>325193</v>
      </c>
      <c r="D253" s="107" t="s">
        <v>710</v>
      </c>
    </row>
    <row r="254" spans="1:4" ht="25" x14ac:dyDescent="0.35">
      <c r="A254" s="139">
        <v>325194</v>
      </c>
      <c r="B254" s="139" t="s">
        <v>711</v>
      </c>
      <c r="C254" s="139">
        <v>325194</v>
      </c>
      <c r="D254" s="139" t="s">
        <v>711</v>
      </c>
    </row>
    <row r="255" spans="1:4" ht="25" x14ac:dyDescent="0.35">
      <c r="A255" s="107">
        <v>325199</v>
      </c>
      <c r="B255" s="107" t="s">
        <v>712</v>
      </c>
      <c r="C255" s="107">
        <v>325199</v>
      </c>
      <c r="D255" s="107" t="s">
        <v>712</v>
      </c>
    </row>
    <row r="256" spans="1:4" ht="15" customHeight="1" x14ac:dyDescent="0.35">
      <c r="A256" s="107">
        <v>325211</v>
      </c>
      <c r="B256" s="107" t="s">
        <v>713</v>
      </c>
      <c r="C256" s="107">
        <v>325211</v>
      </c>
      <c r="D256" s="107" t="s">
        <v>713</v>
      </c>
    </row>
    <row r="257" spans="1:4" x14ac:dyDescent="0.35">
      <c r="A257" s="107">
        <v>325212</v>
      </c>
      <c r="B257" s="107" t="s">
        <v>714</v>
      </c>
      <c r="C257" s="107">
        <v>325212</v>
      </c>
      <c r="D257" s="107" t="s">
        <v>714</v>
      </c>
    </row>
    <row r="258" spans="1:4" ht="25" x14ac:dyDescent="0.35">
      <c r="A258" s="140">
        <v>325220</v>
      </c>
      <c r="B258" s="140" t="s">
        <v>715</v>
      </c>
      <c r="C258" s="140">
        <v>325220</v>
      </c>
      <c r="D258" s="140" t="s">
        <v>715</v>
      </c>
    </row>
    <row r="259" spans="1:4" ht="12.75" customHeight="1" x14ac:dyDescent="0.35">
      <c r="A259" s="107">
        <v>325311</v>
      </c>
      <c r="B259" s="107" t="s">
        <v>716</v>
      </c>
      <c r="C259" s="107">
        <v>325311</v>
      </c>
      <c r="D259" s="107" t="s">
        <v>716</v>
      </c>
    </row>
    <row r="260" spans="1:4" x14ac:dyDescent="0.35">
      <c r="A260" s="107">
        <v>325312</v>
      </c>
      <c r="B260" s="107" t="s">
        <v>717</v>
      </c>
      <c r="C260" s="107">
        <v>325312</v>
      </c>
      <c r="D260" s="107" t="s">
        <v>717</v>
      </c>
    </row>
    <row r="261" spans="1:4" ht="25.5" x14ac:dyDescent="0.35">
      <c r="A261" s="112">
        <v>325314</v>
      </c>
      <c r="B261" s="107" t="s">
        <v>718</v>
      </c>
      <c r="C261" s="107">
        <v>325314</v>
      </c>
      <c r="D261" s="107" t="s">
        <v>719</v>
      </c>
    </row>
    <row r="262" spans="1:4" ht="25.5" x14ac:dyDescent="0.35">
      <c r="A262" s="112">
        <v>325314</v>
      </c>
      <c r="B262" s="107" t="s">
        <v>720</v>
      </c>
      <c r="C262" s="107">
        <v>325315</v>
      </c>
      <c r="D262" s="107" t="s">
        <v>721</v>
      </c>
    </row>
    <row r="263" spans="1:4" ht="25" x14ac:dyDescent="0.35">
      <c r="A263" s="107">
        <v>325320</v>
      </c>
      <c r="B263" s="107" t="s">
        <v>722</v>
      </c>
      <c r="C263" s="107">
        <v>325320</v>
      </c>
      <c r="D263" s="107" t="s">
        <v>722</v>
      </c>
    </row>
    <row r="264" spans="1:4" x14ac:dyDescent="0.35">
      <c r="A264" s="107">
        <v>325411</v>
      </c>
      <c r="B264" s="107" t="s">
        <v>723</v>
      </c>
      <c r="C264" s="107">
        <v>325411</v>
      </c>
      <c r="D264" s="107" t="s">
        <v>723</v>
      </c>
    </row>
    <row r="265" spans="1:4" x14ac:dyDescent="0.35">
      <c r="A265" s="107">
        <v>325412</v>
      </c>
      <c r="B265" s="107" t="s">
        <v>724</v>
      </c>
      <c r="C265" s="107">
        <v>325412</v>
      </c>
      <c r="D265" s="107" t="s">
        <v>724</v>
      </c>
    </row>
    <row r="266" spans="1:4" ht="25" x14ac:dyDescent="0.35">
      <c r="A266" s="107">
        <v>325413</v>
      </c>
      <c r="B266" s="107" t="s">
        <v>725</v>
      </c>
      <c r="C266" s="107">
        <v>325413</v>
      </c>
      <c r="D266" s="107" t="s">
        <v>725</v>
      </c>
    </row>
    <row r="267" spans="1:4" ht="25" x14ac:dyDescent="0.35">
      <c r="A267" s="107">
        <v>325414</v>
      </c>
      <c r="B267" s="107" t="s">
        <v>726</v>
      </c>
      <c r="C267" s="107">
        <v>325414</v>
      </c>
      <c r="D267" s="107" t="s">
        <v>726</v>
      </c>
    </row>
    <row r="268" spans="1:4" x14ac:dyDescent="0.35">
      <c r="A268" s="107">
        <v>325510</v>
      </c>
      <c r="B268" s="107" t="s">
        <v>727</v>
      </c>
      <c r="C268" s="107">
        <v>325510</v>
      </c>
      <c r="D268" s="107" t="s">
        <v>727</v>
      </c>
    </row>
    <row r="269" spans="1:4" x14ac:dyDescent="0.35">
      <c r="A269" s="107">
        <v>325520</v>
      </c>
      <c r="B269" s="107" t="s">
        <v>728</v>
      </c>
      <c r="C269" s="107">
        <v>325520</v>
      </c>
      <c r="D269" s="107" t="s">
        <v>728</v>
      </c>
    </row>
    <row r="270" spans="1:4" x14ac:dyDescent="0.35">
      <c r="A270" s="107">
        <v>325611</v>
      </c>
      <c r="B270" s="107" t="s">
        <v>729</v>
      </c>
      <c r="C270" s="107">
        <v>325611</v>
      </c>
      <c r="D270" s="107" t="s">
        <v>729</v>
      </c>
    </row>
    <row r="271" spans="1:4" ht="25" x14ac:dyDescent="0.35">
      <c r="A271" s="107">
        <v>325612</v>
      </c>
      <c r="B271" s="107" t="s">
        <v>730</v>
      </c>
      <c r="C271" s="107">
        <v>325612</v>
      </c>
      <c r="D271" s="107" t="s">
        <v>730</v>
      </c>
    </row>
    <row r="272" spans="1:4" x14ac:dyDescent="0.35">
      <c r="A272" s="107">
        <v>325613</v>
      </c>
      <c r="B272" s="107" t="s">
        <v>731</v>
      </c>
      <c r="C272" s="107">
        <v>325613</v>
      </c>
      <c r="D272" s="107" t="s">
        <v>731</v>
      </c>
    </row>
    <row r="273" spans="1:8" x14ac:dyDescent="0.35">
      <c r="A273" s="107">
        <v>325620</v>
      </c>
      <c r="B273" s="107" t="s">
        <v>732</v>
      </c>
      <c r="C273" s="107">
        <v>325620</v>
      </c>
      <c r="D273" s="107" t="s">
        <v>732</v>
      </c>
      <c r="E273" s="108"/>
      <c r="H273" s="109" t="s">
        <v>15</v>
      </c>
    </row>
    <row r="274" spans="1:8" x14ac:dyDescent="0.35">
      <c r="A274" s="107">
        <v>325910</v>
      </c>
      <c r="B274" s="107" t="s">
        <v>733</v>
      </c>
      <c r="C274" s="107">
        <v>325910</v>
      </c>
      <c r="D274" s="107" t="s">
        <v>733</v>
      </c>
      <c r="E274" s="108"/>
    </row>
    <row r="275" spans="1:8" x14ac:dyDescent="0.35">
      <c r="A275" s="107">
        <v>325920</v>
      </c>
      <c r="B275" s="107" t="s">
        <v>734</v>
      </c>
      <c r="C275" s="107">
        <v>325920</v>
      </c>
      <c r="D275" s="107" t="s">
        <v>734</v>
      </c>
      <c r="E275" s="108"/>
    </row>
    <row r="276" spans="1:8" ht="25" x14ac:dyDescent="0.35">
      <c r="A276" s="107">
        <v>325991</v>
      </c>
      <c r="B276" s="107" t="s">
        <v>735</v>
      </c>
      <c r="C276" s="107">
        <v>325991</v>
      </c>
      <c r="D276" s="107" t="s">
        <v>735</v>
      </c>
      <c r="E276" s="108"/>
    </row>
    <row r="277" spans="1:8" ht="25" x14ac:dyDescent="0.35">
      <c r="A277" s="107">
        <v>325992</v>
      </c>
      <c r="B277" s="107" t="s">
        <v>736</v>
      </c>
      <c r="C277" s="107">
        <v>325992</v>
      </c>
      <c r="D277" s="107" t="s">
        <v>737</v>
      </c>
      <c r="E277" s="108"/>
    </row>
    <row r="278" spans="1:8" ht="25" x14ac:dyDescent="0.35">
      <c r="A278" s="107">
        <v>325998</v>
      </c>
      <c r="B278" s="107" t="s">
        <v>738</v>
      </c>
      <c r="C278" s="107">
        <v>325998</v>
      </c>
      <c r="D278" s="107" t="s">
        <v>738</v>
      </c>
      <c r="E278" s="108"/>
    </row>
    <row r="279" spans="1:8" x14ac:dyDescent="0.35">
      <c r="A279" s="107">
        <v>326111</v>
      </c>
      <c r="B279" s="107" t="s">
        <v>739</v>
      </c>
      <c r="C279" s="107">
        <v>326111</v>
      </c>
      <c r="D279" s="107" t="s">
        <v>739</v>
      </c>
      <c r="E279" s="108"/>
    </row>
    <row r="280" spans="1:8" ht="25" x14ac:dyDescent="0.35">
      <c r="A280" s="107">
        <v>326112</v>
      </c>
      <c r="B280" s="107" t="s">
        <v>740</v>
      </c>
      <c r="C280" s="107">
        <v>326112</v>
      </c>
      <c r="D280" s="107" t="s">
        <v>740</v>
      </c>
      <c r="E280" s="108"/>
    </row>
    <row r="281" spans="1:8" ht="25" x14ac:dyDescent="0.35">
      <c r="A281" s="107">
        <v>326113</v>
      </c>
      <c r="B281" s="107" t="s">
        <v>741</v>
      </c>
      <c r="C281" s="107">
        <v>326113</v>
      </c>
      <c r="D281" s="107" t="s">
        <v>741</v>
      </c>
      <c r="E281" s="108"/>
    </row>
    <row r="282" spans="1:8" ht="25" x14ac:dyDescent="0.35">
      <c r="A282" s="107">
        <v>326121</v>
      </c>
      <c r="B282" s="107" t="s">
        <v>742</v>
      </c>
      <c r="C282" s="107">
        <v>326121</v>
      </c>
      <c r="D282" s="107" t="s">
        <v>742</v>
      </c>
      <c r="E282" s="108"/>
    </row>
    <row r="283" spans="1:8" ht="25" x14ac:dyDescent="0.35">
      <c r="A283" s="107">
        <v>326122</v>
      </c>
      <c r="B283" s="107" t="s">
        <v>743</v>
      </c>
      <c r="C283" s="107">
        <v>326122</v>
      </c>
      <c r="D283" s="107" t="s">
        <v>743</v>
      </c>
      <c r="E283" s="108"/>
    </row>
    <row r="284" spans="1:8" ht="25" x14ac:dyDescent="0.35">
      <c r="A284" s="107">
        <v>326130</v>
      </c>
      <c r="B284" s="107" t="s">
        <v>744</v>
      </c>
      <c r="C284" s="107">
        <v>326130</v>
      </c>
      <c r="D284" s="107" t="s">
        <v>744</v>
      </c>
      <c r="E284" s="108"/>
    </row>
    <row r="285" spans="1:8" x14ac:dyDescent="0.35">
      <c r="A285" s="107">
        <v>326140</v>
      </c>
      <c r="B285" s="107" t="s">
        <v>745</v>
      </c>
      <c r="C285" s="107">
        <v>326140</v>
      </c>
      <c r="D285" s="107" t="s">
        <v>745</v>
      </c>
      <c r="E285" s="108"/>
    </row>
    <row r="286" spans="1:8" ht="25" x14ac:dyDescent="0.35">
      <c r="A286" s="107">
        <v>326150</v>
      </c>
      <c r="B286" s="107" t="s">
        <v>746</v>
      </c>
      <c r="C286" s="107">
        <v>326150</v>
      </c>
      <c r="D286" s="107" t="s">
        <v>746</v>
      </c>
      <c r="E286" s="108"/>
    </row>
    <row r="287" spans="1:8" x14ac:dyDescent="0.35">
      <c r="A287" s="107">
        <v>326160</v>
      </c>
      <c r="B287" s="107" t="s">
        <v>747</v>
      </c>
      <c r="C287" s="107">
        <v>326160</v>
      </c>
      <c r="D287" s="107" t="s">
        <v>747</v>
      </c>
      <c r="E287" s="108"/>
    </row>
    <row r="288" spans="1:8" x14ac:dyDescent="0.35">
      <c r="A288" s="107">
        <v>326191</v>
      </c>
      <c r="B288" s="107" t="s">
        <v>748</v>
      </c>
      <c r="C288" s="107">
        <v>326191</v>
      </c>
      <c r="D288" s="107" t="s">
        <v>748</v>
      </c>
      <c r="E288" s="108"/>
    </row>
    <row r="289" spans="1:4" x14ac:dyDescent="0.35">
      <c r="A289" s="141">
        <v>326199</v>
      </c>
      <c r="B289" s="141" t="s">
        <v>749</v>
      </c>
      <c r="C289" s="141">
        <v>326199</v>
      </c>
      <c r="D289" s="141" t="s">
        <v>749</v>
      </c>
    </row>
    <row r="290" spans="1:4" x14ac:dyDescent="0.35">
      <c r="A290" s="107">
        <v>326211</v>
      </c>
      <c r="B290" s="107" t="s">
        <v>750</v>
      </c>
      <c r="C290" s="107">
        <v>326211</v>
      </c>
      <c r="D290" s="107" t="s">
        <v>750</v>
      </c>
    </row>
    <row r="291" spans="1:4" x14ac:dyDescent="0.35">
      <c r="A291" s="107">
        <v>326212</v>
      </c>
      <c r="B291" s="107" t="s">
        <v>751</v>
      </c>
      <c r="C291" s="107">
        <v>326212</v>
      </c>
      <c r="D291" s="107" t="s">
        <v>751</v>
      </c>
    </row>
    <row r="292" spans="1:4" ht="25" x14ac:dyDescent="0.35">
      <c r="A292" s="107">
        <v>326220</v>
      </c>
      <c r="B292" s="107" t="s">
        <v>752</v>
      </c>
      <c r="C292" s="107">
        <v>326220</v>
      </c>
      <c r="D292" s="107" t="s">
        <v>752</v>
      </c>
    </row>
    <row r="293" spans="1:4" ht="25" x14ac:dyDescent="0.35">
      <c r="A293" s="107">
        <v>326291</v>
      </c>
      <c r="B293" s="107" t="s">
        <v>753</v>
      </c>
      <c r="C293" s="107">
        <v>326291</v>
      </c>
      <c r="D293" s="107" t="s">
        <v>753</v>
      </c>
    </row>
    <row r="294" spans="1:4" x14ac:dyDescent="0.35">
      <c r="A294" s="107">
        <v>326299</v>
      </c>
      <c r="B294" s="107" t="s">
        <v>754</v>
      </c>
      <c r="C294" s="107">
        <v>326299</v>
      </c>
      <c r="D294" s="107" t="s">
        <v>754</v>
      </c>
    </row>
    <row r="295" spans="1:4" ht="25" x14ac:dyDescent="0.35">
      <c r="A295" s="142">
        <v>327110</v>
      </c>
      <c r="B295" s="142" t="s">
        <v>755</v>
      </c>
      <c r="C295" s="142">
        <v>327110</v>
      </c>
      <c r="D295" s="142" t="s">
        <v>755</v>
      </c>
    </row>
    <row r="296" spans="1:4" ht="25" x14ac:dyDescent="0.35">
      <c r="A296" s="142">
        <v>327120</v>
      </c>
      <c r="B296" s="142" t="s">
        <v>756</v>
      </c>
      <c r="C296" s="142">
        <v>327120</v>
      </c>
      <c r="D296" s="142" t="s">
        <v>756</v>
      </c>
    </row>
    <row r="297" spans="1:4" x14ac:dyDescent="0.35">
      <c r="A297" s="107">
        <v>327211</v>
      </c>
      <c r="B297" s="107" t="s">
        <v>757</v>
      </c>
      <c r="C297" s="107">
        <v>327211</v>
      </c>
      <c r="D297" s="107" t="s">
        <v>757</v>
      </c>
    </row>
    <row r="298" spans="1:4" ht="25" x14ac:dyDescent="0.35">
      <c r="A298" s="107">
        <v>327212</v>
      </c>
      <c r="B298" s="107" t="s">
        <v>758</v>
      </c>
      <c r="C298" s="107">
        <v>327212</v>
      </c>
      <c r="D298" s="107" t="s">
        <v>758</v>
      </c>
    </row>
    <row r="299" spans="1:4" x14ac:dyDescent="0.35">
      <c r="A299" s="107">
        <v>327213</v>
      </c>
      <c r="B299" s="107" t="s">
        <v>759</v>
      </c>
      <c r="C299" s="107">
        <v>327213</v>
      </c>
      <c r="D299" s="107" t="s">
        <v>759</v>
      </c>
    </row>
    <row r="300" spans="1:4" ht="25" x14ac:dyDescent="0.35">
      <c r="A300" s="107">
        <v>327215</v>
      </c>
      <c r="B300" s="107" t="s">
        <v>760</v>
      </c>
      <c r="C300" s="107">
        <v>327215</v>
      </c>
      <c r="D300" s="107" t="s">
        <v>760</v>
      </c>
    </row>
    <row r="301" spans="1:4" x14ac:dyDescent="0.35">
      <c r="A301" s="107">
        <v>327310</v>
      </c>
      <c r="B301" s="107" t="s">
        <v>761</v>
      </c>
      <c r="C301" s="107">
        <v>327310</v>
      </c>
      <c r="D301" s="107" t="s">
        <v>761</v>
      </c>
    </row>
    <row r="302" spans="1:4" x14ac:dyDescent="0.35">
      <c r="A302" s="107">
        <v>327320</v>
      </c>
      <c r="B302" s="107" t="s">
        <v>762</v>
      </c>
      <c r="C302" s="107">
        <v>327320</v>
      </c>
      <c r="D302" s="107" t="s">
        <v>762</v>
      </c>
    </row>
    <row r="303" spans="1:4" x14ac:dyDescent="0.35">
      <c r="A303" s="107">
        <v>327331</v>
      </c>
      <c r="B303" s="107" t="s">
        <v>763</v>
      </c>
      <c r="C303" s="107">
        <v>327331</v>
      </c>
      <c r="D303" s="107" t="s">
        <v>763</v>
      </c>
    </row>
    <row r="304" spans="1:4" x14ac:dyDescent="0.35">
      <c r="A304" s="107">
        <v>327332</v>
      </c>
      <c r="B304" s="107" t="s">
        <v>764</v>
      </c>
      <c r="C304" s="107">
        <v>327332</v>
      </c>
      <c r="D304" s="107" t="s">
        <v>764</v>
      </c>
    </row>
    <row r="305" spans="1:4" x14ac:dyDescent="0.35">
      <c r="A305" s="107">
        <v>327390</v>
      </c>
      <c r="B305" s="107" t="s">
        <v>765</v>
      </c>
      <c r="C305" s="107">
        <v>327390</v>
      </c>
      <c r="D305" s="107" t="s">
        <v>765</v>
      </c>
    </row>
    <row r="306" spans="1:4" x14ac:dyDescent="0.35">
      <c r="A306" s="107">
        <v>327410</v>
      </c>
      <c r="B306" s="107" t="s">
        <v>766</v>
      </c>
      <c r="C306" s="107">
        <v>327410</v>
      </c>
      <c r="D306" s="107" t="s">
        <v>766</v>
      </c>
    </row>
    <row r="307" spans="1:4" x14ac:dyDescent="0.35">
      <c r="A307" s="107">
        <v>327420</v>
      </c>
      <c r="B307" s="107" t="s">
        <v>767</v>
      </c>
      <c r="C307" s="107">
        <v>327420</v>
      </c>
      <c r="D307" s="107" t="s">
        <v>767</v>
      </c>
    </row>
    <row r="308" spans="1:4" x14ac:dyDescent="0.35">
      <c r="A308" s="107">
        <v>327910</v>
      </c>
      <c r="B308" s="107" t="s">
        <v>768</v>
      </c>
      <c r="C308" s="107">
        <v>327910</v>
      </c>
      <c r="D308" s="107" t="s">
        <v>768</v>
      </c>
    </row>
    <row r="309" spans="1:4" ht="25" x14ac:dyDescent="0.35">
      <c r="A309" s="107">
        <v>327991</v>
      </c>
      <c r="B309" s="107" t="s">
        <v>769</v>
      </c>
      <c r="C309" s="107">
        <v>327991</v>
      </c>
      <c r="D309" s="107" t="s">
        <v>769</v>
      </c>
    </row>
    <row r="310" spans="1:4" ht="25" x14ac:dyDescent="0.35">
      <c r="A310" s="107">
        <v>327992</v>
      </c>
      <c r="B310" s="107" t="s">
        <v>770</v>
      </c>
      <c r="C310" s="107">
        <v>327992</v>
      </c>
      <c r="D310" s="107" t="s">
        <v>770</v>
      </c>
    </row>
    <row r="311" spans="1:4" x14ac:dyDescent="0.35">
      <c r="A311" s="107">
        <v>327993</v>
      </c>
      <c r="B311" s="107" t="s">
        <v>771</v>
      </c>
      <c r="C311" s="107">
        <v>327993</v>
      </c>
      <c r="D311" s="107" t="s">
        <v>771</v>
      </c>
    </row>
    <row r="312" spans="1:4" ht="25" x14ac:dyDescent="0.35">
      <c r="A312" s="107">
        <v>327999</v>
      </c>
      <c r="B312" s="107" t="s">
        <v>772</v>
      </c>
      <c r="C312" s="107">
        <v>327999</v>
      </c>
      <c r="D312" s="107" t="s">
        <v>772</v>
      </c>
    </row>
    <row r="313" spans="1:4" ht="25" x14ac:dyDescent="0.35">
      <c r="A313" s="143">
        <v>331110</v>
      </c>
      <c r="B313" s="143" t="s">
        <v>773</v>
      </c>
      <c r="C313" s="143">
        <v>331110</v>
      </c>
      <c r="D313" s="143" t="s">
        <v>773</v>
      </c>
    </row>
    <row r="314" spans="1:4" ht="25" x14ac:dyDescent="0.35">
      <c r="A314" s="107">
        <v>331210</v>
      </c>
      <c r="B314" s="107" t="s">
        <v>774</v>
      </c>
      <c r="C314" s="107">
        <v>331210</v>
      </c>
      <c r="D314" s="107" t="s">
        <v>774</v>
      </c>
    </row>
    <row r="315" spans="1:4" x14ac:dyDescent="0.35">
      <c r="A315" s="107">
        <v>331221</v>
      </c>
      <c r="B315" s="107" t="s">
        <v>775</v>
      </c>
      <c r="C315" s="107">
        <v>331221</v>
      </c>
      <c r="D315" s="107" t="s">
        <v>775</v>
      </c>
    </row>
    <row r="316" spans="1:4" x14ac:dyDescent="0.35">
      <c r="A316" s="107">
        <v>331222</v>
      </c>
      <c r="B316" s="107" t="s">
        <v>776</v>
      </c>
      <c r="C316" s="107">
        <v>331222</v>
      </c>
      <c r="D316" s="107" t="s">
        <v>776</v>
      </c>
    </row>
    <row r="317" spans="1:4" ht="25" x14ac:dyDescent="0.35">
      <c r="A317" s="144">
        <v>331313</v>
      </c>
      <c r="B317" s="144" t="s">
        <v>777</v>
      </c>
      <c r="C317" s="144">
        <v>331313</v>
      </c>
      <c r="D317" s="144" t="s">
        <v>777</v>
      </c>
    </row>
    <row r="318" spans="1:4" ht="25" x14ac:dyDescent="0.35">
      <c r="A318" s="107">
        <v>331314</v>
      </c>
      <c r="B318" s="107" t="s">
        <v>778</v>
      </c>
      <c r="C318" s="107">
        <v>331314</v>
      </c>
      <c r="D318" s="107" t="s">
        <v>778</v>
      </c>
    </row>
    <row r="319" spans="1:4" ht="25" x14ac:dyDescent="0.35">
      <c r="A319" s="107">
        <v>331315</v>
      </c>
      <c r="B319" s="107" t="s">
        <v>779</v>
      </c>
      <c r="C319" s="107">
        <v>331315</v>
      </c>
      <c r="D319" s="107" t="s">
        <v>779</v>
      </c>
    </row>
    <row r="320" spans="1:4" ht="25" x14ac:dyDescent="0.35">
      <c r="A320" s="145">
        <v>331318</v>
      </c>
      <c r="B320" s="145" t="s">
        <v>780</v>
      </c>
      <c r="C320" s="145">
        <v>331318</v>
      </c>
      <c r="D320" s="145" t="s">
        <v>780</v>
      </c>
    </row>
    <row r="321" spans="1:4" ht="25" x14ac:dyDescent="0.35">
      <c r="A321" s="145">
        <v>331410</v>
      </c>
      <c r="B321" s="145" t="s">
        <v>781</v>
      </c>
      <c r="C321" s="145">
        <v>331410</v>
      </c>
      <c r="D321" s="145" t="s">
        <v>781</v>
      </c>
    </row>
    <row r="322" spans="1:4" ht="25" x14ac:dyDescent="0.35">
      <c r="A322" s="145">
        <v>331420</v>
      </c>
      <c r="B322" s="145" t="s">
        <v>782</v>
      </c>
      <c r="C322" s="145">
        <v>331420</v>
      </c>
      <c r="D322" s="145" t="s">
        <v>782</v>
      </c>
    </row>
    <row r="323" spans="1:4" ht="25" x14ac:dyDescent="0.35">
      <c r="A323" s="107">
        <v>331491</v>
      </c>
      <c r="B323" s="107" t="s">
        <v>783</v>
      </c>
      <c r="C323" s="107">
        <v>331491</v>
      </c>
      <c r="D323" s="107" t="s">
        <v>783</v>
      </c>
    </row>
    <row r="324" spans="1:4" ht="37.5" x14ac:dyDescent="0.35">
      <c r="A324" s="107">
        <v>331492</v>
      </c>
      <c r="B324" s="107" t="s">
        <v>784</v>
      </c>
      <c r="C324" s="107">
        <v>331492</v>
      </c>
      <c r="D324" s="107" t="s">
        <v>784</v>
      </c>
    </row>
    <row r="325" spans="1:4" x14ac:dyDescent="0.35">
      <c r="A325" s="107">
        <v>331511</v>
      </c>
      <c r="B325" s="107" t="s">
        <v>785</v>
      </c>
      <c r="C325" s="107">
        <v>331511</v>
      </c>
      <c r="D325" s="107" t="s">
        <v>785</v>
      </c>
    </row>
    <row r="326" spans="1:4" x14ac:dyDescent="0.35">
      <c r="A326" s="107">
        <v>331512</v>
      </c>
      <c r="B326" s="107" t="s">
        <v>786</v>
      </c>
      <c r="C326" s="107">
        <v>331512</v>
      </c>
      <c r="D326" s="107" t="s">
        <v>786</v>
      </c>
    </row>
    <row r="327" spans="1:4" x14ac:dyDescent="0.35">
      <c r="A327" s="107">
        <v>331513</v>
      </c>
      <c r="B327" s="107" t="s">
        <v>787</v>
      </c>
      <c r="C327" s="107">
        <v>331513</v>
      </c>
      <c r="D327" s="107" t="s">
        <v>787</v>
      </c>
    </row>
    <row r="328" spans="1:4" x14ac:dyDescent="0.35">
      <c r="A328" s="146">
        <v>331523</v>
      </c>
      <c r="B328" s="146" t="s">
        <v>788</v>
      </c>
      <c r="C328" s="146">
        <v>331523</v>
      </c>
      <c r="D328" s="146" t="s">
        <v>788</v>
      </c>
    </row>
    <row r="329" spans="1:4" x14ac:dyDescent="0.35">
      <c r="A329" s="107">
        <v>331524</v>
      </c>
      <c r="B329" s="107" t="s">
        <v>789</v>
      </c>
      <c r="C329" s="107">
        <v>331524</v>
      </c>
      <c r="D329" s="107" t="s">
        <v>789</v>
      </c>
    </row>
    <row r="330" spans="1:4" ht="25" x14ac:dyDescent="0.35">
      <c r="A330" s="147">
        <v>331529</v>
      </c>
      <c r="B330" s="147" t="s">
        <v>790</v>
      </c>
      <c r="C330" s="147">
        <v>331529</v>
      </c>
      <c r="D330" s="147" t="s">
        <v>790</v>
      </c>
    </row>
    <row r="331" spans="1:4" x14ac:dyDescent="0.35">
      <c r="A331" s="107">
        <v>332111</v>
      </c>
      <c r="B331" s="107" t="s">
        <v>791</v>
      </c>
      <c r="C331" s="107">
        <v>332111</v>
      </c>
      <c r="D331" s="107" t="s">
        <v>791</v>
      </c>
    </row>
    <row r="332" spans="1:4" x14ac:dyDescent="0.35">
      <c r="A332" s="107">
        <v>332112</v>
      </c>
      <c r="B332" s="107" t="s">
        <v>792</v>
      </c>
      <c r="C332" s="107">
        <v>332112</v>
      </c>
      <c r="D332" s="107" t="s">
        <v>792</v>
      </c>
    </row>
    <row r="333" spans="1:4" x14ac:dyDescent="0.35">
      <c r="A333" s="107">
        <v>332114</v>
      </c>
      <c r="B333" s="107" t="s">
        <v>793</v>
      </c>
      <c r="C333" s="107">
        <v>332114</v>
      </c>
      <c r="D333" s="107" t="s">
        <v>793</v>
      </c>
    </row>
    <row r="334" spans="1:4" x14ac:dyDescent="0.35">
      <c r="A334" s="107">
        <v>332117</v>
      </c>
      <c r="B334" s="107" t="s">
        <v>794</v>
      </c>
      <c r="C334" s="107">
        <v>332117</v>
      </c>
      <c r="D334" s="107" t="s">
        <v>794</v>
      </c>
    </row>
    <row r="335" spans="1:4" ht="25" x14ac:dyDescent="0.35">
      <c r="A335" s="148">
        <v>332119</v>
      </c>
      <c r="B335" s="148" t="s">
        <v>795</v>
      </c>
      <c r="C335" s="148">
        <v>332119</v>
      </c>
      <c r="D335" s="148" t="s">
        <v>795</v>
      </c>
    </row>
    <row r="336" spans="1:4" ht="37.5" x14ac:dyDescent="0.35">
      <c r="A336" s="149">
        <v>332215</v>
      </c>
      <c r="B336" s="149" t="s">
        <v>796</v>
      </c>
      <c r="C336" s="149">
        <v>332215</v>
      </c>
      <c r="D336" s="149" t="s">
        <v>796</v>
      </c>
    </row>
    <row r="337" spans="1:8" x14ac:dyDescent="0.35">
      <c r="A337" s="149">
        <v>332216</v>
      </c>
      <c r="B337" s="149" t="s">
        <v>797</v>
      </c>
      <c r="C337" s="149">
        <v>332216</v>
      </c>
      <c r="D337" s="149" t="s">
        <v>797</v>
      </c>
      <c r="E337" s="150"/>
    </row>
    <row r="338" spans="1:8" ht="25" x14ac:dyDescent="0.35">
      <c r="A338" s="107">
        <v>332311</v>
      </c>
      <c r="B338" s="107" t="s">
        <v>798</v>
      </c>
      <c r="C338" s="107">
        <v>332311</v>
      </c>
      <c r="D338" s="107" t="s">
        <v>798</v>
      </c>
      <c r="E338" s="108"/>
    </row>
    <row r="339" spans="1:8" x14ac:dyDescent="0.35">
      <c r="A339" s="107">
        <v>332312</v>
      </c>
      <c r="B339" s="107" t="s">
        <v>799</v>
      </c>
      <c r="C339" s="107">
        <v>332312</v>
      </c>
      <c r="D339" s="107" t="s">
        <v>799</v>
      </c>
      <c r="E339" s="108"/>
    </row>
    <row r="340" spans="1:8" x14ac:dyDescent="0.35">
      <c r="A340" s="107">
        <v>332313</v>
      </c>
      <c r="B340" s="107" t="s">
        <v>800</v>
      </c>
      <c r="C340" s="107">
        <v>332313</v>
      </c>
      <c r="D340" s="107" t="s">
        <v>800</v>
      </c>
      <c r="E340" s="108"/>
    </row>
    <row r="341" spans="1:8" x14ac:dyDescent="0.35">
      <c r="A341" s="107">
        <v>332321</v>
      </c>
      <c r="B341" s="107" t="s">
        <v>801</v>
      </c>
      <c r="C341" s="107">
        <v>332321</v>
      </c>
      <c r="D341" s="107" t="s">
        <v>801</v>
      </c>
      <c r="E341" s="108"/>
    </row>
    <row r="342" spans="1:8" x14ac:dyDescent="0.35">
      <c r="A342" s="107">
        <v>332322</v>
      </c>
      <c r="B342" s="107" t="s">
        <v>802</v>
      </c>
      <c r="C342" s="107">
        <v>332322</v>
      </c>
      <c r="D342" s="107" t="s">
        <v>802</v>
      </c>
      <c r="E342" s="108"/>
      <c r="H342" s="109" t="s">
        <v>15</v>
      </c>
    </row>
    <row r="343" spans="1:8" ht="25" x14ac:dyDescent="0.35">
      <c r="A343" s="107">
        <v>332323</v>
      </c>
      <c r="B343" s="107" t="s">
        <v>803</v>
      </c>
      <c r="C343" s="107">
        <v>332323</v>
      </c>
      <c r="D343" s="107" t="s">
        <v>803</v>
      </c>
      <c r="E343" s="108"/>
    </row>
    <row r="344" spans="1:8" ht="25" x14ac:dyDescent="0.35">
      <c r="A344" s="107">
        <v>332410</v>
      </c>
      <c r="B344" s="107" t="s">
        <v>804</v>
      </c>
      <c r="C344" s="107">
        <v>332410</v>
      </c>
      <c r="D344" s="107" t="s">
        <v>804</v>
      </c>
      <c r="E344" s="108"/>
    </row>
    <row r="345" spans="1:8" x14ac:dyDescent="0.35">
      <c r="A345" s="107">
        <v>332420</v>
      </c>
      <c r="B345" s="107" t="s">
        <v>805</v>
      </c>
      <c r="C345" s="107">
        <v>332420</v>
      </c>
      <c r="D345" s="107" t="s">
        <v>805</v>
      </c>
      <c r="E345" s="108"/>
    </row>
    <row r="346" spans="1:8" x14ac:dyDescent="0.35">
      <c r="A346" s="107">
        <v>332431</v>
      </c>
      <c r="B346" s="107" t="s">
        <v>806</v>
      </c>
      <c r="C346" s="107">
        <v>332431</v>
      </c>
      <c r="D346" s="107" t="s">
        <v>806</v>
      </c>
      <c r="E346" s="108"/>
    </row>
    <row r="347" spans="1:8" x14ac:dyDescent="0.35">
      <c r="A347" s="107">
        <v>332439</v>
      </c>
      <c r="B347" s="107" t="s">
        <v>807</v>
      </c>
      <c r="C347" s="107">
        <v>332439</v>
      </c>
      <c r="D347" s="107" t="s">
        <v>807</v>
      </c>
      <c r="E347" s="108"/>
    </row>
    <row r="348" spans="1:8" x14ac:dyDescent="0.35">
      <c r="A348" s="107">
        <v>332510</v>
      </c>
      <c r="B348" s="107" t="s">
        <v>808</v>
      </c>
      <c r="C348" s="107">
        <v>332510</v>
      </c>
      <c r="D348" s="107" t="s">
        <v>808</v>
      </c>
      <c r="E348" s="108"/>
    </row>
    <row r="349" spans="1:8" x14ac:dyDescent="0.35">
      <c r="A349" s="151">
        <v>332613</v>
      </c>
      <c r="B349" s="151" t="s">
        <v>809</v>
      </c>
      <c r="C349" s="151">
        <v>332613</v>
      </c>
      <c r="D349" s="151" t="s">
        <v>809</v>
      </c>
      <c r="E349" s="152"/>
    </row>
    <row r="350" spans="1:8" ht="25" x14ac:dyDescent="0.35">
      <c r="A350" s="107">
        <v>332618</v>
      </c>
      <c r="B350" s="107" t="s">
        <v>810</v>
      </c>
      <c r="C350" s="107">
        <v>332618</v>
      </c>
      <c r="D350" s="107" t="s">
        <v>810</v>
      </c>
      <c r="E350" s="108"/>
    </row>
    <row r="351" spans="1:8" x14ac:dyDescent="0.35">
      <c r="A351" s="107">
        <v>332710</v>
      </c>
      <c r="B351" s="107" t="s">
        <v>811</v>
      </c>
      <c r="C351" s="107">
        <v>332710</v>
      </c>
      <c r="D351" s="107" t="s">
        <v>811</v>
      </c>
      <c r="E351" s="108"/>
    </row>
    <row r="352" spans="1:8" x14ac:dyDescent="0.35">
      <c r="A352" s="107">
        <v>332721</v>
      </c>
      <c r="B352" s="107" t="s">
        <v>812</v>
      </c>
      <c r="C352" s="107">
        <v>332721</v>
      </c>
      <c r="D352" s="107" t="s">
        <v>812</v>
      </c>
      <c r="E352" s="108"/>
    </row>
    <row r="353" spans="1:6" ht="25" x14ac:dyDescent="0.35">
      <c r="A353" s="107">
        <v>332722</v>
      </c>
      <c r="B353" s="107" t="s">
        <v>813</v>
      </c>
      <c r="C353" s="107">
        <v>332722</v>
      </c>
      <c r="D353" s="107" t="s">
        <v>813</v>
      </c>
      <c r="E353" s="108"/>
    </row>
    <row r="354" spans="1:6" x14ac:dyDescent="0.35">
      <c r="A354" s="107">
        <v>332811</v>
      </c>
      <c r="B354" s="107" t="s">
        <v>814</v>
      </c>
      <c r="C354" s="107">
        <v>332811</v>
      </c>
      <c r="D354" s="107" t="s">
        <v>814</v>
      </c>
      <c r="E354" s="108"/>
    </row>
    <row r="355" spans="1:6" ht="37.5" x14ac:dyDescent="0.35">
      <c r="A355" s="107">
        <v>332812</v>
      </c>
      <c r="B355" s="107" t="s">
        <v>815</v>
      </c>
      <c r="C355" s="107">
        <v>332812</v>
      </c>
      <c r="D355" s="107" t="s">
        <v>815</v>
      </c>
      <c r="E355" s="108"/>
    </row>
    <row r="356" spans="1:6" ht="25" x14ac:dyDescent="0.35">
      <c r="A356" s="107">
        <v>332813</v>
      </c>
      <c r="B356" s="107" t="s">
        <v>816</v>
      </c>
      <c r="C356" s="107">
        <v>332813</v>
      </c>
      <c r="D356" s="107" t="s">
        <v>816</v>
      </c>
      <c r="E356" s="108"/>
    </row>
    <row r="357" spans="1:6" x14ac:dyDescent="0.35">
      <c r="A357" s="107">
        <v>332911</v>
      </c>
      <c r="B357" s="107" t="s">
        <v>817</v>
      </c>
      <c r="C357" s="107">
        <v>332911</v>
      </c>
      <c r="D357" s="107" t="s">
        <v>817</v>
      </c>
      <c r="E357" s="108"/>
    </row>
    <row r="358" spans="1:6" ht="25" x14ac:dyDescent="0.35">
      <c r="A358" s="107">
        <v>332912</v>
      </c>
      <c r="B358" s="107" t="s">
        <v>818</v>
      </c>
      <c r="C358" s="107">
        <v>332912</v>
      </c>
      <c r="D358" s="107" t="s">
        <v>818</v>
      </c>
      <c r="E358" s="108"/>
    </row>
    <row r="359" spans="1:6" ht="25" x14ac:dyDescent="0.35">
      <c r="A359" s="107">
        <v>332913</v>
      </c>
      <c r="B359" s="107" t="s">
        <v>819</v>
      </c>
      <c r="C359" s="107">
        <v>332913</v>
      </c>
      <c r="D359" s="107" t="s">
        <v>819</v>
      </c>
      <c r="E359" s="108"/>
    </row>
    <row r="360" spans="1:6" ht="25" x14ac:dyDescent="0.35">
      <c r="A360" s="107">
        <v>332919</v>
      </c>
      <c r="B360" s="107" t="s">
        <v>820</v>
      </c>
      <c r="C360" s="107">
        <v>332919</v>
      </c>
      <c r="D360" s="107" t="s">
        <v>820</v>
      </c>
      <c r="E360" s="108"/>
    </row>
    <row r="361" spans="1:6" x14ac:dyDescent="0.35">
      <c r="A361" s="107">
        <v>332991</v>
      </c>
      <c r="B361" s="107" t="s">
        <v>821</v>
      </c>
      <c r="C361" s="107">
        <v>332991</v>
      </c>
      <c r="D361" s="107" t="s">
        <v>821</v>
      </c>
      <c r="E361" s="108"/>
    </row>
    <row r="362" spans="1:6" x14ac:dyDescent="0.35">
      <c r="A362" s="107">
        <v>332992</v>
      </c>
      <c r="B362" s="107" t="s">
        <v>822</v>
      </c>
      <c r="C362" s="107">
        <v>332992</v>
      </c>
      <c r="D362" s="107" t="s">
        <v>822</v>
      </c>
      <c r="E362" s="108"/>
    </row>
    <row r="363" spans="1:6" ht="25" x14ac:dyDescent="0.35">
      <c r="A363" s="107">
        <v>332993</v>
      </c>
      <c r="B363" s="107" t="s">
        <v>823</v>
      </c>
      <c r="C363" s="107">
        <v>332993</v>
      </c>
      <c r="D363" s="107" t="s">
        <v>823</v>
      </c>
      <c r="E363" s="108"/>
    </row>
    <row r="364" spans="1:6" ht="25" x14ac:dyDescent="0.35">
      <c r="A364" s="153">
        <v>332994</v>
      </c>
      <c r="B364" s="153" t="s">
        <v>824</v>
      </c>
      <c r="C364" s="153">
        <v>332994</v>
      </c>
      <c r="D364" s="153" t="s">
        <v>824</v>
      </c>
      <c r="E364" s="154"/>
    </row>
    <row r="365" spans="1:6" ht="25" x14ac:dyDescent="0.35">
      <c r="A365" s="107">
        <v>332996</v>
      </c>
      <c r="B365" s="107" t="s">
        <v>825</v>
      </c>
      <c r="C365" s="107">
        <v>332996</v>
      </c>
      <c r="D365" s="107" t="s">
        <v>825</v>
      </c>
      <c r="E365" s="108"/>
    </row>
    <row r="366" spans="1:6" ht="25" x14ac:dyDescent="0.35">
      <c r="A366" s="155">
        <v>332999</v>
      </c>
      <c r="B366" s="155" t="s">
        <v>826</v>
      </c>
      <c r="C366" s="155">
        <v>332999</v>
      </c>
      <c r="D366" s="155" t="s">
        <v>826</v>
      </c>
      <c r="E366" s="156"/>
      <c r="F366" s="109" t="s">
        <v>15</v>
      </c>
    </row>
    <row r="367" spans="1:6" ht="25" x14ac:dyDescent="0.35">
      <c r="A367" s="107">
        <v>333111</v>
      </c>
      <c r="B367" s="107" t="s">
        <v>827</v>
      </c>
      <c r="C367" s="107">
        <v>333111</v>
      </c>
      <c r="D367" s="107" t="s">
        <v>827</v>
      </c>
      <c r="E367" s="108"/>
    </row>
    <row r="368" spans="1:6" ht="37.5" x14ac:dyDescent="0.35">
      <c r="A368" s="107">
        <v>333112</v>
      </c>
      <c r="B368" s="107" t="s">
        <v>828</v>
      </c>
      <c r="C368" s="107">
        <v>333112</v>
      </c>
      <c r="D368" s="107" t="s">
        <v>828</v>
      </c>
      <c r="E368" s="108"/>
    </row>
    <row r="369" spans="1:4" x14ac:dyDescent="0.35">
      <c r="A369" s="107">
        <v>333120</v>
      </c>
      <c r="B369" s="107" t="s">
        <v>829</v>
      </c>
      <c r="C369" s="107">
        <v>333120</v>
      </c>
      <c r="D369" s="107" t="s">
        <v>829</v>
      </c>
    </row>
    <row r="370" spans="1:4" ht="25" x14ac:dyDescent="0.35">
      <c r="A370" s="107">
        <v>333131</v>
      </c>
      <c r="B370" s="107" t="s">
        <v>830</v>
      </c>
      <c r="C370" s="107">
        <v>333131</v>
      </c>
      <c r="D370" s="107" t="s">
        <v>830</v>
      </c>
    </row>
    <row r="371" spans="1:4" ht="25" x14ac:dyDescent="0.35">
      <c r="A371" s="107">
        <v>333132</v>
      </c>
      <c r="B371" s="107" t="s">
        <v>831</v>
      </c>
      <c r="C371" s="107">
        <v>333132</v>
      </c>
      <c r="D371" s="107" t="s">
        <v>831</v>
      </c>
    </row>
    <row r="372" spans="1:4" x14ac:dyDescent="0.35">
      <c r="A372" s="157">
        <v>333241</v>
      </c>
      <c r="B372" s="157" t="s">
        <v>832</v>
      </c>
      <c r="C372" s="157">
        <v>333241</v>
      </c>
      <c r="D372" s="157" t="s">
        <v>832</v>
      </c>
    </row>
    <row r="373" spans="1:4" x14ac:dyDescent="0.35">
      <c r="A373" s="157">
        <v>333242</v>
      </c>
      <c r="B373" s="157" t="s">
        <v>833</v>
      </c>
      <c r="C373" s="157">
        <v>333242</v>
      </c>
      <c r="D373" s="157" t="s">
        <v>833</v>
      </c>
    </row>
    <row r="374" spans="1:4" ht="25" x14ac:dyDescent="0.35">
      <c r="A374" s="157">
        <v>333243</v>
      </c>
      <c r="B374" s="157" t="s">
        <v>834</v>
      </c>
      <c r="C374" s="157">
        <v>333243</v>
      </c>
      <c r="D374" s="157" t="s">
        <v>834</v>
      </c>
    </row>
    <row r="375" spans="1:4" ht="25" x14ac:dyDescent="0.35">
      <c r="A375" s="157">
        <v>333244</v>
      </c>
      <c r="B375" s="157" t="s">
        <v>835</v>
      </c>
      <c r="C375" s="158">
        <v>333248</v>
      </c>
      <c r="D375" s="157" t="s">
        <v>836</v>
      </c>
    </row>
    <row r="376" spans="1:4" ht="25" x14ac:dyDescent="0.35">
      <c r="A376" s="157">
        <v>333249</v>
      </c>
      <c r="B376" s="157" t="s">
        <v>837</v>
      </c>
      <c r="C376" s="158">
        <v>333248</v>
      </c>
      <c r="D376" s="157" t="s">
        <v>836</v>
      </c>
    </row>
    <row r="377" spans="1:4" ht="27" customHeight="1" x14ac:dyDescent="0.35">
      <c r="A377" s="107">
        <v>333314</v>
      </c>
      <c r="B377" s="107" t="s">
        <v>838</v>
      </c>
      <c r="C377" s="110">
        <v>333310</v>
      </c>
      <c r="D377" s="107" t="s">
        <v>839</v>
      </c>
    </row>
    <row r="378" spans="1:4" ht="25" x14ac:dyDescent="0.35">
      <c r="A378" s="159">
        <v>333316</v>
      </c>
      <c r="B378" s="159" t="s">
        <v>840</v>
      </c>
      <c r="C378" s="160">
        <v>333310</v>
      </c>
      <c r="D378" s="159" t="s">
        <v>839</v>
      </c>
    </row>
    <row r="379" spans="1:4" ht="25" x14ac:dyDescent="0.35">
      <c r="A379" s="157">
        <v>333318</v>
      </c>
      <c r="B379" s="157" t="s">
        <v>841</v>
      </c>
      <c r="C379" s="158">
        <v>333310</v>
      </c>
      <c r="D379" s="157" t="s">
        <v>839</v>
      </c>
    </row>
    <row r="380" spans="1:4" ht="37.5" x14ac:dyDescent="0.35">
      <c r="A380" s="161">
        <v>333413</v>
      </c>
      <c r="B380" s="161" t="s">
        <v>842</v>
      </c>
      <c r="C380" s="161">
        <v>333413</v>
      </c>
      <c r="D380" s="161" t="s">
        <v>842</v>
      </c>
    </row>
    <row r="381" spans="1:4" ht="25" x14ac:dyDescent="0.35">
      <c r="A381" s="107">
        <v>333414</v>
      </c>
      <c r="B381" s="107" t="s">
        <v>843</v>
      </c>
      <c r="C381" s="107">
        <v>333414</v>
      </c>
      <c r="D381" s="107" t="s">
        <v>843</v>
      </c>
    </row>
    <row r="382" spans="1:4" ht="37.5" x14ac:dyDescent="0.35">
      <c r="A382" s="107">
        <v>333415</v>
      </c>
      <c r="B382" s="107" t="s">
        <v>844</v>
      </c>
      <c r="C382" s="107">
        <v>333415</v>
      </c>
      <c r="D382" s="107" t="s">
        <v>844</v>
      </c>
    </row>
    <row r="383" spans="1:4" x14ac:dyDescent="0.35">
      <c r="A383" s="107">
        <v>333511</v>
      </c>
      <c r="B383" s="107" t="s">
        <v>845</v>
      </c>
      <c r="C383" s="107">
        <v>333511</v>
      </c>
      <c r="D383" s="107" t="s">
        <v>845</v>
      </c>
    </row>
    <row r="384" spans="1:4" ht="25" x14ac:dyDescent="0.35">
      <c r="A384" s="107">
        <v>333514</v>
      </c>
      <c r="B384" s="107" t="s">
        <v>846</v>
      </c>
      <c r="C384" s="107">
        <v>333514</v>
      </c>
      <c r="D384" s="107" t="s">
        <v>846</v>
      </c>
    </row>
    <row r="385" spans="1:4" ht="25" x14ac:dyDescent="0.35">
      <c r="A385" s="107">
        <v>333515</v>
      </c>
      <c r="B385" s="107" t="s">
        <v>847</v>
      </c>
      <c r="C385" s="107">
        <v>333515</v>
      </c>
      <c r="D385" s="107" t="s">
        <v>847</v>
      </c>
    </row>
    <row r="386" spans="1:4" x14ac:dyDescent="0.35">
      <c r="A386" s="162">
        <v>333517</v>
      </c>
      <c r="B386" s="162" t="s">
        <v>848</v>
      </c>
      <c r="C386" s="162">
        <v>333517</v>
      </c>
      <c r="D386" s="162" t="s">
        <v>848</v>
      </c>
    </row>
    <row r="387" spans="1:4" ht="25" x14ac:dyDescent="0.35">
      <c r="A387" s="163">
        <v>333519</v>
      </c>
      <c r="B387" s="163" t="s">
        <v>849</v>
      </c>
      <c r="C387" s="163">
        <v>333519</v>
      </c>
      <c r="D387" s="163" t="s">
        <v>849</v>
      </c>
    </row>
    <row r="388" spans="1:4" ht="25" x14ac:dyDescent="0.35">
      <c r="A388" s="107">
        <v>333611</v>
      </c>
      <c r="B388" s="107" t="s">
        <v>850</v>
      </c>
      <c r="C388" s="107">
        <v>333611</v>
      </c>
      <c r="D388" s="107" t="s">
        <v>850</v>
      </c>
    </row>
    <row r="389" spans="1:4" ht="25" x14ac:dyDescent="0.35">
      <c r="A389" s="107">
        <v>333612</v>
      </c>
      <c r="B389" s="107" t="s">
        <v>851</v>
      </c>
      <c r="C389" s="107">
        <v>333612</v>
      </c>
      <c r="D389" s="107" t="s">
        <v>851</v>
      </c>
    </row>
    <row r="390" spans="1:4" ht="25" x14ac:dyDescent="0.35">
      <c r="A390" s="107">
        <v>333613</v>
      </c>
      <c r="B390" s="107" t="s">
        <v>852</v>
      </c>
      <c r="C390" s="107">
        <v>333613</v>
      </c>
      <c r="D390" s="107" t="s">
        <v>852</v>
      </c>
    </row>
    <row r="391" spans="1:4" x14ac:dyDescent="0.35">
      <c r="A391" s="107">
        <v>333618</v>
      </c>
      <c r="B391" s="107" t="s">
        <v>853</v>
      </c>
      <c r="C391" s="107">
        <v>333618</v>
      </c>
      <c r="D391" s="107" t="s">
        <v>853</v>
      </c>
    </row>
    <row r="392" spans="1:4" x14ac:dyDescent="0.35">
      <c r="A392" s="107">
        <v>333912</v>
      </c>
      <c r="B392" s="107" t="s">
        <v>854</v>
      </c>
      <c r="C392" s="107">
        <v>333912</v>
      </c>
      <c r="D392" s="107" t="s">
        <v>854</v>
      </c>
    </row>
    <row r="393" spans="1:4" ht="25" x14ac:dyDescent="0.35">
      <c r="A393" s="107">
        <v>333914</v>
      </c>
      <c r="B393" s="107" t="s">
        <v>855</v>
      </c>
      <c r="C393" s="107">
        <v>333914</v>
      </c>
      <c r="D393" s="107" t="s">
        <v>855</v>
      </c>
    </row>
    <row r="394" spans="1:4" ht="25" x14ac:dyDescent="0.35">
      <c r="A394" s="107">
        <v>333921</v>
      </c>
      <c r="B394" s="107" t="s">
        <v>856</v>
      </c>
      <c r="C394" s="107">
        <v>333921</v>
      </c>
      <c r="D394" s="107" t="s">
        <v>856</v>
      </c>
    </row>
    <row r="395" spans="1:4" ht="25" x14ac:dyDescent="0.35">
      <c r="A395" s="107">
        <v>333922</v>
      </c>
      <c r="B395" s="107" t="s">
        <v>857</v>
      </c>
      <c r="C395" s="107">
        <v>333922</v>
      </c>
      <c r="D395" s="107" t="s">
        <v>857</v>
      </c>
    </row>
    <row r="396" spans="1:4" ht="25" x14ac:dyDescent="0.35">
      <c r="A396" s="107">
        <v>333923</v>
      </c>
      <c r="B396" s="107" t="s">
        <v>858</v>
      </c>
      <c r="C396" s="107">
        <v>333923</v>
      </c>
      <c r="D396" s="107" t="s">
        <v>858</v>
      </c>
    </row>
    <row r="397" spans="1:4" ht="25" x14ac:dyDescent="0.35">
      <c r="A397" s="107">
        <v>333924</v>
      </c>
      <c r="B397" s="107" t="s">
        <v>859</v>
      </c>
      <c r="C397" s="107">
        <v>333924</v>
      </c>
      <c r="D397" s="107" t="s">
        <v>859</v>
      </c>
    </row>
    <row r="398" spans="1:4" x14ac:dyDescent="0.35">
      <c r="A398" s="107">
        <v>333991</v>
      </c>
      <c r="B398" s="107" t="s">
        <v>860</v>
      </c>
      <c r="C398" s="107">
        <v>333991</v>
      </c>
      <c r="D398" s="107" t="s">
        <v>860</v>
      </c>
    </row>
    <row r="399" spans="1:4" ht="25" x14ac:dyDescent="0.35">
      <c r="A399" s="107">
        <v>333992</v>
      </c>
      <c r="B399" s="107" t="s">
        <v>861</v>
      </c>
      <c r="C399" s="107">
        <v>333992</v>
      </c>
      <c r="D399" s="107" t="s">
        <v>861</v>
      </c>
    </row>
    <row r="400" spans="1:4" x14ac:dyDescent="0.35">
      <c r="A400" s="107">
        <v>333993</v>
      </c>
      <c r="B400" s="107" t="s">
        <v>862</v>
      </c>
      <c r="C400" s="107">
        <v>333993</v>
      </c>
      <c r="D400" s="107" t="s">
        <v>862</v>
      </c>
    </row>
    <row r="401" spans="1:8" ht="25" x14ac:dyDescent="0.35">
      <c r="A401" s="107">
        <v>333994</v>
      </c>
      <c r="B401" s="107" t="s">
        <v>863</v>
      </c>
      <c r="C401" s="107">
        <v>333994</v>
      </c>
      <c r="D401" s="107" t="s">
        <v>863</v>
      </c>
      <c r="E401" s="108"/>
    </row>
    <row r="402" spans="1:8" ht="25" x14ac:dyDescent="0.35">
      <c r="A402" s="107">
        <v>333995</v>
      </c>
      <c r="B402" s="107" t="s">
        <v>864</v>
      </c>
      <c r="C402" s="107">
        <v>333995</v>
      </c>
      <c r="D402" s="107" t="s">
        <v>864</v>
      </c>
      <c r="E402" s="108"/>
    </row>
    <row r="403" spans="1:8" ht="25" x14ac:dyDescent="0.35">
      <c r="A403" s="107">
        <v>333996</v>
      </c>
      <c r="B403" s="107" t="s">
        <v>865</v>
      </c>
      <c r="C403" s="107">
        <v>333996</v>
      </c>
      <c r="D403" s="107" t="s">
        <v>865</v>
      </c>
      <c r="E403" s="108"/>
    </row>
    <row r="404" spans="1:8" ht="25" x14ac:dyDescent="0.35">
      <c r="A404" s="107">
        <v>333997</v>
      </c>
      <c r="B404" s="107" t="s">
        <v>866</v>
      </c>
      <c r="C404" s="110">
        <v>333998</v>
      </c>
      <c r="D404" s="107" t="s">
        <v>867</v>
      </c>
      <c r="E404" s="111"/>
    </row>
    <row r="405" spans="1:8" ht="25" x14ac:dyDescent="0.35">
      <c r="A405" s="107">
        <v>333999</v>
      </c>
      <c r="B405" s="107" t="s">
        <v>867</v>
      </c>
      <c r="C405" s="110">
        <v>333998</v>
      </c>
      <c r="D405" s="107" t="s">
        <v>867</v>
      </c>
      <c r="E405" s="111"/>
      <c r="H405" s="109" t="s">
        <v>15</v>
      </c>
    </row>
    <row r="406" spans="1:8" x14ac:dyDescent="0.35">
      <c r="A406" s="107">
        <v>334111</v>
      </c>
      <c r="B406" s="107" t="s">
        <v>868</v>
      </c>
      <c r="C406" s="107">
        <v>334111</v>
      </c>
      <c r="D406" s="107" t="s">
        <v>868</v>
      </c>
      <c r="E406" s="108"/>
    </row>
    <row r="407" spans="1:8" x14ac:dyDescent="0.35">
      <c r="A407" s="107">
        <v>334112</v>
      </c>
      <c r="B407" s="107" t="s">
        <v>869</v>
      </c>
      <c r="C407" s="107">
        <v>334112</v>
      </c>
      <c r="D407" s="107" t="s">
        <v>869</v>
      </c>
      <c r="E407" s="108"/>
    </row>
    <row r="408" spans="1:8" ht="25" x14ac:dyDescent="0.35">
      <c r="A408" s="164">
        <v>334118</v>
      </c>
      <c r="B408" s="164" t="s">
        <v>870</v>
      </c>
      <c r="C408" s="164">
        <v>334118</v>
      </c>
      <c r="D408" s="164" t="s">
        <v>870</v>
      </c>
      <c r="E408" s="165"/>
    </row>
    <row r="409" spans="1:8" x14ac:dyDescent="0.35">
      <c r="A409" s="107">
        <v>334210</v>
      </c>
      <c r="B409" s="107" t="s">
        <v>871</v>
      </c>
      <c r="C409" s="107">
        <v>334210</v>
      </c>
      <c r="D409" s="107" t="s">
        <v>871</v>
      </c>
      <c r="E409" s="108"/>
    </row>
    <row r="410" spans="1:8" ht="37.5" x14ac:dyDescent="0.35">
      <c r="A410" s="107">
        <v>334220</v>
      </c>
      <c r="B410" s="107" t="s">
        <v>872</v>
      </c>
      <c r="C410" s="107">
        <v>334220</v>
      </c>
      <c r="D410" s="107" t="s">
        <v>872</v>
      </c>
      <c r="E410" s="108"/>
    </row>
    <row r="411" spans="1:8" ht="25" x14ac:dyDescent="0.35">
      <c r="A411" s="107">
        <v>334290</v>
      </c>
      <c r="B411" s="107" t="s">
        <v>873</v>
      </c>
      <c r="C411" s="107">
        <v>334290</v>
      </c>
      <c r="D411" s="107" t="s">
        <v>873</v>
      </c>
      <c r="E411" s="108"/>
    </row>
    <row r="412" spans="1:8" x14ac:dyDescent="0.35">
      <c r="A412" s="107">
        <v>334310</v>
      </c>
      <c r="B412" s="107" t="s">
        <v>874</v>
      </c>
      <c r="C412" s="107">
        <v>334310</v>
      </c>
      <c r="D412" s="107" t="s">
        <v>874</v>
      </c>
      <c r="E412" s="108"/>
    </row>
    <row r="413" spans="1:8" x14ac:dyDescent="0.35">
      <c r="A413" s="107">
        <v>334412</v>
      </c>
      <c r="B413" s="107" t="s">
        <v>875</v>
      </c>
      <c r="C413" s="107">
        <v>334412</v>
      </c>
      <c r="D413" s="107" t="s">
        <v>875</v>
      </c>
      <c r="E413" s="108"/>
    </row>
    <row r="414" spans="1:8" ht="25" x14ac:dyDescent="0.35">
      <c r="A414" s="107">
        <v>334413</v>
      </c>
      <c r="B414" s="107" t="s">
        <v>876</v>
      </c>
      <c r="C414" s="107">
        <v>334413</v>
      </c>
      <c r="D414" s="107" t="s">
        <v>876</v>
      </c>
      <c r="E414" s="108"/>
    </row>
    <row r="415" spans="1:8" ht="25" x14ac:dyDescent="0.35">
      <c r="A415" s="166">
        <v>334416</v>
      </c>
      <c r="B415" s="166" t="s">
        <v>877</v>
      </c>
      <c r="C415" s="166">
        <v>334416</v>
      </c>
      <c r="D415" s="166" t="s">
        <v>877</v>
      </c>
      <c r="E415" s="167"/>
    </row>
    <row r="416" spans="1:8" x14ac:dyDescent="0.35">
      <c r="A416" s="107">
        <v>334417</v>
      </c>
      <c r="B416" s="107" t="s">
        <v>878</v>
      </c>
      <c r="C416" s="107">
        <v>334417</v>
      </c>
      <c r="D416" s="107" t="s">
        <v>878</v>
      </c>
      <c r="E416" s="108"/>
    </row>
    <row r="417" spans="1:6" ht="25" x14ac:dyDescent="0.35">
      <c r="A417" s="107">
        <v>334418</v>
      </c>
      <c r="B417" s="107" t="s">
        <v>879</v>
      </c>
      <c r="C417" s="107">
        <v>334418</v>
      </c>
      <c r="D417" s="107" t="s">
        <v>879</v>
      </c>
      <c r="E417" s="108"/>
    </row>
    <row r="418" spans="1:6" ht="25" x14ac:dyDescent="0.35">
      <c r="A418" s="168">
        <v>334419</v>
      </c>
      <c r="B418" s="168" t="s">
        <v>880</v>
      </c>
      <c r="C418" s="168">
        <v>334419</v>
      </c>
      <c r="D418" s="168" t="s">
        <v>880</v>
      </c>
      <c r="E418" s="169"/>
    </row>
    <row r="419" spans="1:6" ht="25" x14ac:dyDescent="0.35">
      <c r="A419" s="107">
        <v>334510</v>
      </c>
      <c r="B419" s="107" t="s">
        <v>881</v>
      </c>
      <c r="C419" s="107">
        <v>334510</v>
      </c>
      <c r="D419" s="107" t="s">
        <v>881</v>
      </c>
      <c r="E419" s="108"/>
    </row>
    <row r="420" spans="1:6" ht="37.5" x14ac:dyDescent="0.35">
      <c r="A420" s="107">
        <v>334511</v>
      </c>
      <c r="B420" s="107" t="s">
        <v>882</v>
      </c>
      <c r="C420" s="107">
        <v>334511</v>
      </c>
      <c r="D420" s="107" t="s">
        <v>882</v>
      </c>
      <c r="E420" s="108"/>
    </row>
    <row r="421" spans="1:6" ht="37.5" x14ac:dyDescent="0.35">
      <c r="A421" s="107">
        <v>334512</v>
      </c>
      <c r="B421" s="107" t="s">
        <v>883</v>
      </c>
      <c r="C421" s="107">
        <v>334512</v>
      </c>
      <c r="D421" s="107" t="s">
        <v>883</v>
      </c>
      <c r="E421" s="108"/>
    </row>
    <row r="422" spans="1:6" ht="50" x14ac:dyDescent="0.35">
      <c r="A422" s="107">
        <v>334513</v>
      </c>
      <c r="B422" s="107" t="s">
        <v>884</v>
      </c>
      <c r="C422" s="107">
        <v>334513</v>
      </c>
      <c r="D422" s="107" t="s">
        <v>884</v>
      </c>
      <c r="E422" s="108"/>
      <c r="F422" s="109" t="s">
        <v>15</v>
      </c>
    </row>
    <row r="423" spans="1:6" ht="25" x14ac:dyDescent="0.35">
      <c r="A423" s="107">
        <v>334514</v>
      </c>
      <c r="B423" s="107" t="s">
        <v>885</v>
      </c>
      <c r="C423" s="107">
        <v>334514</v>
      </c>
      <c r="D423" s="107" t="s">
        <v>885</v>
      </c>
      <c r="E423" s="108"/>
    </row>
    <row r="424" spans="1:6" ht="37.5" x14ac:dyDescent="0.35">
      <c r="A424" s="107">
        <v>334515</v>
      </c>
      <c r="B424" s="107" t="s">
        <v>886</v>
      </c>
      <c r="C424" s="107">
        <v>334515</v>
      </c>
      <c r="D424" s="107" t="s">
        <v>886</v>
      </c>
      <c r="E424" s="108"/>
    </row>
    <row r="425" spans="1:6" ht="25" x14ac:dyDescent="0.35">
      <c r="A425" s="107">
        <v>334516</v>
      </c>
      <c r="B425" s="107" t="s">
        <v>887</v>
      </c>
      <c r="C425" s="107">
        <v>334516</v>
      </c>
      <c r="D425" s="107" t="s">
        <v>887</v>
      </c>
      <c r="E425" s="108"/>
    </row>
    <row r="426" spans="1:6" x14ac:dyDescent="0.35">
      <c r="A426" s="107">
        <v>334517</v>
      </c>
      <c r="B426" s="107" t="s">
        <v>888</v>
      </c>
      <c r="C426" s="107">
        <v>334517</v>
      </c>
      <c r="D426" s="107" t="s">
        <v>888</v>
      </c>
      <c r="E426" s="108"/>
    </row>
    <row r="427" spans="1:6" ht="25" x14ac:dyDescent="0.35">
      <c r="A427" s="170">
        <v>334519</v>
      </c>
      <c r="B427" s="170" t="s">
        <v>889</v>
      </c>
      <c r="C427" s="170">
        <v>334519</v>
      </c>
      <c r="D427" s="170" t="s">
        <v>889</v>
      </c>
      <c r="E427" s="171"/>
    </row>
    <row r="428" spans="1:6" ht="25" x14ac:dyDescent="0.35">
      <c r="A428" s="107">
        <v>334613</v>
      </c>
      <c r="B428" s="107" t="s">
        <v>890</v>
      </c>
      <c r="C428" s="110">
        <v>334610</v>
      </c>
      <c r="D428" s="107" t="s">
        <v>891</v>
      </c>
      <c r="E428" s="111"/>
    </row>
    <row r="429" spans="1:6" ht="37.5" x14ac:dyDescent="0.35">
      <c r="A429" s="170">
        <v>334614</v>
      </c>
      <c r="B429" s="170" t="s">
        <v>892</v>
      </c>
      <c r="C429" s="172">
        <v>334610</v>
      </c>
      <c r="D429" s="170" t="s">
        <v>891</v>
      </c>
      <c r="E429" s="173"/>
    </row>
    <row r="430" spans="1:6" ht="25" x14ac:dyDescent="0.35">
      <c r="A430" s="107">
        <v>335121</v>
      </c>
      <c r="B430" s="107" t="s">
        <v>893</v>
      </c>
      <c r="C430" s="107">
        <v>335131</v>
      </c>
      <c r="D430" s="107" t="s">
        <v>893</v>
      </c>
      <c r="E430" s="108"/>
    </row>
    <row r="431" spans="1:6" ht="25" x14ac:dyDescent="0.35">
      <c r="A431" s="107">
        <v>335122</v>
      </c>
      <c r="B431" s="107" t="s">
        <v>894</v>
      </c>
      <c r="C431" s="107">
        <v>335132</v>
      </c>
      <c r="D431" s="107" t="s">
        <v>894</v>
      </c>
      <c r="E431" s="108"/>
    </row>
    <row r="432" spans="1:6" ht="25" x14ac:dyDescent="0.35">
      <c r="A432" s="107">
        <v>335110</v>
      </c>
      <c r="B432" s="107" t="s">
        <v>895</v>
      </c>
      <c r="C432" s="110">
        <v>335139</v>
      </c>
      <c r="D432" s="107" t="s">
        <v>896</v>
      </c>
      <c r="E432" s="111"/>
    </row>
    <row r="433" spans="1:10" ht="25" x14ac:dyDescent="0.35">
      <c r="A433" s="107">
        <v>335129</v>
      </c>
      <c r="B433" s="107" t="s">
        <v>897</v>
      </c>
      <c r="C433" s="110">
        <v>335139</v>
      </c>
      <c r="D433" s="107" t="s">
        <v>896</v>
      </c>
      <c r="E433" s="111"/>
    </row>
    <row r="434" spans="1:10" x14ac:dyDescent="0.35">
      <c r="A434" s="174">
        <v>335210</v>
      </c>
      <c r="B434" s="174" t="s">
        <v>898</v>
      </c>
      <c r="C434" s="174">
        <v>335210</v>
      </c>
      <c r="D434" s="174" t="s">
        <v>898</v>
      </c>
      <c r="E434" s="175"/>
    </row>
    <row r="435" spans="1:10" x14ac:dyDescent="0.35">
      <c r="A435" s="107">
        <v>335220</v>
      </c>
      <c r="B435" s="107" t="s">
        <v>899</v>
      </c>
      <c r="C435" s="107">
        <v>335220</v>
      </c>
      <c r="D435" s="107" t="s">
        <v>899</v>
      </c>
      <c r="E435" s="108"/>
      <c r="F435" s="109" t="s">
        <v>15</v>
      </c>
    </row>
    <row r="436" spans="1:10" ht="25" x14ac:dyDescent="0.35">
      <c r="A436" s="107">
        <v>335311</v>
      </c>
      <c r="B436" s="107" t="s">
        <v>900</v>
      </c>
      <c r="C436" s="107">
        <v>335311</v>
      </c>
      <c r="D436" s="107" t="s">
        <v>900</v>
      </c>
      <c r="E436" s="108"/>
      <c r="J436" s="4" t="s">
        <v>15</v>
      </c>
    </row>
    <row r="437" spans="1:10" x14ac:dyDescent="0.35">
      <c r="A437" s="107">
        <v>335312</v>
      </c>
      <c r="B437" s="107" t="s">
        <v>901</v>
      </c>
      <c r="C437" s="107">
        <v>335312</v>
      </c>
      <c r="D437" s="107" t="s">
        <v>901</v>
      </c>
      <c r="E437" s="108"/>
    </row>
    <row r="438" spans="1:10" ht="25" x14ac:dyDescent="0.35">
      <c r="A438" s="107">
        <v>335313</v>
      </c>
      <c r="B438" s="107" t="s">
        <v>902</v>
      </c>
      <c r="C438" s="107">
        <v>335313</v>
      </c>
      <c r="D438" s="107" t="s">
        <v>902</v>
      </c>
      <c r="E438" s="108"/>
    </row>
    <row r="439" spans="1:10" x14ac:dyDescent="0.35">
      <c r="A439" s="107">
        <v>335314</v>
      </c>
      <c r="B439" s="107" t="s">
        <v>903</v>
      </c>
      <c r="C439" s="107">
        <v>335314</v>
      </c>
      <c r="D439" s="107" t="s">
        <v>903</v>
      </c>
      <c r="E439" s="108"/>
    </row>
    <row r="440" spans="1:10" x14ac:dyDescent="0.35">
      <c r="A440" s="107">
        <v>335911</v>
      </c>
      <c r="B440" s="107" t="s">
        <v>904</v>
      </c>
      <c r="C440" s="110">
        <v>335910</v>
      </c>
      <c r="D440" s="107" t="s">
        <v>905</v>
      </c>
      <c r="E440" s="111"/>
    </row>
    <row r="441" spans="1:10" x14ac:dyDescent="0.35">
      <c r="A441" s="107">
        <v>335912</v>
      </c>
      <c r="B441" s="107" t="s">
        <v>906</v>
      </c>
      <c r="C441" s="110">
        <v>335910</v>
      </c>
      <c r="D441" s="107" t="s">
        <v>905</v>
      </c>
      <c r="E441" s="111"/>
    </row>
    <row r="442" spans="1:10" x14ac:dyDescent="0.35">
      <c r="A442" s="107">
        <v>335921</v>
      </c>
      <c r="B442" s="107" t="s">
        <v>907</v>
      </c>
      <c r="C442" s="107">
        <v>335921</v>
      </c>
      <c r="D442" s="107" t="s">
        <v>907</v>
      </c>
      <c r="E442" s="108"/>
    </row>
    <row r="443" spans="1:10" ht="25" x14ac:dyDescent="0.35">
      <c r="A443" s="107">
        <v>335929</v>
      </c>
      <c r="B443" s="107" t="s">
        <v>908</v>
      </c>
      <c r="C443" s="107">
        <v>335929</v>
      </c>
      <c r="D443" s="107" t="s">
        <v>908</v>
      </c>
      <c r="E443" s="108"/>
    </row>
    <row r="444" spans="1:10" ht="25" x14ac:dyDescent="0.35">
      <c r="A444" s="107">
        <v>335931</v>
      </c>
      <c r="B444" s="107" t="s">
        <v>909</v>
      </c>
      <c r="C444" s="107">
        <v>335931</v>
      </c>
      <c r="D444" s="107" t="s">
        <v>909</v>
      </c>
      <c r="E444" s="108"/>
    </row>
    <row r="445" spans="1:10" ht="25" x14ac:dyDescent="0.35">
      <c r="A445" s="107">
        <v>335932</v>
      </c>
      <c r="B445" s="107" t="s">
        <v>910</v>
      </c>
      <c r="C445" s="107">
        <v>335932</v>
      </c>
      <c r="D445" s="107" t="s">
        <v>910</v>
      </c>
      <c r="E445" s="108"/>
    </row>
    <row r="446" spans="1:10" ht="25" x14ac:dyDescent="0.35">
      <c r="A446" s="107">
        <v>335991</v>
      </c>
      <c r="B446" s="107" t="s">
        <v>911</v>
      </c>
      <c r="C446" s="107">
        <v>335991</v>
      </c>
      <c r="D446" s="107" t="s">
        <v>911</v>
      </c>
      <c r="E446" s="108"/>
    </row>
    <row r="447" spans="1:10" ht="25" x14ac:dyDescent="0.35">
      <c r="A447" s="107">
        <v>335999</v>
      </c>
      <c r="B447" s="107" t="s">
        <v>912</v>
      </c>
      <c r="C447" s="107">
        <v>335999</v>
      </c>
      <c r="D447" s="107" t="s">
        <v>912</v>
      </c>
      <c r="E447" s="108"/>
    </row>
    <row r="448" spans="1:10" ht="25" x14ac:dyDescent="0.35">
      <c r="A448" s="107">
        <v>336111</v>
      </c>
      <c r="B448" s="107" t="s">
        <v>913</v>
      </c>
      <c r="C448" s="110">
        <v>336110</v>
      </c>
      <c r="D448" s="107" t="s">
        <v>914</v>
      </c>
      <c r="E448" s="111"/>
    </row>
    <row r="449" spans="1:4" ht="25" x14ac:dyDescent="0.35">
      <c r="A449" s="107">
        <v>336112</v>
      </c>
      <c r="B449" s="107" t="s">
        <v>915</v>
      </c>
      <c r="C449" s="110">
        <v>336110</v>
      </c>
      <c r="D449" s="107" t="s">
        <v>914</v>
      </c>
    </row>
    <row r="450" spans="1:4" x14ac:dyDescent="0.35">
      <c r="A450" s="107">
        <v>336120</v>
      </c>
      <c r="B450" s="107" t="s">
        <v>916</v>
      </c>
      <c r="C450" s="107">
        <v>336120</v>
      </c>
      <c r="D450" s="107" t="s">
        <v>916</v>
      </c>
    </row>
    <row r="451" spans="1:4" x14ac:dyDescent="0.35">
      <c r="A451" s="107">
        <v>336211</v>
      </c>
      <c r="B451" s="107" t="s">
        <v>917</v>
      </c>
      <c r="C451" s="107">
        <v>336211</v>
      </c>
      <c r="D451" s="107" t="s">
        <v>917</v>
      </c>
    </row>
    <row r="452" spans="1:4" x14ac:dyDescent="0.35">
      <c r="A452" s="107">
        <v>336212</v>
      </c>
      <c r="B452" s="107" t="s">
        <v>918</v>
      </c>
      <c r="C452" s="107">
        <v>336212</v>
      </c>
      <c r="D452" s="107" t="s">
        <v>918</v>
      </c>
    </row>
    <row r="453" spans="1:4" x14ac:dyDescent="0.35">
      <c r="A453" s="107">
        <v>336213</v>
      </c>
      <c r="B453" s="107" t="s">
        <v>919</v>
      </c>
      <c r="C453" s="107">
        <v>336213</v>
      </c>
      <c r="D453" s="107" t="s">
        <v>919</v>
      </c>
    </row>
    <row r="454" spans="1:4" x14ac:dyDescent="0.35">
      <c r="A454" s="107">
        <v>336214</v>
      </c>
      <c r="B454" s="107" t="s">
        <v>920</v>
      </c>
      <c r="C454" s="107">
        <v>336214</v>
      </c>
      <c r="D454" s="107" t="s">
        <v>920</v>
      </c>
    </row>
    <row r="455" spans="1:4" ht="25" x14ac:dyDescent="0.35">
      <c r="A455" s="176">
        <v>336310</v>
      </c>
      <c r="B455" s="176" t="s">
        <v>921</v>
      </c>
      <c r="C455" s="176">
        <v>336310</v>
      </c>
      <c r="D455" s="176" t="s">
        <v>921</v>
      </c>
    </row>
    <row r="456" spans="1:4" ht="25" x14ac:dyDescent="0.35">
      <c r="A456" s="176">
        <v>336320</v>
      </c>
      <c r="B456" s="176" t="s">
        <v>922</v>
      </c>
      <c r="C456" s="176">
        <v>336320</v>
      </c>
      <c r="D456" s="176" t="s">
        <v>922</v>
      </c>
    </row>
    <row r="457" spans="1:4" ht="37.5" x14ac:dyDescent="0.35">
      <c r="A457" s="107">
        <v>336330</v>
      </c>
      <c r="B457" s="107" t="s">
        <v>923</v>
      </c>
      <c r="C457" s="107">
        <v>336330</v>
      </c>
      <c r="D457" s="107" t="s">
        <v>923</v>
      </c>
    </row>
    <row r="458" spans="1:4" ht="25" x14ac:dyDescent="0.35">
      <c r="A458" s="107">
        <v>336340</v>
      </c>
      <c r="B458" s="107" t="s">
        <v>924</v>
      </c>
      <c r="C458" s="107">
        <v>336340</v>
      </c>
      <c r="D458" s="107" t="s">
        <v>924</v>
      </c>
    </row>
    <row r="459" spans="1:4" ht="25" x14ac:dyDescent="0.35">
      <c r="A459" s="107">
        <v>336350</v>
      </c>
      <c r="B459" s="107" t="s">
        <v>925</v>
      </c>
      <c r="C459" s="107">
        <v>336350</v>
      </c>
      <c r="D459" s="107" t="s">
        <v>925</v>
      </c>
    </row>
    <row r="460" spans="1:4" ht="25" x14ac:dyDescent="0.35">
      <c r="A460" s="107">
        <v>336360</v>
      </c>
      <c r="B460" s="107" t="s">
        <v>926</v>
      </c>
      <c r="C460" s="107">
        <v>336360</v>
      </c>
      <c r="D460" s="107" t="s">
        <v>926</v>
      </c>
    </row>
    <row r="461" spans="1:4" x14ac:dyDescent="0.35">
      <c r="A461" s="107">
        <v>336370</v>
      </c>
      <c r="B461" s="107" t="s">
        <v>927</v>
      </c>
      <c r="C461" s="107">
        <v>336370</v>
      </c>
      <c r="D461" s="107" t="s">
        <v>927</v>
      </c>
    </row>
    <row r="462" spans="1:4" x14ac:dyDescent="0.35">
      <c r="A462" s="177">
        <v>336390</v>
      </c>
      <c r="B462" s="177" t="s">
        <v>928</v>
      </c>
      <c r="C462" s="177">
        <v>336390</v>
      </c>
      <c r="D462" s="177" t="s">
        <v>928</v>
      </c>
    </row>
    <row r="463" spans="1:4" x14ac:dyDescent="0.35">
      <c r="A463" s="107">
        <v>336411</v>
      </c>
      <c r="B463" s="107" t="s">
        <v>929</v>
      </c>
      <c r="C463" s="107">
        <v>336411</v>
      </c>
      <c r="D463" s="107" t="s">
        <v>929</v>
      </c>
    </row>
    <row r="464" spans="1:4" ht="25" x14ac:dyDescent="0.35">
      <c r="A464" s="107">
        <v>336412</v>
      </c>
      <c r="B464" s="107" t="s">
        <v>930</v>
      </c>
      <c r="C464" s="107">
        <v>336412</v>
      </c>
      <c r="D464" s="107" t="s">
        <v>930</v>
      </c>
    </row>
    <row r="465" spans="1:4" ht="25" x14ac:dyDescent="0.35">
      <c r="A465" s="107">
        <v>336413</v>
      </c>
      <c r="B465" s="107" t="s">
        <v>931</v>
      </c>
      <c r="C465" s="107">
        <v>336413</v>
      </c>
      <c r="D465" s="107" t="s">
        <v>931</v>
      </c>
    </row>
    <row r="466" spans="1:4" ht="25" x14ac:dyDescent="0.35">
      <c r="A466" s="107">
        <v>336414</v>
      </c>
      <c r="B466" s="107" t="s">
        <v>932</v>
      </c>
      <c r="C466" s="107">
        <v>336414</v>
      </c>
      <c r="D466" s="107" t="s">
        <v>932</v>
      </c>
    </row>
    <row r="467" spans="1:4" ht="37.5" x14ac:dyDescent="0.35">
      <c r="A467" s="107">
        <v>336415</v>
      </c>
      <c r="B467" s="107" t="s">
        <v>933</v>
      </c>
      <c r="C467" s="107">
        <v>336415</v>
      </c>
      <c r="D467" s="107" t="s">
        <v>933</v>
      </c>
    </row>
    <row r="468" spans="1:4" ht="37.5" x14ac:dyDescent="0.35">
      <c r="A468" s="107">
        <v>336419</v>
      </c>
      <c r="B468" s="107" t="s">
        <v>934</v>
      </c>
      <c r="C468" s="107">
        <v>336419</v>
      </c>
      <c r="D468" s="107" t="s">
        <v>934</v>
      </c>
    </row>
    <row r="469" spans="1:4" x14ac:dyDescent="0.35">
      <c r="A469" s="107">
        <v>336510</v>
      </c>
      <c r="B469" s="107" t="s">
        <v>935</v>
      </c>
      <c r="C469" s="107">
        <v>336510</v>
      </c>
      <c r="D469" s="107" t="s">
        <v>935</v>
      </c>
    </row>
    <row r="470" spans="1:4" x14ac:dyDescent="0.35">
      <c r="A470" s="107">
        <v>336611</v>
      </c>
      <c r="B470" s="107" t="s">
        <v>936</v>
      </c>
      <c r="C470" s="107">
        <v>336611</v>
      </c>
      <c r="D470" s="107" t="s">
        <v>936</v>
      </c>
    </row>
    <row r="471" spans="1:4" x14ac:dyDescent="0.35">
      <c r="A471" s="107">
        <v>336612</v>
      </c>
      <c r="B471" s="107" t="s">
        <v>937</v>
      </c>
      <c r="C471" s="107">
        <v>336612</v>
      </c>
      <c r="D471" s="107" t="s">
        <v>937</v>
      </c>
    </row>
    <row r="472" spans="1:4" ht="25" x14ac:dyDescent="0.35">
      <c r="A472" s="107">
        <v>336991</v>
      </c>
      <c r="B472" s="107" t="s">
        <v>938</v>
      </c>
      <c r="C472" s="107">
        <v>336991</v>
      </c>
      <c r="D472" s="107" t="s">
        <v>938</v>
      </c>
    </row>
    <row r="473" spans="1:4" ht="25" x14ac:dyDescent="0.35">
      <c r="A473" s="107">
        <v>336992</v>
      </c>
      <c r="B473" s="107" t="s">
        <v>939</v>
      </c>
      <c r="C473" s="107">
        <v>336992</v>
      </c>
      <c r="D473" s="107" t="s">
        <v>939</v>
      </c>
    </row>
    <row r="474" spans="1:4" ht="25" x14ac:dyDescent="0.35">
      <c r="A474" s="107">
        <v>336999</v>
      </c>
      <c r="B474" s="107" t="s">
        <v>940</v>
      </c>
      <c r="C474" s="107">
        <v>336999</v>
      </c>
      <c r="D474" s="107" t="s">
        <v>940</v>
      </c>
    </row>
    <row r="475" spans="1:4" ht="25" x14ac:dyDescent="0.35">
      <c r="A475" s="107">
        <v>337110</v>
      </c>
      <c r="B475" s="107" t="s">
        <v>941</v>
      </c>
      <c r="C475" s="107">
        <v>337110</v>
      </c>
      <c r="D475" s="107" t="s">
        <v>941</v>
      </c>
    </row>
    <row r="476" spans="1:4" ht="25" x14ac:dyDescent="0.35">
      <c r="A476" s="107">
        <v>337121</v>
      </c>
      <c r="B476" s="107" t="s">
        <v>942</v>
      </c>
      <c r="C476" s="107">
        <v>337121</v>
      </c>
      <c r="D476" s="107" t="s">
        <v>942</v>
      </c>
    </row>
    <row r="477" spans="1:4" ht="25" x14ac:dyDescent="0.35">
      <c r="A477" s="107">
        <v>337122</v>
      </c>
      <c r="B477" s="107" t="s">
        <v>943</v>
      </c>
      <c r="C477" s="107">
        <v>337122</v>
      </c>
      <c r="D477" s="107" t="s">
        <v>943</v>
      </c>
    </row>
    <row r="478" spans="1:4" ht="25" x14ac:dyDescent="0.35">
      <c r="A478" s="107">
        <v>337124</v>
      </c>
      <c r="B478" s="107" t="s">
        <v>944</v>
      </c>
      <c r="C478" s="110">
        <v>337126</v>
      </c>
      <c r="D478" s="107" t="s">
        <v>945</v>
      </c>
    </row>
    <row r="479" spans="1:4" ht="25" x14ac:dyDescent="0.35">
      <c r="A479" s="107">
        <v>337125</v>
      </c>
      <c r="B479" s="107" t="s">
        <v>946</v>
      </c>
      <c r="C479" s="110">
        <v>337126</v>
      </c>
      <c r="D479" s="107" t="s">
        <v>945</v>
      </c>
    </row>
    <row r="480" spans="1:4" x14ac:dyDescent="0.35">
      <c r="A480" s="107">
        <v>337127</v>
      </c>
      <c r="B480" s="107" t="s">
        <v>947</v>
      </c>
      <c r="C480" s="107">
        <v>337127</v>
      </c>
      <c r="D480" s="107" t="s">
        <v>947</v>
      </c>
    </row>
    <row r="481" spans="1:4" x14ac:dyDescent="0.35">
      <c r="A481" s="107">
        <v>337211</v>
      </c>
      <c r="B481" s="107" t="s">
        <v>948</v>
      </c>
      <c r="C481" s="107">
        <v>337211</v>
      </c>
      <c r="D481" s="107" t="s">
        <v>948</v>
      </c>
    </row>
    <row r="482" spans="1:4" ht="25" x14ac:dyDescent="0.35">
      <c r="A482" s="107">
        <v>337212</v>
      </c>
      <c r="B482" s="107" t="s">
        <v>949</v>
      </c>
      <c r="C482" s="107">
        <v>337212</v>
      </c>
      <c r="D482" s="107" t="s">
        <v>949</v>
      </c>
    </row>
    <row r="483" spans="1:4" ht="25" x14ac:dyDescent="0.35">
      <c r="A483" s="107">
        <v>337214</v>
      </c>
      <c r="B483" s="107" t="s">
        <v>950</v>
      </c>
      <c r="C483" s="107">
        <v>337214</v>
      </c>
      <c r="D483" s="107" t="s">
        <v>950</v>
      </c>
    </row>
    <row r="484" spans="1:4" ht="25" x14ac:dyDescent="0.35">
      <c r="A484" s="107">
        <v>337215</v>
      </c>
      <c r="B484" s="107" t="s">
        <v>951</v>
      </c>
      <c r="C484" s="107">
        <v>337215</v>
      </c>
      <c r="D484" s="107" t="s">
        <v>951</v>
      </c>
    </row>
    <row r="485" spans="1:4" x14ac:dyDescent="0.35">
      <c r="A485" s="107">
        <v>337910</v>
      </c>
      <c r="B485" s="107" t="s">
        <v>952</v>
      </c>
      <c r="C485" s="107">
        <v>337910</v>
      </c>
      <c r="D485" s="107" t="s">
        <v>952</v>
      </c>
    </row>
    <row r="486" spans="1:4" x14ac:dyDescent="0.35">
      <c r="A486" s="107">
        <v>337920</v>
      </c>
      <c r="B486" s="107" t="s">
        <v>953</v>
      </c>
      <c r="C486" s="107">
        <v>337920</v>
      </c>
      <c r="D486" s="107" t="s">
        <v>953</v>
      </c>
    </row>
    <row r="487" spans="1:4" ht="25" x14ac:dyDescent="0.35">
      <c r="A487" s="107">
        <v>339112</v>
      </c>
      <c r="B487" s="107" t="s">
        <v>954</v>
      </c>
      <c r="C487" s="107">
        <v>339112</v>
      </c>
      <c r="D487" s="107" t="s">
        <v>954</v>
      </c>
    </row>
    <row r="488" spans="1:4" ht="25" x14ac:dyDescent="0.35">
      <c r="A488" s="107">
        <v>339113</v>
      </c>
      <c r="B488" s="107" t="s">
        <v>955</v>
      </c>
      <c r="C488" s="107">
        <v>339113</v>
      </c>
      <c r="D488" s="107" t="s">
        <v>955</v>
      </c>
    </row>
    <row r="489" spans="1:4" ht="25" x14ac:dyDescent="0.35">
      <c r="A489" s="107">
        <v>339114</v>
      </c>
      <c r="B489" s="107" t="s">
        <v>956</v>
      </c>
      <c r="C489" s="107">
        <v>339114</v>
      </c>
      <c r="D489" s="107" t="s">
        <v>956</v>
      </c>
    </row>
    <row r="490" spans="1:4" x14ac:dyDescent="0.35">
      <c r="A490" s="107">
        <v>339115</v>
      </c>
      <c r="B490" s="107" t="s">
        <v>957</v>
      </c>
      <c r="C490" s="107">
        <v>339115</v>
      </c>
      <c r="D490" s="107" t="s">
        <v>957</v>
      </c>
    </row>
    <row r="491" spans="1:4" x14ac:dyDescent="0.35">
      <c r="A491" s="107">
        <v>339116</v>
      </c>
      <c r="B491" s="107" t="s">
        <v>958</v>
      </c>
      <c r="C491" s="107">
        <v>339116</v>
      </c>
      <c r="D491" s="107" t="s">
        <v>958</v>
      </c>
    </row>
    <row r="492" spans="1:4" x14ac:dyDescent="0.35">
      <c r="A492" s="178">
        <v>339910</v>
      </c>
      <c r="B492" s="178" t="s">
        <v>959</v>
      </c>
      <c r="C492" s="178">
        <v>339910</v>
      </c>
      <c r="D492" s="178" t="s">
        <v>959</v>
      </c>
    </row>
    <row r="493" spans="1:4" x14ac:dyDescent="0.35">
      <c r="A493" s="107">
        <v>339920</v>
      </c>
      <c r="B493" s="107" t="s">
        <v>960</v>
      </c>
      <c r="C493" s="107">
        <v>339920</v>
      </c>
      <c r="D493" s="107" t="s">
        <v>960</v>
      </c>
    </row>
    <row r="494" spans="1:4" x14ac:dyDescent="0.35">
      <c r="A494" s="179">
        <v>339930</v>
      </c>
      <c r="B494" s="179" t="s">
        <v>961</v>
      </c>
      <c r="C494" s="179">
        <v>339930</v>
      </c>
      <c r="D494" s="179" t="s">
        <v>961</v>
      </c>
    </row>
    <row r="495" spans="1:4" ht="25" x14ac:dyDescent="0.35">
      <c r="A495" s="179">
        <v>339940</v>
      </c>
      <c r="B495" s="179" t="s">
        <v>962</v>
      </c>
      <c r="C495" s="179">
        <v>339940</v>
      </c>
      <c r="D495" s="179" t="s">
        <v>962</v>
      </c>
    </row>
    <row r="496" spans="1:4" x14ac:dyDescent="0.35">
      <c r="A496" s="107">
        <v>339950</v>
      </c>
      <c r="B496" s="107" t="s">
        <v>963</v>
      </c>
      <c r="C496" s="107">
        <v>339950</v>
      </c>
      <c r="D496" s="107" t="s">
        <v>963</v>
      </c>
    </row>
    <row r="497" spans="1:4" ht="25" x14ac:dyDescent="0.35">
      <c r="A497" s="107">
        <v>339991</v>
      </c>
      <c r="B497" s="107" t="s">
        <v>964</v>
      </c>
      <c r="C497" s="107">
        <v>339991</v>
      </c>
      <c r="D497" s="107" t="s">
        <v>964</v>
      </c>
    </row>
    <row r="498" spans="1:4" x14ac:dyDescent="0.35">
      <c r="A498" s="107">
        <v>339992</v>
      </c>
      <c r="B498" s="107" t="s">
        <v>965</v>
      </c>
      <c r="C498" s="107">
        <v>339992</v>
      </c>
      <c r="D498" s="107" t="s">
        <v>965</v>
      </c>
    </row>
    <row r="499" spans="1:4" ht="25" x14ac:dyDescent="0.35">
      <c r="A499" s="107">
        <v>339993</v>
      </c>
      <c r="B499" s="107" t="s">
        <v>966</v>
      </c>
      <c r="C499" s="107">
        <v>339993</v>
      </c>
      <c r="D499" s="107" t="s">
        <v>966</v>
      </c>
    </row>
    <row r="500" spans="1:4" x14ac:dyDescent="0.35">
      <c r="A500" s="107">
        <v>339994</v>
      </c>
      <c r="B500" s="107" t="s">
        <v>967</v>
      </c>
      <c r="C500" s="107">
        <v>339994</v>
      </c>
      <c r="D500" s="107" t="s">
        <v>967</v>
      </c>
    </row>
    <row r="501" spans="1:4" x14ac:dyDescent="0.35">
      <c r="A501" s="107">
        <v>339995</v>
      </c>
      <c r="B501" s="107" t="s">
        <v>968</v>
      </c>
      <c r="C501" s="107">
        <v>339995</v>
      </c>
      <c r="D501" s="107" t="s">
        <v>968</v>
      </c>
    </row>
    <row r="502" spans="1:4" x14ac:dyDescent="0.35">
      <c r="A502" s="107">
        <v>339999</v>
      </c>
      <c r="B502" s="107" t="s">
        <v>969</v>
      </c>
      <c r="C502" s="107">
        <v>339999</v>
      </c>
      <c r="D502" s="107" t="s">
        <v>969</v>
      </c>
    </row>
    <row r="503" spans="1:4" ht="25" x14ac:dyDescent="0.35">
      <c r="A503" s="107">
        <v>423110</v>
      </c>
      <c r="B503" s="107" t="s">
        <v>970</v>
      </c>
      <c r="C503" s="107">
        <v>423110</v>
      </c>
      <c r="D503" s="107" t="s">
        <v>970</v>
      </c>
    </row>
    <row r="504" spans="1:4" ht="25" x14ac:dyDescent="0.35">
      <c r="A504" s="107">
        <v>423120</v>
      </c>
      <c r="B504" s="107" t="s">
        <v>971</v>
      </c>
      <c r="C504" s="107">
        <v>423120</v>
      </c>
      <c r="D504" s="107" t="s">
        <v>971</v>
      </c>
    </row>
    <row r="505" spans="1:4" x14ac:dyDescent="0.35">
      <c r="A505" s="107">
        <v>423130</v>
      </c>
      <c r="B505" s="107" t="s">
        <v>972</v>
      </c>
      <c r="C505" s="107">
        <v>423130</v>
      </c>
      <c r="D505" s="107" t="s">
        <v>972</v>
      </c>
    </row>
    <row r="506" spans="1:4" ht="25" x14ac:dyDescent="0.35">
      <c r="A506" s="107">
        <v>423140</v>
      </c>
      <c r="B506" s="107" t="s">
        <v>973</v>
      </c>
      <c r="C506" s="107">
        <v>423140</v>
      </c>
      <c r="D506" s="107" t="s">
        <v>973</v>
      </c>
    </row>
    <row r="507" spans="1:4" x14ac:dyDescent="0.35">
      <c r="A507" s="107">
        <v>423210</v>
      </c>
      <c r="B507" s="107" t="s">
        <v>974</v>
      </c>
      <c r="C507" s="107">
        <v>423210</v>
      </c>
      <c r="D507" s="107" t="s">
        <v>974</v>
      </c>
    </row>
    <row r="508" spans="1:4" x14ac:dyDescent="0.35">
      <c r="A508" s="107">
        <v>423220</v>
      </c>
      <c r="B508" s="107" t="s">
        <v>975</v>
      </c>
      <c r="C508" s="107">
        <v>423220</v>
      </c>
      <c r="D508" s="107" t="s">
        <v>975</v>
      </c>
    </row>
    <row r="509" spans="1:4" ht="25" x14ac:dyDescent="0.35">
      <c r="A509" s="107">
        <v>423310</v>
      </c>
      <c r="B509" s="107" t="s">
        <v>976</v>
      </c>
      <c r="C509" s="107">
        <v>423310</v>
      </c>
      <c r="D509" s="107" t="s">
        <v>976</v>
      </c>
    </row>
    <row r="510" spans="1:4" ht="25" x14ac:dyDescent="0.35">
      <c r="A510" s="107">
        <v>423320</v>
      </c>
      <c r="B510" s="107" t="s">
        <v>977</v>
      </c>
      <c r="C510" s="107">
        <v>423320</v>
      </c>
      <c r="D510" s="107" t="s">
        <v>977</v>
      </c>
    </row>
    <row r="511" spans="1:4" ht="25" x14ac:dyDescent="0.35">
      <c r="A511" s="107">
        <v>423330</v>
      </c>
      <c r="B511" s="107" t="s">
        <v>978</v>
      </c>
      <c r="C511" s="107">
        <v>423330</v>
      </c>
      <c r="D511" s="107" t="s">
        <v>978</v>
      </c>
    </row>
    <row r="512" spans="1:4" ht="25" x14ac:dyDescent="0.35">
      <c r="A512" s="107">
        <v>423390</v>
      </c>
      <c r="B512" s="107" t="s">
        <v>979</v>
      </c>
      <c r="C512" s="107">
        <v>423390</v>
      </c>
      <c r="D512" s="107" t="s">
        <v>979</v>
      </c>
    </row>
    <row r="513" spans="1:8" ht="25" x14ac:dyDescent="0.35">
      <c r="A513" s="107">
        <v>423410</v>
      </c>
      <c r="B513" s="107" t="s">
        <v>980</v>
      </c>
      <c r="C513" s="107">
        <v>423410</v>
      </c>
      <c r="D513" s="107" t="s">
        <v>980</v>
      </c>
      <c r="E513" s="108"/>
    </row>
    <row r="514" spans="1:8" x14ac:dyDescent="0.35">
      <c r="A514" s="107">
        <v>423420</v>
      </c>
      <c r="B514" s="107" t="s">
        <v>981</v>
      </c>
      <c r="C514" s="107">
        <v>423420</v>
      </c>
      <c r="D514" s="107" t="s">
        <v>981</v>
      </c>
      <c r="E514" s="108"/>
    </row>
    <row r="515" spans="1:8" ht="37.5" x14ac:dyDescent="0.35">
      <c r="A515" s="107">
        <v>423430</v>
      </c>
      <c r="B515" s="107" t="s">
        <v>982</v>
      </c>
      <c r="C515" s="107">
        <v>423430</v>
      </c>
      <c r="D515" s="107" t="s">
        <v>982</v>
      </c>
      <c r="E515" s="108"/>
    </row>
    <row r="516" spans="1:8" ht="25" x14ac:dyDescent="0.35">
      <c r="A516" s="107">
        <v>423440</v>
      </c>
      <c r="B516" s="107" t="s">
        <v>983</v>
      </c>
      <c r="C516" s="107">
        <v>423440</v>
      </c>
      <c r="D516" s="107" t="s">
        <v>983</v>
      </c>
      <c r="E516" s="108"/>
    </row>
    <row r="517" spans="1:8" ht="25" x14ac:dyDescent="0.35">
      <c r="A517" s="107">
        <v>423450</v>
      </c>
      <c r="B517" s="107" t="s">
        <v>984</v>
      </c>
      <c r="C517" s="107">
        <v>423450</v>
      </c>
      <c r="D517" s="107" t="s">
        <v>984</v>
      </c>
      <c r="E517" s="108"/>
    </row>
    <row r="518" spans="1:8" x14ac:dyDescent="0.35">
      <c r="A518" s="107">
        <v>423460</v>
      </c>
      <c r="B518" s="107" t="s">
        <v>985</v>
      </c>
      <c r="C518" s="107">
        <v>423460</v>
      </c>
      <c r="D518" s="107" t="s">
        <v>985</v>
      </c>
      <c r="E518" s="108"/>
    </row>
    <row r="519" spans="1:8" ht="25" x14ac:dyDescent="0.35">
      <c r="A519" s="107">
        <v>423490</v>
      </c>
      <c r="B519" s="107" t="s">
        <v>986</v>
      </c>
      <c r="C519" s="107">
        <v>423490</v>
      </c>
      <c r="D519" s="107" t="s">
        <v>986</v>
      </c>
      <c r="E519" s="108"/>
    </row>
    <row r="520" spans="1:8" ht="25" x14ac:dyDescent="0.35">
      <c r="A520" s="107">
        <v>423510</v>
      </c>
      <c r="B520" s="107" t="s">
        <v>987</v>
      </c>
      <c r="C520" s="107">
        <v>423510</v>
      </c>
      <c r="D520" s="107" t="s">
        <v>987</v>
      </c>
      <c r="E520" s="108"/>
    </row>
    <row r="521" spans="1:8" ht="25" x14ac:dyDescent="0.35">
      <c r="A521" s="107">
        <v>423520</v>
      </c>
      <c r="B521" s="107" t="s">
        <v>988</v>
      </c>
      <c r="C521" s="107">
        <v>423520</v>
      </c>
      <c r="D521" s="107" t="s">
        <v>988</v>
      </c>
      <c r="E521" s="108"/>
    </row>
    <row r="522" spans="1:8" ht="37.5" x14ac:dyDescent="0.35">
      <c r="A522" s="107">
        <v>423610</v>
      </c>
      <c r="B522" s="107" t="s">
        <v>989</v>
      </c>
      <c r="C522" s="107">
        <v>423610</v>
      </c>
      <c r="D522" s="107" t="s">
        <v>989</v>
      </c>
      <c r="E522" s="108"/>
    </row>
    <row r="523" spans="1:8" ht="37.5" x14ac:dyDescent="0.35">
      <c r="A523" s="107">
        <v>423620</v>
      </c>
      <c r="B523" s="180" t="s">
        <v>990</v>
      </c>
      <c r="C523" s="107">
        <v>423620</v>
      </c>
      <c r="D523" s="180" t="s">
        <v>990</v>
      </c>
      <c r="E523" s="108"/>
      <c r="H523" s="4" t="s">
        <v>15</v>
      </c>
    </row>
    <row r="524" spans="1:8" ht="25" x14ac:dyDescent="0.35">
      <c r="A524" s="107">
        <v>423690</v>
      </c>
      <c r="B524" s="107" t="s">
        <v>991</v>
      </c>
      <c r="C524" s="107">
        <v>423690</v>
      </c>
      <c r="D524" s="107" t="s">
        <v>991</v>
      </c>
      <c r="E524" s="108"/>
    </row>
    <row r="525" spans="1:8" x14ac:dyDescent="0.35">
      <c r="A525" s="107">
        <v>423710</v>
      </c>
      <c r="B525" s="107" t="s">
        <v>992</v>
      </c>
      <c r="C525" s="107">
        <v>423710</v>
      </c>
      <c r="D525" s="107" t="s">
        <v>992</v>
      </c>
      <c r="E525" s="108"/>
    </row>
    <row r="526" spans="1:8" ht="37.5" x14ac:dyDescent="0.35">
      <c r="A526" s="181">
        <v>423720</v>
      </c>
      <c r="B526" s="181" t="s">
        <v>993</v>
      </c>
      <c r="C526" s="181">
        <v>423720</v>
      </c>
      <c r="D526" s="181" t="s">
        <v>993</v>
      </c>
      <c r="E526" s="182"/>
    </row>
    <row r="527" spans="1:8" ht="37.5" x14ac:dyDescent="0.35">
      <c r="A527" s="107">
        <v>423730</v>
      </c>
      <c r="B527" s="107" t="s">
        <v>994</v>
      </c>
      <c r="C527" s="107">
        <v>423730</v>
      </c>
      <c r="D527" s="107" t="s">
        <v>994</v>
      </c>
      <c r="E527" s="108"/>
    </row>
    <row r="528" spans="1:8" ht="25" x14ac:dyDescent="0.35">
      <c r="A528" s="107">
        <v>423740</v>
      </c>
      <c r="B528" s="107" t="s">
        <v>995</v>
      </c>
      <c r="C528" s="107">
        <v>423740</v>
      </c>
      <c r="D528" s="107" t="s">
        <v>995</v>
      </c>
      <c r="E528" s="108"/>
    </row>
    <row r="529" spans="1:4" ht="37.5" x14ac:dyDescent="0.35">
      <c r="A529" s="107">
        <v>423810</v>
      </c>
      <c r="B529" s="107" t="s">
        <v>996</v>
      </c>
      <c r="C529" s="107">
        <v>423810</v>
      </c>
      <c r="D529" s="107" t="s">
        <v>996</v>
      </c>
    </row>
    <row r="530" spans="1:4" ht="25" x14ac:dyDescent="0.35">
      <c r="A530" s="107">
        <v>423820</v>
      </c>
      <c r="B530" s="107" t="s">
        <v>997</v>
      </c>
      <c r="C530" s="107">
        <v>423820</v>
      </c>
      <c r="D530" s="107" t="s">
        <v>997</v>
      </c>
    </row>
    <row r="531" spans="1:4" ht="25" x14ac:dyDescent="0.35">
      <c r="A531" s="107">
        <v>423830</v>
      </c>
      <c r="B531" s="107" t="s">
        <v>998</v>
      </c>
      <c r="C531" s="107">
        <v>423830</v>
      </c>
      <c r="D531" s="107" t="s">
        <v>998</v>
      </c>
    </row>
    <row r="532" spans="1:4" x14ac:dyDescent="0.35">
      <c r="A532" s="107">
        <v>423840</v>
      </c>
      <c r="B532" s="107" t="s">
        <v>999</v>
      </c>
      <c r="C532" s="107">
        <v>423840</v>
      </c>
      <c r="D532" s="107" t="s">
        <v>999</v>
      </c>
    </row>
    <row r="533" spans="1:4" ht="25" x14ac:dyDescent="0.35">
      <c r="A533" s="107">
        <v>423850</v>
      </c>
      <c r="B533" s="107" t="s">
        <v>1000</v>
      </c>
      <c r="C533" s="107">
        <v>423850</v>
      </c>
      <c r="D533" s="107" t="s">
        <v>1000</v>
      </c>
    </row>
    <row r="534" spans="1:4" ht="37.5" x14ac:dyDescent="0.35">
      <c r="A534" s="107">
        <v>423860</v>
      </c>
      <c r="B534" s="107" t="s">
        <v>1001</v>
      </c>
      <c r="C534" s="107">
        <v>423860</v>
      </c>
      <c r="D534" s="107" t="s">
        <v>1001</v>
      </c>
    </row>
    <row r="535" spans="1:4" ht="25" x14ac:dyDescent="0.35">
      <c r="A535" s="107">
        <v>423910</v>
      </c>
      <c r="B535" s="107" t="s">
        <v>1002</v>
      </c>
      <c r="C535" s="107">
        <v>423910</v>
      </c>
      <c r="D535" s="107" t="s">
        <v>1002</v>
      </c>
    </row>
    <row r="536" spans="1:4" ht="25" x14ac:dyDescent="0.35">
      <c r="A536" s="107">
        <v>423920</v>
      </c>
      <c r="B536" s="107" t="s">
        <v>1003</v>
      </c>
      <c r="C536" s="107">
        <v>423920</v>
      </c>
      <c r="D536" s="107" t="s">
        <v>1003</v>
      </c>
    </row>
    <row r="537" spans="1:4" x14ac:dyDescent="0.35">
      <c r="A537" s="107">
        <v>423930</v>
      </c>
      <c r="B537" s="107" t="s">
        <v>1004</v>
      </c>
      <c r="C537" s="107">
        <v>423930</v>
      </c>
      <c r="D537" s="107" t="s">
        <v>1004</v>
      </c>
    </row>
    <row r="538" spans="1:4" ht="25" x14ac:dyDescent="0.35">
      <c r="A538" s="107">
        <v>423940</v>
      </c>
      <c r="B538" s="107" t="s">
        <v>1005</v>
      </c>
      <c r="C538" s="107">
        <v>423940</v>
      </c>
      <c r="D538" s="107" t="s">
        <v>1005</v>
      </c>
    </row>
    <row r="539" spans="1:4" ht="25" x14ac:dyDescent="0.35">
      <c r="A539" s="107">
        <v>423990</v>
      </c>
      <c r="B539" s="107" t="s">
        <v>1006</v>
      </c>
      <c r="C539" s="107">
        <v>423990</v>
      </c>
      <c r="D539" s="107" t="s">
        <v>1006</v>
      </c>
    </row>
    <row r="540" spans="1:4" ht="25" x14ac:dyDescent="0.35">
      <c r="A540" s="107">
        <v>424110</v>
      </c>
      <c r="B540" s="107" t="s">
        <v>1007</v>
      </c>
      <c r="C540" s="107">
        <v>424110</v>
      </c>
      <c r="D540" s="107" t="s">
        <v>1007</v>
      </c>
    </row>
    <row r="541" spans="1:4" ht="25" x14ac:dyDescent="0.35">
      <c r="A541" s="107">
        <v>424120</v>
      </c>
      <c r="B541" s="107" t="s">
        <v>1008</v>
      </c>
      <c r="C541" s="107">
        <v>424120</v>
      </c>
      <c r="D541" s="107" t="s">
        <v>1008</v>
      </c>
    </row>
    <row r="542" spans="1:4" ht="25" x14ac:dyDescent="0.35">
      <c r="A542" s="107">
        <v>424130</v>
      </c>
      <c r="B542" s="107" t="s">
        <v>1009</v>
      </c>
      <c r="C542" s="107">
        <v>424130</v>
      </c>
      <c r="D542" s="107" t="s">
        <v>1009</v>
      </c>
    </row>
    <row r="543" spans="1:4" ht="25" x14ac:dyDescent="0.35">
      <c r="A543" s="107">
        <v>424210</v>
      </c>
      <c r="B543" s="107" t="s">
        <v>1010</v>
      </c>
      <c r="C543" s="107">
        <v>424210</v>
      </c>
      <c r="D543" s="107" t="s">
        <v>1010</v>
      </c>
    </row>
    <row r="544" spans="1:4" ht="25" x14ac:dyDescent="0.35">
      <c r="A544" s="107">
        <v>424310</v>
      </c>
      <c r="B544" s="107" t="s">
        <v>1011</v>
      </c>
      <c r="C544" s="107">
        <v>424310</v>
      </c>
      <c r="D544" s="107" t="s">
        <v>1011</v>
      </c>
    </row>
    <row r="545" spans="1:4" x14ac:dyDescent="0.35">
      <c r="A545" s="107">
        <v>424340</v>
      </c>
      <c r="B545" s="107" t="s">
        <v>1012</v>
      </c>
      <c r="C545" s="107">
        <v>424340</v>
      </c>
      <c r="D545" s="107" t="s">
        <v>1012</v>
      </c>
    </row>
    <row r="546" spans="1:4" ht="25" x14ac:dyDescent="0.35">
      <c r="A546" s="107">
        <v>424320</v>
      </c>
      <c r="B546" s="107" t="s">
        <v>1013</v>
      </c>
      <c r="C546" s="110">
        <v>424350</v>
      </c>
      <c r="D546" s="107" t="s">
        <v>1014</v>
      </c>
    </row>
    <row r="547" spans="1:4" ht="25" x14ac:dyDescent="0.35">
      <c r="A547" s="107">
        <v>424330</v>
      </c>
      <c r="B547" s="107" t="s">
        <v>1015</v>
      </c>
      <c r="C547" s="110">
        <v>424350</v>
      </c>
      <c r="D547" s="107" t="s">
        <v>1014</v>
      </c>
    </row>
    <row r="548" spans="1:4" ht="25" x14ac:dyDescent="0.35">
      <c r="A548" s="107">
        <v>424410</v>
      </c>
      <c r="B548" s="107" t="s">
        <v>1016</v>
      </c>
      <c r="C548" s="107">
        <v>424410</v>
      </c>
      <c r="D548" s="107" t="s">
        <v>1016</v>
      </c>
    </row>
    <row r="549" spans="1:4" ht="25" x14ac:dyDescent="0.35">
      <c r="A549" s="107">
        <v>424420</v>
      </c>
      <c r="B549" s="107" t="s">
        <v>1017</v>
      </c>
      <c r="C549" s="107">
        <v>424420</v>
      </c>
      <c r="D549" s="107" t="s">
        <v>1017</v>
      </c>
    </row>
    <row r="550" spans="1:4" ht="25" x14ac:dyDescent="0.35">
      <c r="A550" s="107">
        <v>424430</v>
      </c>
      <c r="B550" s="107" t="s">
        <v>1018</v>
      </c>
      <c r="C550" s="107">
        <v>424430</v>
      </c>
      <c r="D550" s="107" t="s">
        <v>1018</v>
      </c>
    </row>
    <row r="551" spans="1:4" ht="25" x14ac:dyDescent="0.35">
      <c r="A551" s="107">
        <v>424440</v>
      </c>
      <c r="B551" s="107" t="s">
        <v>1019</v>
      </c>
      <c r="C551" s="107">
        <v>424440</v>
      </c>
      <c r="D551" s="107" t="s">
        <v>1019</v>
      </c>
    </row>
    <row r="552" spans="1:4" x14ac:dyDescent="0.35">
      <c r="A552" s="107">
        <v>424450</v>
      </c>
      <c r="B552" s="107" t="s">
        <v>1020</v>
      </c>
      <c r="C552" s="107">
        <v>424450</v>
      </c>
      <c r="D552" s="107" t="s">
        <v>1020</v>
      </c>
    </row>
    <row r="553" spans="1:4" x14ac:dyDescent="0.35">
      <c r="A553" s="107">
        <v>424460</v>
      </c>
      <c r="B553" s="107" t="s">
        <v>1021</v>
      </c>
      <c r="C553" s="107">
        <v>424460</v>
      </c>
      <c r="D553" s="107" t="s">
        <v>1021</v>
      </c>
    </row>
    <row r="554" spans="1:4" ht="25" x14ac:dyDescent="0.35">
      <c r="A554" s="107">
        <v>424470</v>
      </c>
      <c r="B554" s="107" t="s">
        <v>1022</v>
      </c>
      <c r="C554" s="107">
        <v>424470</v>
      </c>
      <c r="D554" s="107" t="s">
        <v>1022</v>
      </c>
    </row>
    <row r="555" spans="1:4" ht="25" x14ac:dyDescent="0.35">
      <c r="A555" s="107">
        <v>424480</v>
      </c>
      <c r="B555" s="107" t="s">
        <v>1023</v>
      </c>
      <c r="C555" s="107">
        <v>424480</v>
      </c>
      <c r="D555" s="107" t="s">
        <v>1023</v>
      </c>
    </row>
    <row r="556" spans="1:4" ht="25" x14ac:dyDescent="0.35">
      <c r="A556" s="107">
        <v>424490</v>
      </c>
      <c r="B556" s="107" t="s">
        <v>1024</v>
      </c>
      <c r="C556" s="107">
        <v>424490</v>
      </c>
      <c r="D556" s="107" t="s">
        <v>1024</v>
      </c>
    </row>
    <row r="557" spans="1:4" ht="25" x14ac:dyDescent="0.35">
      <c r="A557" s="107">
        <v>424510</v>
      </c>
      <c r="B557" s="107" t="s">
        <v>1025</v>
      </c>
      <c r="C557" s="107">
        <v>424510</v>
      </c>
      <c r="D557" s="107" t="s">
        <v>1025</v>
      </c>
    </row>
    <row r="558" spans="1:4" x14ac:dyDescent="0.35">
      <c r="A558" s="107">
        <v>424520</v>
      </c>
      <c r="B558" s="107" t="s">
        <v>1026</v>
      </c>
      <c r="C558" s="107">
        <v>424520</v>
      </c>
      <c r="D558" s="107" t="s">
        <v>1026</v>
      </c>
    </row>
    <row r="559" spans="1:4" ht="25" x14ac:dyDescent="0.35">
      <c r="A559" s="107">
        <v>424590</v>
      </c>
      <c r="B559" s="107" t="s">
        <v>1027</v>
      </c>
      <c r="C559" s="107">
        <v>424590</v>
      </c>
      <c r="D559" s="107" t="s">
        <v>1027</v>
      </c>
    </row>
    <row r="560" spans="1:4" ht="25" x14ac:dyDescent="0.35">
      <c r="A560" s="107">
        <v>424610</v>
      </c>
      <c r="B560" s="107" t="s">
        <v>1028</v>
      </c>
      <c r="C560" s="107">
        <v>424610</v>
      </c>
      <c r="D560" s="107" t="s">
        <v>1028</v>
      </c>
    </row>
    <row r="561" spans="1:8" ht="25" x14ac:dyDescent="0.35">
      <c r="A561" s="107">
        <v>424690</v>
      </c>
      <c r="B561" s="107" t="s">
        <v>1029</v>
      </c>
      <c r="C561" s="107">
        <v>424690</v>
      </c>
      <c r="D561" s="107" t="s">
        <v>1029</v>
      </c>
      <c r="E561" s="108"/>
    </row>
    <row r="562" spans="1:8" x14ac:dyDescent="0.35">
      <c r="A562" s="107">
        <v>424710</v>
      </c>
      <c r="B562" s="107" t="s">
        <v>1030</v>
      </c>
      <c r="C562" s="107">
        <v>424710</v>
      </c>
      <c r="D562" s="107" t="s">
        <v>1030</v>
      </c>
      <c r="E562" s="108"/>
    </row>
    <row r="563" spans="1:8" ht="37.5" x14ac:dyDescent="0.35">
      <c r="A563" s="107">
        <v>424720</v>
      </c>
      <c r="B563" s="107" t="s">
        <v>1031</v>
      </c>
      <c r="C563" s="107">
        <v>424720</v>
      </c>
      <c r="D563" s="107" t="s">
        <v>1031</v>
      </c>
      <c r="E563" s="108"/>
    </row>
    <row r="564" spans="1:8" x14ac:dyDescent="0.35">
      <c r="A564" s="107">
        <v>424810</v>
      </c>
      <c r="B564" s="107" t="s">
        <v>1032</v>
      </c>
      <c r="C564" s="107">
        <v>424810</v>
      </c>
      <c r="D564" s="107" t="s">
        <v>1032</v>
      </c>
      <c r="E564" s="108"/>
    </row>
    <row r="565" spans="1:8" ht="25" x14ac:dyDescent="0.35">
      <c r="A565" s="107">
        <v>424820</v>
      </c>
      <c r="B565" s="107" t="s">
        <v>1033</v>
      </c>
      <c r="C565" s="107">
        <v>424820</v>
      </c>
      <c r="D565" s="107" t="s">
        <v>1033</v>
      </c>
      <c r="E565" s="108"/>
    </row>
    <row r="566" spans="1:8" x14ac:dyDescent="0.35">
      <c r="A566" s="107">
        <v>424910</v>
      </c>
      <c r="B566" s="107" t="s">
        <v>1034</v>
      </c>
      <c r="C566" s="107">
        <v>424910</v>
      </c>
      <c r="D566" s="107" t="s">
        <v>1034</v>
      </c>
      <c r="E566" s="108"/>
    </row>
    <row r="567" spans="1:8" ht="25" x14ac:dyDescent="0.35">
      <c r="A567" s="107">
        <v>424920</v>
      </c>
      <c r="B567" s="107" t="s">
        <v>1035</v>
      </c>
      <c r="C567" s="107">
        <v>424920</v>
      </c>
      <c r="D567" s="107" t="s">
        <v>1035</v>
      </c>
      <c r="E567" s="108"/>
    </row>
    <row r="568" spans="1:8" ht="25" x14ac:dyDescent="0.35">
      <c r="A568" s="107">
        <v>424930</v>
      </c>
      <c r="B568" s="107" t="s">
        <v>1036</v>
      </c>
      <c r="C568" s="107">
        <v>424930</v>
      </c>
      <c r="D568" s="107" t="s">
        <v>1036</v>
      </c>
      <c r="E568" s="108"/>
    </row>
    <row r="569" spans="1:8" ht="25" x14ac:dyDescent="0.35">
      <c r="A569" s="107">
        <v>424940</v>
      </c>
      <c r="B569" s="107" t="s">
        <v>1037</v>
      </c>
      <c r="C569" s="107">
        <v>424940</v>
      </c>
      <c r="D569" s="107" t="s">
        <v>1038</v>
      </c>
      <c r="E569" s="108"/>
    </row>
    <row r="570" spans="1:8" ht="25" x14ac:dyDescent="0.35">
      <c r="A570" s="107">
        <v>424950</v>
      </c>
      <c r="B570" s="107" t="s">
        <v>1039</v>
      </c>
      <c r="C570" s="107">
        <v>424950</v>
      </c>
      <c r="D570" s="107" t="s">
        <v>1039</v>
      </c>
      <c r="E570" s="108"/>
    </row>
    <row r="571" spans="1:8" ht="25" x14ac:dyDescent="0.35">
      <c r="A571" s="107">
        <v>424990</v>
      </c>
      <c r="B571" s="107" t="s">
        <v>1040</v>
      </c>
      <c r="C571" s="107">
        <v>424990</v>
      </c>
      <c r="D571" s="107" t="s">
        <v>1040</v>
      </c>
      <c r="E571" s="108"/>
    </row>
    <row r="572" spans="1:8" x14ac:dyDescent="0.35">
      <c r="A572" s="107">
        <v>425110</v>
      </c>
      <c r="B572" s="107" t="s">
        <v>1041</v>
      </c>
      <c r="C572" s="110">
        <v>425120</v>
      </c>
      <c r="D572" s="107" t="s">
        <v>1042</v>
      </c>
      <c r="E572" s="111"/>
    </row>
    <row r="573" spans="1:8" x14ac:dyDescent="0.35">
      <c r="A573" s="107">
        <v>425120</v>
      </c>
      <c r="B573" s="107" t="s">
        <v>1042</v>
      </c>
      <c r="C573" s="110">
        <v>425120</v>
      </c>
      <c r="D573" s="107" t="s">
        <v>1042</v>
      </c>
      <c r="E573" s="111"/>
    </row>
    <row r="574" spans="1:8" x14ac:dyDescent="0.35">
      <c r="A574" s="107">
        <v>441110</v>
      </c>
      <c r="B574" s="107" t="s">
        <v>1043</v>
      </c>
      <c r="C574" s="107">
        <v>441110</v>
      </c>
      <c r="D574" s="107" t="s">
        <v>1043</v>
      </c>
      <c r="E574" s="108"/>
    </row>
    <row r="575" spans="1:8" x14ac:dyDescent="0.35">
      <c r="A575" s="107">
        <v>441120</v>
      </c>
      <c r="B575" s="107" t="s">
        <v>1044</v>
      </c>
      <c r="C575" s="107">
        <v>441120</v>
      </c>
      <c r="D575" s="107" t="s">
        <v>1044</v>
      </c>
      <c r="E575" s="108"/>
    </row>
    <row r="576" spans="1:8" x14ac:dyDescent="0.35">
      <c r="A576" s="107">
        <v>441210</v>
      </c>
      <c r="B576" s="107" t="s">
        <v>1045</v>
      </c>
      <c r="C576" s="107">
        <v>441210</v>
      </c>
      <c r="D576" s="107" t="s">
        <v>1045</v>
      </c>
      <c r="E576" s="108"/>
      <c r="H576" s="4" t="s">
        <v>15</v>
      </c>
    </row>
    <row r="577" spans="1:4" x14ac:dyDescent="0.35">
      <c r="A577" s="107">
        <v>441222</v>
      </c>
      <c r="B577" s="107" t="s">
        <v>1046</v>
      </c>
      <c r="C577" s="107">
        <v>441222</v>
      </c>
      <c r="D577" s="107" t="s">
        <v>1046</v>
      </c>
    </row>
    <row r="578" spans="1:4" ht="25" x14ac:dyDescent="0.35">
      <c r="A578" s="183">
        <v>441228</v>
      </c>
      <c r="B578" s="183" t="s">
        <v>1047</v>
      </c>
      <c r="C578" s="184">
        <v>441227</v>
      </c>
      <c r="D578" s="183" t="s">
        <v>1047</v>
      </c>
    </row>
    <row r="579" spans="1:4" ht="25" x14ac:dyDescent="0.35">
      <c r="A579" s="112">
        <v>454110</v>
      </c>
      <c r="B579" s="107" t="s">
        <v>1048</v>
      </c>
      <c r="C579" s="184">
        <v>441227</v>
      </c>
      <c r="D579" s="183" t="s">
        <v>1047</v>
      </c>
    </row>
    <row r="580" spans="1:4" ht="25" x14ac:dyDescent="0.35">
      <c r="A580" s="107">
        <v>441310</v>
      </c>
      <c r="B580" s="107" t="s">
        <v>1049</v>
      </c>
      <c r="C580" s="110">
        <v>441330</v>
      </c>
      <c r="D580" s="107" t="s">
        <v>1050</v>
      </c>
    </row>
    <row r="581" spans="1:4" ht="25" x14ac:dyDescent="0.35">
      <c r="A581" s="112">
        <v>454110</v>
      </c>
      <c r="B581" s="107" t="s">
        <v>1048</v>
      </c>
      <c r="C581" s="110">
        <v>441330</v>
      </c>
      <c r="D581" s="107" t="s">
        <v>1050</v>
      </c>
    </row>
    <row r="582" spans="1:4" ht="25" x14ac:dyDescent="0.35">
      <c r="A582" s="112">
        <v>454390</v>
      </c>
      <c r="B582" s="107" t="s">
        <v>1051</v>
      </c>
      <c r="C582" s="110">
        <v>441330</v>
      </c>
      <c r="D582" s="107" t="s">
        <v>1050</v>
      </c>
    </row>
    <row r="583" spans="1:4" x14ac:dyDescent="0.35">
      <c r="A583" s="107">
        <v>441320</v>
      </c>
      <c r="B583" s="107" t="s">
        <v>1052</v>
      </c>
      <c r="C583" s="110">
        <v>441340</v>
      </c>
      <c r="D583" s="107" t="s">
        <v>1052</v>
      </c>
    </row>
    <row r="584" spans="1:4" ht="25" x14ac:dyDescent="0.35">
      <c r="A584" s="112">
        <v>454110</v>
      </c>
      <c r="B584" s="107" t="s">
        <v>1048</v>
      </c>
      <c r="C584" s="110">
        <v>441340</v>
      </c>
      <c r="D584" s="107" t="s">
        <v>1052</v>
      </c>
    </row>
    <row r="585" spans="1:4" x14ac:dyDescent="0.35">
      <c r="A585" s="112">
        <v>454390</v>
      </c>
      <c r="B585" s="107" t="s">
        <v>1051</v>
      </c>
      <c r="C585" s="110">
        <v>441340</v>
      </c>
      <c r="D585" s="107" t="s">
        <v>1052</v>
      </c>
    </row>
    <row r="586" spans="1:4" x14ac:dyDescent="0.35">
      <c r="A586" s="107">
        <v>444110</v>
      </c>
      <c r="B586" s="107" t="s">
        <v>1053</v>
      </c>
      <c r="C586" s="107">
        <v>444110</v>
      </c>
      <c r="D586" s="107" t="s">
        <v>1053</v>
      </c>
    </row>
    <row r="587" spans="1:4" x14ac:dyDescent="0.35">
      <c r="A587" s="107">
        <v>444120</v>
      </c>
      <c r="B587" s="107" t="s">
        <v>1054</v>
      </c>
      <c r="C587" s="107">
        <v>444120</v>
      </c>
      <c r="D587" s="107" t="s">
        <v>1055</v>
      </c>
    </row>
    <row r="588" spans="1:4" x14ac:dyDescent="0.35">
      <c r="A588" s="107">
        <v>444130</v>
      </c>
      <c r="B588" s="107" t="s">
        <v>1056</v>
      </c>
      <c r="C588" s="110">
        <v>444140</v>
      </c>
      <c r="D588" s="107" t="s">
        <v>1057</v>
      </c>
    </row>
    <row r="589" spans="1:4" ht="25" x14ac:dyDescent="0.35">
      <c r="A589" s="112">
        <v>454110</v>
      </c>
      <c r="B589" s="107" t="s">
        <v>1048</v>
      </c>
      <c r="C589" s="110">
        <v>444140</v>
      </c>
      <c r="D589" s="107" t="s">
        <v>1057</v>
      </c>
    </row>
    <row r="590" spans="1:4" x14ac:dyDescent="0.35">
      <c r="A590" s="112">
        <v>454390</v>
      </c>
      <c r="B590" s="107" t="s">
        <v>1051</v>
      </c>
      <c r="C590" s="110">
        <v>444140</v>
      </c>
      <c r="D590" s="107" t="s">
        <v>1057</v>
      </c>
    </row>
    <row r="591" spans="1:4" x14ac:dyDescent="0.35">
      <c r="A591" s="107">
        <v>444190</v>
      </c>
      <c r="B591" s="107" t="s">
        <v>1058</v>
      </c>
      <c r="C591" s="110">
        <v>444180</v>
      </c>
      <c r="D591" s="107" t="s">
        <v>1058</v>
      </c>
    </row>
    <row r="592" spans="1:4" ht="25" x14ac:dyDescent="0.35">
      <c r="A592" s="112">
        <v>454110</v>
      </c>
      <c r="B592" s="107" t="s">
        <v>1048</v>
      </c>
      <c r="C592" s="110">
        <v>444180</v>
      </c>
      <c r="D592" s="107" t="s">
        <v>1058</v>
      </c>
    </row>
    <row r="593" spans="1:4" x14ac:dyDescent="0.35">
      <c r="A593" s="112">
        <v>454390</v>
      </c>
      <c r="B593" s="107" t="s">
        <v>1051</v>
      </c>
      <c r="C593" s="110">
        <v>444180</v>
      </c>
      <c r="D593" s="107" t="s">
        <v>1058</v>
      </c>
    </row>
    <row r="594" spans="1:4" x14ac:dyDescent="0.35">
      <c r="A594" s="107">
        <v>444210</v>
      </c>
      <c r="B594" s="107" t="s">
        <v>1059</v>
      </c>
      <c r="C594" s="110">
        <v>444230</v>
      </c>
      <c r="D594" s="107" t="s">
        <v>1060</v>
      </c>
    </row>
    <row r="595" spans="1:4" ht="25" x14ac:dyDescent="0.35">
      <c r="A595" s="112">
        <v>454110</v>
      </c>
      <c r="B595" s="107" t="s">
        <v>1048</v>
      </c>
      <c r="C595" s="110">
        <v>444230</v>
      </c>
      <c r="D595" s="107" t="s">
        <v>1060</v>
      </c>
    </row>
    <row r="596" spans="1:4" x14ac:dyDescent="0.35">
      <c r="A596" s="112">
        <v>454390</v>
      </c>
      <c r="B596" s="107" t="s">
        <v>1051</v>
      </c>
      <c r="C596" s="110">
        <v>444230</v>
      </c>
      <c r="D596" s="107" t="s">
        <v>1060</v>
      </c>
    </row>
    <row r="597" spans="1:4" ht="25" x14ac:dyDescent="0.35">
      <c r="A597" s="107">
        <v>444220</v>
      </c>
      <c r="B597" s="107" t="s">
        <v>1061</v>
      </c>
      <c r="C597" s="110">
        <v>444240</v>
      </c>
      <c r="D597" s="107" t="s">
        <v>1062</v>
      </c>
    </row>
    <row r="598" spans="1:4" ht="25" x14ac:dyDescent="0.35">
      <c r="A598" s="112">
        <v>454110</v>
      </c>
      <c r="B598" s="107" t="s">
        <v>1048</v>
      </c>
      <c r="C598" s="110">
        <v>444240</v>
      </c>
      <c r="D598" s="107" t="s">
        <v>1062</v>
      </c>
    </row>
    <row r="599" spans="1:4" ht="25" x14ac:dyDescent="0.35">
      <c r="A599" s="112">
        <v>454390</v>
      </c>
      <c r="B599" s="107" t="s">
        <v>1051</v>
      </c>
      <c r="C599" s="110">
        <v>444240</v>
      </c>
      <c r="D599" s="107" t="s">
        <v>1062</v>
      </c>
    </row>
    <row r="600" spans="1:4" ht="25" x14ac:dyDescent="0.35">
      <c r="A600" s="107">
        <v>445110</v>
      </c>
      <c r="B600" s="107" t="s">
        <v>1063</v>
      </c>
      <c r="C600" s="107">
        <v>445110</v>
      </c>
      <c r="D600" s="107" t="s">
        <v>1064</v>
      </c>
    </row>
    <row r="601" spans="1:4" x14ac:dyDescent="0.35">
      <c r="A601" s="107">
        <v>445120</v>
      </c>
      <c r="B601" s="107" t="s">
        <v>1065</v>
      </c>
      <c r="C601" s="110">
        <v>445131</v>
      </c>
      <c r="D601" s="107" t="s">
        <v>1066</v>
      </c>
    </row>
    <row r="602" spans="1:4" ht="25" x14ac:dyDescent="0.35">
      <c r="A602" s="112">
        <v>454110</v>
      </c>
      <c r="B602" s="107" t="s">
        <v>1048</v>
      </c>
      <c r="C602" s="110">
        <v>445131</v>
      </c>
      <c r="D602" s="107" t="s">
        <v>1066</v>
      </c>
    </row>
    <row r="603" spans="1:4" x14ac:dyDescent="0.35">
      <c r="A603" s="112">
        <v>454390</v>
      </c>
      <c r="B603" s="107" t="s">
        <v>1051</v>
      </c>
      <c r="C603" s="110">
        <v>445131</v>
      </c>
      <c r="D603" s="107" t="s">
        <v>1066</v>
      </c>
    </row>
    <row r="604" spans="1:4" x14ac:dyDescent="0.35">
      <c r="A604" s="107">
        <v>454210</v>
      </c>
      <c r="B604" s="107" t="s">
        <v>1067</v>
      </c>
      <c r="C604" s="107">
        <v>445132</v>
      </c>
      <c r="D604" s="107" t="s">
        <v>1067</v>
      </c>
    </row>
    <row r="605" spans="1:4" x14ac:dyDescent="0.35">
      <c r="A605" s="107">
        <v>445230</v>
      </c>
      <c r="B605" s="107" t="s">
        <v>1068</v>
      </c>
      <c r="C605" s="107">
        <v>445230</v>
      </c>
      <c r="D605" s="107" t="s">
        <v>1069</v>
      </c>
    </row>
    <row r="606" spans="1:4" x14ac:dyDescent="0.35">
      <c r="A606" s="107">
        <v>445210</v>
      </c>
      <c r="B606" s="107" t="s">
        <v>1070</v>
      </c>
      <c r="C606" s="110">
        <v>445240</v>
      </c>
      <c r="D606" s="107" t="s">
        <v>1071</v>
      </c>
    </row>
    <row r="607" spans="1:4" ht="25" x14ac:dyDescent="0.35">
      <c r="A607" s="112">
        <v>454110</v>
      </c>
      <c r="B607" s="107" t="s">
        <v>1048</v>
      </c>
      <c r="C607" s="110">
        <v>445240</v>
      </c>
      <c r="D607" s="107" t="s">
        <v>1071</v>
      </c>
    </row>
    <row r="608" spans="1:4" x14ac:dyDescent="0.35">
      <c r="A608" s="112">
        <v>454390</v>
      </c>
      <c r="B608" s="107" t="s">
        <v>1051</v>
      </c>
      <c r="C608" s="110">
        <v>445240</v>
      </c>
      <c r="D608" s="107" t="s">
        <v>1071</v>
      </c>
    </row>
    <row r="609" spans="1:4" x14ac:dyDescent="0.35">
      <c r="A609" s="107">
        <v>445220</v>
      </c>
      <c r="B609" s="107" t="s">
        <v>1072</v>
      </c>
      <c r="C609" s="110">
        <v>445250</v>
      </c>
      <c r="D609" s="107" t="s">
        <v>1073</v>
      </c>
    </row>
    <row r="610" spans="1:4" ht="25" x14ac:dyDescent="0.35">
      <c r="A610" s="112">
        <v>454110</v>
      </c>
      <c r="B610" s="107" t="s">
        <v>1048</v>
      </c>
      <c r="C610" s="110">
        <v>445250</v>
      </c>
      <c r="D610" s="107" t="s">
        <v>1073</v>
      </c>
    </row>
    <row r="611" spans="1:4" x14ac:dyDescent="0.35">
      <c r="A611" s="112">
        <v>454390</v>
      </c>
      <c r="B611" s="107" t="s">
        <v>1051</v>
      </c>
      <c r="C611" s="110">
        <v>445250</v>
      </c>
      <c r="D611" s="107" t="s">
        <v>1073</v>
      </c>
    </row>
    <row r="612" spans="1:4" x14ac:dyDescent="0.35">
      <c r="A612" s="107">
        <v>445291</v>
      </c>
      <c r="B612" s="107" t="s">
        <v>1074</v>
      </c>
      <c r="C612" s="107">
        <v>445291</v>
      </c>
      <c r="D612" s="107" t="s">
        <v>1075</v>
      </c>
    </row>
    <row r="613" spans="1:4" x14ac:dyDescent="0.35">
      <c r="A613" s="107">
        <v>445292</v>
      </c>
      <c r="B613" s="107" t="s">
        <v>1076</v>
      </c>
      <c r="C613" s="107">
        <v>445292</v>
      </c>
      <c r="D613" s="107" t="s">
        <v>1077</v>
      </c>
    </row>
    <row r="614" spans="1:4" x14ac:dyDescent="0.35">
      <c r="A614" s="107">
        <v>445299</v>
      </c>
      <c r="B614" s="107" t="s">
        <v>1078</v>
      </c>
      <c r="C614" s="110">
        <v>445298</v>
      </c>
      <c r="D614" s="107" t="s">
        <v>1079</v>
      </c>
    </row>
    <row r="615" spans="1:4" ht="25" x14ac:dyDescent="0.35">
      <c r="A615" s="112">
        <v>454110</v>
      </c>
      <c r="B615" s="107" t="s">
        <v>1048</v>
      </c>
      <c r="C615" s="110">
        <v>445298</v>
      </c>
      <c r="D615" s="107" t="s">
        <v>1079</v>
      </c>
    </row>
    <row r="616" spans="1:4" x14ac:dyDescent="0.35">
      <c r="A616" s="112">
        <v>454390</v>
      </c>
      <c r="B616" s="107" t="s">
        <v>1051</v>
      </c>
      <c r="C616" s="110">
        <v>445298</v>
      </c>
      <c r="D616" s="107" t="s">
        <v>1079</v>
      </c>
    </row>
    <row r="617" spans="1:4" x14ac:dyDescent="0.35">
      <c r="A617" s="107">
        <v>445310</v>
      </c>
      <c r="B617" s="107" t="s">
        <v>1080</v>
      </c>
      <c r="C617" s="110">
        <v>445320</v>
      </c>
      <c r="D617" s="107" t="s">
        <v>1081</v>
      </c>
    </row>
    <row r="618" spans="1:4" ht="25" x14ac:dyDescent="0.35">
      <c r="A618" s="112">
        <v>454110</v>
      </c>
      <c r="B618" s="107" t="s">
        <v>1048</v>
      </c>
      <c r="C618" s="110">
        <v>445320</v>
      </c>
      <c r="D618" s="107" t="s">
        <v>1081</v>
      </c>
    </row>
    <row r="619" spans="1:4" x14ac:dyDescent="0.35">
      <c r="A619" s="112">
        <v>454390</v>
      </c>
      <c r="B619" s="107" t="s">
        <v>1051</v>
      </c>
      <c r="C619" s="110">
        <v>445320</v>
      </c>
      <c r="D619" s="107" t="s">
        <v>1081</v>
      </c>
    </row>
    <row r="620" spans="1:4" x14ac:dyDescent="0.35">
      <c r="A620" s="107">
        <v>442110</v>
      </c>
      <c r="B620" s="107" t="s">
        <v>1082</v>
      </c>
      <c r="C620" s="110">
        <v>449110</v>
      </c>
      <c r="D620" s="107" t="s">
        <v>1083</v>
      </c>
    </row>
    <row r="621" spans="1:4" ht="25" x14ac:dyDescent="0.35">
      <c r="A621" s="112">
        <v>454110</v>
      </c>
      <c r="B621" s="107" t="s">
        <v>1048</v>
      </c>
      <c r="C621" s="110">
        <v>449110</v>
      </c>
      <c r="D621" s="107" t="s">
        <v>1083</v>
      </c>
    </row>
    <row r="622" spans="1:4" x14ac:dyDescent="0.35">
      <c r="A622" s="112">
        <v>454390</v>
      </c>
      <c r="B622" s="107" t="s">
        <v>1051</v>
      </c>
      <c r="C622" s="110">
        <v>449110</v>
      </c>
      <c r="D622" s="107" t="s">
        <v>1083</v>
      </c>
    </row>
    <row r="623" spans="1:4" x14ac:dyDescent="0.35">
      <c r="A623" s="107">
        <v>442210</v>
      </c>
      <c r="B623" s="107" t="s">
        <v>1084</v>
      </c>
      <c r="C623" s="110">
        <v>449121</v>
      </c>
      <c r="D623" s="107" t="s">
        <v>1085</v>
      </c>
    </row>
    <row r="624" spans="1:4" ht="25" x14ac:dyDescent="0.35">
      <c r="A624" s="112">
        <v>454110</v>
      </c>
      <c r="B624" s="107" t="s">
        <v>1048</v>
      </c>
      <c r="C624" s="110">
        <v>449121</v>
      </c>
      <c r="D624" s="107" t="s">
        <v>1085</v>
      </c>
    </row>
    <row r="625" spans="1:4" x14ac:dyDescent="0.35">
      <c r="A625" s="112">
        <v>454390</v>
      </c>
      <c r="B625" s="107" t="s">
        <v>1051</v>
      </c>
      <c r="C625" s="110">
        <v>449121</v>
      </c>
      <c r="D625" s="107" t="s">
        <v>1085</v>
      </c>
    </row>
    <row r="626" spans="1:4" x14ac:dyDescent="0.35">
      <c r="A626" s="107">
        <v>442291</v>
      </c>
      <c r="B626" s="107" t="s">
        <v>1086</v>
      </c>
      <c r="C626" s="110">
        <v>449122</v>
      </c>
      <c r="D626" s="107" t="s">
        <v>1087</v>
      </c>
    </row>
    <row r="627" spans="1:4" ht="25" x14ac:dyDescent="0.35">
      <c r="A627" s="112">
        <v>454110</v>
      </c>
      <c r="B627" s="107" t="s">
        <v>1048</v>
      </c>
      <c r="C627" s="110">
        <v>449122</v>
      </c>
      <c r="D627" s="107" t="s">
        <v>1087</v>
      </c>
    </row>
    <row r="628" spans="1:4" x14ac:dyDescent="0.35">
      <c r="A628" s="112">
        <v>454390</v>
      </c>
      <c r="B628" s="107" t="s">
        <v>1051</v>
      </c>
      <c r="C628" s="110">
        <v>449122</v>
      </c>
      <c r="D628" s="107" t="s">
        <v>1087</v>
      </c>
    </row>
    <row r="629" spans="1:4" x14ac:dyDescent="0.35">
      <c r="A629" s="107">
        <v>442299</v>
      </c>
      <c r="B629" s="107" t="s">
        <v>1088</v>
      </c>
      <c r="C629" s="110">
        <v>449129</v>
      </c>
      <c r="D629" s="107" t="s">
        <v>1089</v>
      </c>
    </row>
    <row r="630" spans="1:4" ht="25" x14ac:dyDescent="0.35">
      <c r="A630" s="112">
        <v>454110</v>
      </c>
      <c r="B630" s="107" t="s">
        <v>1048</v>
      </c>
      <c r="C630" s="110">
        <v>449129</v>
      </c>
      <c r="D630" s="107" t="s">
        <v>1089</v>
      </c>
    </row>
    <row r="631" spans="1:4" x14ac:dyDescent="0.35">
      <c r="A631" s="112">
        <v>454390</v>
      </c>
      <c r="B631" s="107" t="s">
        <v>1051</v>
      </c>
      <c r="C631" s="110">
        <v>449129</v>
      </c>
      <c r="D631" s="107" t="s">
        <v>1089</v>
      </c>
    </row>
    <row r="632" spans="1:4" x14ac:dyDescent="0.35">
      <c r="A632" s="183">
        <v>443141</v>
      </c>
      <c r="B632" s="183" t="s">
        <v>1090</v>
      </c>
      <c r="C632" s="184">
        <v>449210</v>
      </c>
      <c r="D632" s="183" t="s">
        <v>1091</v>
      </c>
    </row>
    <row r="633" spans="1:4" x14ac:dyDescent="0.35">
      <c r="A633" s="183">
        <v>443142</v>
      </c>
      <c r="B633" s="183" t="s">
        <v>1092</v>
      </c>
      <c r="C633" s="184">
        <v>449210</v>
      </c>
      <c r="D633" s="183" t="s">
        <v>1091</v>
      </c>
    </row>
    <row r="634" spans="1:4" ht="25" x14ac:dyDescent="0.35">
      <c r="A634" s="112">
        <v>454110</v>
      </c>
      <c r="B634" s="107" t="s">
        <v>1048</v>
      </c>
      <c r="C634" s="184">
        <v>449210</v>
      </c>
      <c r="D634" s="183" t="s">
        <v>1091</v>
      </c>
    </row>
    <row r="635" spans="1:4" x14ac:dyDescent="0.35">
      <c r="A635" s="112">
        <v>454390</v>
      </c>
      <c r="B635" s="107" t="s">
        <v>1051</v>
      </c>
      <c r="C635" s="184">
        <v>449210</v>
      </c>
      <c r="D635" s="183" t="s">
        <v>1091</v>
      </c>
    </row>
    <row r="636" spans="1:4" x14ac:dyDescent="0.35">
      <c r="A636" s="107">
        <v>452210</v>
      </c>
      <c r="B636" s="107" t="s">
        <v>1093</v>
      </c>
      <c r="C636" s="110">
        <v>455110</v>
      </c>
      <c r="D636" s="107" t="s">
        <v>1093</v>
      </c>
    </row>
    <row r="637" spans="1:4" ht="25" x14ac:dyDescent="0.35">
      <c r="A637" s="112">
        <v>454110</v>
      </c>
      <c r="B637" s="107" t="s">
        <v>1048</v>
      </c>
      <c r="C637" s="110">
        <v>455110</v>
      </c>
      <c r="D637" s="107" t="s">
        <v>1093</v>
      </c>
    </row>
    <row r="638" spans="1:4" x14ac:dyDescent="0.35">
      <c r="A638" s="107">
        <v>452311</v>
      </c>
      <c r="B638" s="107" t="s">
        <v>1094</v>
      </c>
      <c r="C638" s="110">
        <v>455211</v>
      </c>
      <c r="D638" s="107" t="s">
        <v>1094</v>
      </c>
    </row>
    <row r="639" spans="1:4" ht="25" x14ac:dyDescent="0.35">
      <c r="A639" s="112">
        <v>454110</v>
      </c>
      <c r="B639" s="107" t="s">
        <v>1048</v>
      </c>
      <c r="C639" s="110">
        <v>455211</v>
      </c>
      <c r="D639" s="107" t="s">
        <v>1094</v>
      </c>
    </row>
    <row r="640" spans="1:4" x14ac:dyDescent="0.35">
      <c r="A640" s="107">
        <v>452319</v>
      </c>
      <c r="B640" s="107" t="s">
        <v>1095</v>
      </c>
      <c r="C640" s="110">
        <v>455219</v>
      </c>
      <c r="D640" s="107" t="s">
        <v>1096</v>
      </c>
    </row>
    <row r="641" spans="1:8" ht="38.5" x14ac:dyDescent="0.35">
      <c r="A641" s="112">
        <v>453998</v>
      </c>
      <c r="B641" s="107" t="s">
        <v>1097</v>
      </c>
      <c r="C641" s="110">
        <v>455219</v>
      </c>
      <c r="D641" s="107" t="s">
        <v>1096</v>
      </c>
      <c r="E641" s="111"/>
    </row>
    <row r="642" spans="1:8" ht="25" x14ac:dyDescent="0.35">
      <c r="A642" s="112">
        <v>454110</v>
      </c>
      <c r="B642" s="107" t="s">
        <v>1048</v>
      </c>
      <c r="C642" s="110">
        <v>455219</v>
      </c>
      <c r="D642" s="107" t="s">
        <v>1096</v>
      </c>
      <c r="E642" s="111"/>
    </row>
    <row r="643" spans="1:8" x14ac:dyDescent="0.35">
      <c r="A643" s="112">
        <v>454390</v>
      </c>
      <c r="B643" s="107" t="s">
        <v>1051</v>
      </c>
      <c r="C643" s="110">
        <v>455219</v>
      </c>
      <c r="D643" s="107" t="s">
        <v>1096</v>
      </c>
      <c r="E643" s="111"/>
    </row>
    <row r="644" spans="1:8" x14ac:dyDescent="0.35">
      <c r="A644" s="107">
        <v>446110</v>
      </c>
      <c r="B644" s="107" t="s">
        <v>1098</v>
      </c>
      <c r="C644" s="110">
        <v>456110</v>
      </c>
      <c r="D644" s="107" t="s">
        <v>1099</v>
      </c>
      <c r="E644" s="111"/>
    </row>
    <row r="645" spans="1:8" ht="25" x14ac:dyDescent="0.35">
      <c r="A645" s="112">
        <v>454110</v>
      </c>
      <c r="B645" s="107" t="s">
        <v>1048</v>
      </c>
      <c r="C645" s="110">
        <v>456110</v>
      </c>
      <c r="D645" s="107" t="s">
        <v>1099</v>
      </c>
      <c r="E645" s="111"/>
    </row>
    <row r="646" spans="1:8" x14ac:dyDescent="0.35">
      <c r="A646" s="112">
        <v>454390</v>
      </c>
      <c r="B646" s="107" t="s">
        <v>1051</v>
      </c>
      <c r="C646" s="110">
        <v>456110</v>
      </c>
      <c r="D646" s="107" t="s">
        <v>1099</v>
      </c>
      <c r="E646" s="111"/>
    </row>
    <row r="647" spans="1:8" ht="25" x14ac:dyDescent="0.35">
      <c r="A647" s="107">
        <v>446120</v>
      </c>
      <c r="B647" s="107" t="s">
        <v>1100</v>
      </c>
      <c r="C647" s="110">
        <v>456120</v>
      </c>
      <c r="D647" s="107" t="s">
        <v>1101</v>
      </c>
      <c r="E647" s="111"/>
      <c r="H647" s="4" t="s">
        <v>15</v>
      </c>
    </row>
    <row r="648" spans="1:8" ht="25" x14ac:dyDescent="0.35">
      <c r="A648" s="112">
        <v>454110</v>
      </c>
      <c r="B648" s="107" t="s">
        <v>1048</v>
      </c>
      <c r="C648" s="110">
        <v>456120</v>
      </c>
      <c r="D648" s="107" t="s">
        <v>1101</v>
      </c>
      <c r="E648" s="111"/>
    </row>
    <row r="649" spans="1:8" ht="25" x14ac:dyDescent="0.35">
      <c r="A649" s="112">
        <v>454390</v>
      </c>
      <c r="B649" s="107" t="s">
        <v>1051</v>
      </c>
      <c r="C649" s="110">
        <v>456120</v>
      </c>
      <c r="D649" s="107" t="s">
        <v>1101</v>
      </c>
      <c r="E649" s="111"/>
    </row>
    <row r="650" spans="1:8" x14ac:dyDescent="0.35">
      <c r="A650" s="107">
        <v>446130</v>
      </c>
      <c r="B650" s="107" t="s">
        <v>1102</v>
      </c>
      <c r="C650" s="110">
        <v>456130</v>
      </c>
      <c r="D650" s="107" t="s">
        <v>1103</v>
      </c>
      <c r="E650" s="111"/>
    </row>
    <row r="651" spans="1:8" ht="25" x14ac:dyDescent="0.35">
      <c r="A651" s="112">
        <v>454110</v>
      </c>
      <c r="B651" s="107" t="s">
        <v>1048</v>
      </c>
      <c r="C651" s="110">
        <v>456130</v>
      </c>
      <c r="D651" s="107" t="s">
        <v>1103</v>
      </c>
      <c r="E651" s="111"/>
    </row>
    <row r="652" spans="1:8" x14ac:dyDescent="0.35">
      <c r="A652" s="112">
        <v>454390</v>
      </c>
      <c r="B652" s="107" t="s">
        <v>1051</v>
      </c>
      <c r="C652" s="110">
        <v>456130</v>
      </c>
      <c r="D652" s="107" t="s">
        <v>1103</v>
      </c>
      <c r="E652" s="111"/>
    </row>
    <row r="653" spans="1:8" x14ac:dyDescent="0.35">
      <c r="A653" s="107">
        <v>446191</v>
      </c>
      <c r="B653" s="107" t="s">
        <v>1104</v>
      </c>
      <c r="C653" s="110">
        <v>456191</v>
      </c>
      <c r="D653" s="107" t="s">
        <v>1105</v>
      </c>
      <c r="E653" s="111"/>
    </row>
    <row r="654" spans="1:8" ht="25" x14ac:dyDescent="0.35">
      <c r="A654" s="112">
        <v>454110</v>
      </c>
      <c r="B654" s="107" t="s">
        <v>1048</v>
      </c>
      <c r="C654" s="110">
        <v>456191</v>
      </c>
      <c r="D654" s="107" t="s">
        <v>1105</v>
      </c>
      <c r="E654" s="111"/>
    </row>
    <row r="655" spans="1:8" x14ac:dyDescent="0.35">
      <c r="A655" s="112">
        <v>454390</v>
      </c>
      <c r="B655" s="107" t="s">
        <v>1051</v>
      </c>
      <c r="C655" s="110">
        <v>456191</v>
      </c>
      <c r="D655" s="107" t="s">
        <v>1105</v>
      </c>
      <c r="E655" s="111"/>
    </row>
    <row r="656" spans="1:8" ht="25" x14ac:dyDescent="0.35">
      <c r="A656" s="107">
        <v>446199</v>
      </c>
      <c r="B656" s="107" t="s">
        <v>1106</v>
      </c>
      <c r="C656" s="110">
        <v>456199</v>
      </c>
      <c r="D656" s="107" t="s">
        <v>1107</v>
      </c>
      <c r="E656" s="111"/>
    </row>
    <row r="657" spans="1:4" ht="25" x14ac:dyDescent="0.35">
      <c r="A657" s="112">
        <v>454110</v>
      </c>
      <c r="B657" s="107" t="s">
        <v>1048</v>
      </c>
      <c r="C657" s="110">
        <v>456199</v>
      </c>
      <c r="D657" s="107" t="s">
        <v>1107</v>
      </c>
    </row>
    <row r="658" spans="1:4" ht="25" x14ac:dyDescent="0.35">
      <c r="A658" s="112">
        <v>454390</v>
      </c>
      <c r="B658" s="107" t="s">
        <v>1051</v>
      </c>
      <c r="C658" s="110">
        <v>456199</v>
      </c>
      <c r="D658" s="107" t="s">
        <v>1107</v>
      </c>
    </row>
    <row r="659" spans="1:4" x14ac:dyDescent="0.35">
      <c r="A659" s="107">
        <v>447110</v>
      </c>
      <c r="B659" s="107" t="s">
        <v>1108</v>
      </c>
      <c r="C659" s="107">
        <v>457110</v>
      </c>
      <c r="D659" s="107" t="s">
        <v>1108</v>
      </c>
    </row>
    <row r="660" spans="1:4" x14ac:dyDescent="0.35">
      <c r="A660" s="107">
        <v>447190</v>
      </c>
      <c r="B660" s="107" t="s">
        <v>1109</v>
      </c>
      <c r="C660" s="107">
        <v>457120</v>
      </c>
      <c r="D660" s="107" t="s">
        <v>1109</v>
      </c>
    </row>
    <row r="661" spans="1:4" x14ac:dyDescent="0.35">
      <c r="A661" s="185">
        <v>454310</v>
      </c>
      <c r="B661" s="185" t="s">
        <v>1110</v>
      </c>
      <c r="C661" s="185">
        <v>457210</v>
      </c>
      <c r="D661" s="185" t="s">
        <v>1110</v>
      </c>
    </row>
    <row r="662" spans="1:4" ht="25" x14ac:dyDescent="0.35">
      <c r="A662" s="107">
        <v>448110</v>
      </c>
      <c r="B662" s="107" t="s">
        <v>1111</v>
      </c>
      <c r="C662" s="110">
        <v>458110</v>
      </c>
      <c r="D662" s="107" t="s">
        <v>1112</v>
      </c>
    </row>
    <row r="663" spans="1:4" ht="25" x14ac:dyDescent="0.35">
      <c r="A663" s="107">
        <v>448120</v>
      </c>
      <c r="B663" s="107" t="s">
        <v>1113</v>
      </c>
      <c r="C663" s="110">
        <v>458110</v>
      </c>
      <c r="D663" s="107" t="s">
        <v>1112</v>
      </c>
    </row>
    <row r="664" spans="1:4" ht="25" x14ac:dyDescent="0.35">
      <c r="A664" s="107">
        <v>448130</v>
      </c>
      <c r="B664" s="107" t="s">
        <v>1114</v>
      </c>
      <c r="C664" s="110">
        <v>458110</v>
      </c>
      <c r="D664" s="107" t="s">
        <v>1112</v>
      </c>
    </row>
    <row r="665" spans="1:4" ht="25" x14ac:dyDescent="0.35">
      <c r="A665" s="107">
        <v>448140</v>
      </c>
      <c r="B665" s="107" t="s">
        <v>1115</v>
      </c>
      <c r="C665" s="110">
        <v>458110</v>
      </c>
      <c r="D665" s="107" t="s">
        <v>1112</v>
      </c>
    </row>
    <row r="666" spans="1:4" ht="25" x14ac:dyDescent="0.35">
      <c r="A666" s="107">
        <v>448150</v>
      </c>
      <c r="B666" s="107" t="s">
        <v>1116</v>
      </c>
      <c r="C666" s="110">
        <v>458110</v>
      </c>
      <c r="D666" s="107" t="s">
        <v>1112</v>
      </c>
    </row>
    <row r="667" spans="1:4" ht="25" x14ac:dyDescent="0.35">
      <c r="A667" s="107">
        <v>448190</v>
      </c>
      <c r="B667" s="107" t="s">
        <v>1117</v>
      </c>
      <c r="C667" s="110">
        <v>458110</v>
      </c>
      <c r="D667" s="107" t="s">
        <v>1112</v>
      </c>
    </row>
    <row r="668" spans="1:4" ht="25" x14ac:dyDescent="0.35">
      <c r="A668" s="112">
        <v>454110</v>
      </c>
      <c r="B668" s="107" t="s">
        <v>1048</v>
      </c>
      <c r="C668" s="110">
        <v>458110</v>
      </c>
      <c r="D668" s="107" t="s">
        <v>1112</v>
      </c>
    </row>
    <row r="669" spans="1:4" ht="25" x14ac:dyDescent="0.35">
      <c r="A669" s="112">
        <v>454390</v>
      </c>
      <c r="B669" s="107" t="s">
        <v>1051</v>
      </c>
      <c r="C669" s="110">
        <v>458110</v>
      </c>
      <c r="D669" s="107" t="s">
        <v>1112</v>
      </c>
    </row>
    <row r="670" spans="1:4" x14ac:dyDescent="0.35">
      <c r="A670" s="107">
        <v>448210</v>
      </c>
      <c r="B670" s="107" t="s">
        <v>1118</v>
      </c>
      <c r="C670" s="110">
        <v>458210</v>
      </c>
      <c r="D670" s="107" t="s">
        <v>1119</v>
      </c>
    </row>
    <row r="671" spans="1:4" ht="25" x14ac:dyDescent="0.35">
      <c r="A671" s="112">
        <v>454110</v>
      </c>
      <c r="B671" s="107" t="s">
        <v>1048</v>
      </c>
      <c r="C671" s="110">
        <v>458210</v>
      </c>
      <c r="D671" s="107" t="s">
        <v>1119</v>
      </c>
    </row>
    <row r="672" spans="1:4" x14ac:dyDescent="0.35">
      <c r="A672" s="112">
        <v>454390</v>
      </c>
      <c r="B672" s="107" t="s">
        <v>1051</v>
      </c>
      <c r="C672" s="110">
        <v>458210</v>
      </c>
      <c r="D672" s="107" t="s">
        <v>1119</v>
      </c>
    </row>
    <row r="673" spans="1:4" x14ac:dyDescent="0.35">
      <c r="A673" s="107">
        <v>448310</v>
      </c>
      <c r="B673" s="107" t="s">
        <v>1120</v>
      </c>
      <c r="C673" s="110">
        <v>458310</v>
      </c>
      <c r="D673" s="107" t="s">
        <v>1121</v>
      </c>
    </row>
    <row r="674" spans="1:4" ht="25" x14ac:dyDescent="0.35">
      <c r="A674" s="112">
        <v>454110</v>
      </c>
      <c r="B674" s="107" t="s">
        <v>1048</v>
      </c>
      <c r="C674" s="110">
        <v>458310</v>
      </c>
      <c r="D674" s="107" t="s">
        <v>1121</v>
      </c>
    </row>
    <row r="675" spans="1:4" x14ac:dyDescent="0.35">
      <c r="A675" s="112">
        <v>454390</v>
      </c>
      <c r="B675" s="107" t="s">
        <v>1051</v>
      </c>
      <c r="C675" s="110">
        <v>458310</v>
      </c>
      <c r="D675" s="107" t="s">
        <v>1121</v>
      </c>
    </row>
    <row r="676" spans="1:4" x14ac:dyDescent="0.35">
      <c r="A676" s="107">
        <v>448320</v>
      </c>
      <c r="B676" s="107" t="s">
        <v>1122</v>
      </c>
      <c r="C676" s="110">
        <v>458320</v>
      </c>
      <c r="D676" s="107" t="s">
        <v>1123</v>
      </c>
    </row>
    <row r="677" spans="1:4" ht="25" x14ac:dyDescent="0.35">
      <c r="A677" s="112">
        <v>454110</v>
      </c>
      <c r="B677" s="107" t="s">
        <v>1048</v>
      </c>
      <c r="C677" s="110">
        <v>458320</v>
      </c>
      <c r="D677" s="107" t="s">
        <v>1123</v>
      </c>
    </row>
    <row r="678" spans="1:4" x14ac:dyDescent="0.35">
      <c r="A678" s="112">
        <v>454390</v>
      </c>
      <c r="B678" s="107" t="s">
        <v>1051</v>
      </c>
      <c r="C678" s="110">
        <v>458320</v>
      </c>
      <c r="D678" s="107" t="s">
        <v>1123</v>
      </c>
    </row>
    <row r="679" spans="1:4" x14ac:dyDescent="0.35">
      <c r="A679" s="107">
        <v>451110</v>
      </c>
      <c r="B679" s="107" t="s">
        <v>1124</v>
      </c>
      <c r="C679" s="110">
        <v>459110</v>
      </c>
      <c r="D679" s="107" t="s">
        <v>1125</v>
      </c>
    </row>
    <row r="680" spans="1:4" ht="25" x14ac:dyDescent="0.35">
      <c r="A680" s="112">
        <v>454110</v>
      </c>
      <c r="B680" s="107" t="s">
        <v>1048</v>
      </c>
      <c r="C680" s="110">
        <v>459110</v>
      </c>
      <c r="D680" s="107" t="s">
        <v>1125</v>
      </c>
    </row>
    <row r="681" spans="1:4" x14ac:dyDescent="0.35">
      <c r="A681" s="112">
        <v>454390</v>
      </c>
      <c r="B681" s="107" t="s">
        <v>1051</v>
      </c>
      <c r="C681" s="110">
        <v>459110</v>
      </c>
      <c r="D681" s="107" t="s">
        <v>1125</v>
      </c>
    </row>
    <row r="682" spans="1:4" x14ac:dyDescent="0.35">
      <c r="A682" s="107">
        <v>451120</v>
      </c>
      <c r="B682" s="107" t="s">
        <v>1126</v>
      </c>
      <c r="C682" s="110">
        <v>459120</v>
      </c>
      <c r="D682" s="107" t="s">
        <v>1127</v>
      </c>
    </row>
    <row r="683" spans="1:4" ht="25" x14ac:dyDescent="0.35">
      <c r="A683" s="112">
        <v>454110</v>
      </c>
      <c r="B683" s="107" t="s">
        <v>1048</v>
      </c>
      <c r="C683" s="110">
        <v>459120</v>
      </c>
      <c r="D683" s="107" t="s">
        <v>1127</v>
      </c>
    </row>
    <row r="684" spans="1:4" x14ac:dyDescent="0.35">
      <c r="A684" s="112">
        <v>454390</v>
      </c>
      <c r="B684" s="107" t="s">
        <v>1051</v>
      </c>
      <c r="C684" s="110">
        <v>459120</v>
      </c>
      <c r="D684" s="107" t="s">
        <v>1127</v>
      </c>
    </row>
    <row r="685" spans="1:4" ht="25" x14ac:dyDescent="0.35">
      <c r="A685" s="107">
        <v>451130</v>
      </c>
      <c r="B685" s="107" t="s">
        <v>1128</v>
      </c>
      <c r="C685" s="110">
        <v>459130</v>
      </c>
      <c r="D685" s="107" t="s">
        <v>1129</v>
      </c>
    </row>
    <row r="686" spans="1:4" ht="25" x14ac:dyDescent="0.35">
      <c r="A686" s="112">
        <v>454110</v>
      </c>
      <c r="B686" s="107" t="s">
        <v>1048</v>
      </c>
      <c r="C686" s="110">
        <v>459130</v>
      </c>
      <c r="D686" s="107" t="s">
        <v>1129</v>
      </c>
    </row>
    <row r="687" spans="1:4" ht="25" x14ac:dyDescent="0.35">
      <c r="A687" s="112">
        <v>454390</v>
      </c>
      <c r="B687" s="107" t="s">
        <v>1051</v>
      </c>
      <c r="C687" s="110">
        <v>459130</v>
      </c>
      <c r="D687" s="107" t="s">
        <v>1129</v>
      </c>
    </row>
    <row r="688" spans="1:4" x14ac:dyDescent="0.35">
      <c r="A688" s="107">
        <v>451140</v>
      </c>
      <c r="B688" s="107" t="s">
        <v>1130</v>
      </c>
      <c r="C688" s="110">
        <v>459140</v>
      </c>
      <c r="D688" s="107" t="s">
        <v>1131</v>
      </c>
    </row>
    <row r="689" spans="1:6" ht="25" x14ac:dyDescent="0.35">
      <c r="A689" s="112">
        <v>454110</v>
      </c>
      <c r="B689" s="107" t="s">
        <v>1048</v>
      </c>
      <c r="C689" s="110">
        <v>459140</v>
      </c>
      <c r="D689" s="107" t="s">
        <v>1131</v>
      </c>
      <c r="E689" s="111"/>
    </row>
    <row r="690" spans="1:6" x14ac:dyDescent="0.35">
      <c r="A690" s="112">
        <v>454390</v>
      </c>
      <c r="B690" s="107" t="s">
        <v>1051</v>
      </c>
      <c r="C690" s="110">
        <v>459140</v>
      </c>
      <c r="D690" s="107" t="s">
        <v>1131</v>
      </c>
      <c r="E690" s="111"/>
    </row>
    <row r="691" spans="1:6" x14ac:dyDescent="0.35">
      <c r="A691" s="107">
        <v>451211</v>
      </c>
      <c r="B691" s="107" t="s">
        <v>1132</v>
      </c>
      <c r="C691" s="110">
        <v>459210</v>
      </c>
      <c r="D691" s="107" t="s">
        <v>1133</v>
      </c>
      <c r="E691" s="111"/>
    </row>
    <row r="692" spans="1:6" x14ac:dyDescent="0.35">
      <c r="A692" s="107">
        <v>451212</v>
      </c>
      <c r="B692" s="107" t="s">
        <v>1134</v>
      </c>
      <c r="C692" s="110">
        <v>459210</v>
      </c>
      <c r="D692" s="107" t="s">
        <v>1133</v>
      </c>
      <c r="E692" s="111"/>
    </row>
    <row r="693" spans="1:6" ht="25" x14ac:dyDescent="0.35">
      <c r="A693" s="112">
        <v>454110</v>
      </c>
      <c r="B693" s="107" t="s">
        <v>1048</v>
      </c>
      <c r="C693" s="110">
        <v>459210</v>
      </c>
      <c r="D693" s="107" t="s">
        <v>1133</v>
      </c>
      <c r="E693" s="111"/>
    </row>
    <row r="694" spans="1:6" x14ac:dyDescent="0.35">
      <c r="A694" s="112">
        <v>454390</v>
      </c>
      <c r="B694" s="107" t="s">
        <v>1051</v>
      </c>
      <c r="C694" s="110">
        <v>459210</v>
      </c>
      <c r="D694" s="107" t="s">
        <v>1133</v>
      </c>
      <c r="E694" s="111"/>
    </row>
    <row r="695" spans="1:6" x14ac:dyDescent="0.35">
      <c r="A695" s="107">
        <v>453110</v>
      </c>
      <c r="B695" s="107" t="s">
        <v>1135</v>
      </c>
      <c r="C695" s="110">
        <v>459310</v>
      </c>
      <c r="D695" s="107" t="s">
        <v>1135</v>
      </c>
      <c r="E695" s="111"/>
    </row>
    <row r="696" spans="1:6" ht="25" x14ac:dyDescent="0.35">
      <c r="A696" s="112">
        <v>454110</v>
      </c>
      <c r="B696" s="107" t="s">
        <v>1048</v>
      </c>
      <c r="C696" s="110">
        <v>459310</v>
      </c>
      <c r="D696" s="107" t="s">
        <v>1135</v>
      </c>
      <c r="E696" s="111"/>
    </row>
    <row r="697" spans="1:6" x14ac:dyDescent="0.35">
      <c r="A697" s="112">
        <v>454390</v>
      </c>
      <c r="B697" s="107" t="s">
        <v>1051</v>
      </c>
      <c r="C697" s="110">
        <v>459310</v>
      </c>
      <c r="D697" s="107" t="s">
        <v>1135</v>
      </c>
      <c r="E697" s="111"/>
    </row>
    <row r="698" spans="1:6" x14ac:dyDescent="0.35">
      <c r="A698" s="107">
        <v>453210</v>
      </c>
      <c r="B698" s="107" t="s">
        <v>1136</v>
      </c>
      <c r="C698" s="110">
        <v>459410</v>
      </c>
      <c r="D698" s="107" t="s">
        <v>1137</v>
      </c>
      <c r="E698" s="111"/>
      <c r="F698" s="109" t="s">
        <v>1138</v>
      </c>
    </row>
    <row r="699" spans="1:6" ht="25" x14ac:dyDescent="0.35">
      <c r="A699" s="112">
        <v>454110</v>
      </c>
      <c r="B699" s="107" t="s">
        <v>1048</v>
      </c>
      <c r="C699" s="110">
        <v>459410</v>
      </c>
      <c r="D699" s="107" t="s">
        <v>1137</v>
      </c>
      <c r="E699" s="111"/>
      <c r="F699" s="109"/>
    </row>
    <row r="700" spans="1:6" x14ac:dyDescent="0.35">
      <c r="A700" s="112">
        <v>454390</v>
      </c>
      <c r="B700" s="107" t="s">
        <v>1051</v>
      </c>
      <c r="C700" s="110">
        <v>459410</v>
      </c>
      <c r="D700" s="107" t="s">
        <v>1137</v>
      </c>
      <c r="E700" s="111"/>
      <c r="F700" s="109"/>
    </row>
    <row r="701" spans="1:6" x14ac:dyDescent="0.35">
      <c r="A701" s="107">
        <v>453220</v>
      </c>
      <c r="B701" s="107" t="s">
        <v>1139</v>
      </c>
      <c r="C701" s="110">
        <v>459420</v>
      </c>
      <c r="D701" s="107" t="s">
        <v>1140</v>
      </c>
      <c r="E701" s="111"/>
    </row>
    <row r="702" spans="1:6" ht="25" x14ac:dyDescent="0.35">
      <c r="A702" s="112">
        <v>454110</v>
      </c>
      <c r="B702" s="107" t="s">
        <v>1048</v>
      </c>
      <c r="C702" s="110">
        <v>459420</v>
      </c>
      <c r="D702" s="107" t="s">
        <v>1140</v>
      </c>
      <c r="E702" s="111"/>
    </row>
    <row r="703" spans="1:6" x14ac:dyDescent="0.35">
      <c r="A703" s="112">
        <v>454390</v>
      </c>
      <c r="B703" s="107" t="s">
        <v>1051</v>
      </c>
      <c r="C703" s="110">
        <v>459420</v>
      </c>
      <c r="D703" s="107" t="s">
        <v>1140</v>
      </c>
      <c r="E703" s="111"/>
    </row>
    <row r="704" spans="1:6" x14ac:dyDescent="0.35">
      <c r="A704" s="107">
        <v>453310</v>
      </c>
      <c r="B704" s="107" t="s">
        <v>1141</v>
      </c>
      <c r="C704" s="110">
        <v>459510</v>
      </c>
      <c r="D704" s="107" t="s">
        <v>1142</v>
      </c>
      <c r="E704" s="111"/>
    </row>
    <row r="705" spans="1:6" ht="25" x14ac:dyDescent="0.35">
      <c r="A705" s="112">
        <v>454110</v>
      </c>
      <c r="B705" s="107" t="s">
        <v>1048</v>
      </c>
      <c r="C705" s="110">
        <v>459510</v>
      </c>
      <c r="D705" s="107" t="s">
        <v>1142</v>
      </c>
      <c r="E705" s="111"/>
    </row>
    <row r="706" spans="1:6" x14ac:dyDescent="0.35">
      <c r="A706" s="112">
        <v>454390</v>
      </c>
      <c r="B706" s="107" t="s">
        <v>1051</v>
      </c>
      <c r="C706" s="110">
        <v>459510</v>
      </c>
      <c r="D706" s="107" t="s">
        <v>1142</v>
      </c>
      <c r="E706" s="111"/>
    </row>
    <row r="707" spans="1:6" x14ac:dyDescent="0.35">
      <c r="A707" s="107">
        <v>453910</v>
      </c>
      <c r="B707" s="107" t="s">
        <v>1143</v>
      </c>
      <c r="C707" s="110">
        <v>459910</v>
      </c>
      <c r="D707" s="107" t="s">
        <v>1144</v>
      </c>
      <c r="E707" s="111"/>
      <c r="F707" s="109" t="s">
        <v>15</v>
      </c>
    </row>
    <row r="708" spans="1:6" ht="25" x14ac:dyDescent="0.35">
      <c r="A708" s="112">
        <v>454110</v>
      </c>
      <c r="B708" s="107" t="s">
        <v>1048</v>
      </c>
      <c r="C708" s="110">
        <v>459910</v>
      </c>
      <c r="D708" s="107" t="s">
        <v>1144</v>
      </c>
      <c r="E708" s="111"/>
      <c r="F708" s="109"/>
    </row>
    <row r="709" spans="1:6" x14ac:dyDescent="0.35">
      <c r="A709" s="112">
        <v>454390</v>
      </c>
      <c r="B709" s="107" t="s">
        <v>1051</v>
      </c>
      <c r="C709" s="110">
        <v>459910</v>
      </c>
      <c r="D709" s="107" t="s">
        <v>1144</v>
      </c>
      <c r="E709" s="111"/>
      <c r="F709" s="109"/>
    </row>
    <row r="710" spans="1:6" x14ac:dyDescent="0.35">
      <c r="A710" s="107">
        <v>453920</v>
      </c>
      <c r="B710" s="107" t="s">
        <v>1145</v>
      </c>
      <c r="C710" s="110">
        <v>459920</v>
      </c>
      <c r="D710" s="107" t="s">
        <v>1145</v>
      </c>
      <c r="E710" s="111"/>
    </row>
    <row r="711" spans="1:6" ht="25" x14ac:dyDescent="0.35">
      <c r="A711" s="112">
        <v>454110</v>
      </c>
      <c r="B711" s="107" t="s">
        <v>1048</v>
      </c>
      <c r="C711" s="110">
        <v>459920</v>
      </c>
      <c r="D711" s="107" t="s">
        <v>1145</v>
      </c>
      <c r="E711" s="111"/>
    </row>
    <row r="712" spans="1:6" x14ac:dyDescent="0.35">
      <c r="A712" s="112">
        <v>454390</v>
      </c>
      <c r="B712" s="107" t="s">
        <v>1051</v>
      </c>
      <c r="C712" s="110">
        <v>459920</v>
      </c>
      <c r="D712" s="107" t="s">
        <v>1145</v>
      </c>
      <c r="E712" s="111"/>
    </row>
    <row r="713" spans="1:6" x14ac:dyDescent="0.35">
      <c r="A713" s="107">
        <v>453930</v>
      </c>
      <c r="B713" s="107" t="s">
        <v>1146</v>
      </c>
      <c r="C713" s="107">
        <v>459930</v>
      </c>
      <c r="D713" s="107" t="s">
        <v>1146</v>
      </c>
      <c r="E713" s="108"/>
    </row>
    <row r="714" spans="1:6" ht="25" x14ac:dyDescent="0.35">
      <c r="A714" s="107">
        <v>453991</v>
      </c>
      <c r="B714" s="107" t="s">
        <v>1147</v>
      </c>
      <c r="C714" s="110">
        <v>459991</v>
      </c>
      <c r="D714" s="107" t="s">
        <v>1148</v>
      </c>
      <c r="E714" s="111"/>
    </row>
    <row r="715" spans="1:6" ht="51.5" x14ac:dyDescent="0.35">
      <c r="A715" s="112">
        <v>453998</v>
      </c>
      <c r="B715" s="107" t="s">
        <v>1149</v>
      </c>
      <c r="C715" s="110">
        <v>459991</v>
      </c>
      <c r="D715" s="107" t="s">
        <v>1148</v>
      </c>
      <c r="E715" s="111"/>
    </row>
    <row r="716" spans="1:6" ht="25" x14ac:dyDescent="0.35">
      <c r="A716" s="112">
        <v>454110</v>
      </c>
      <c r="B716" s="107" t="s">
        <v>1048</v>
      </c>
      <c r="C716" s="110">
        <v>459991</v>
      </c>
      <c r="D716" s="107" t="s">
        <v>1148</v>
      </c>
      <c r="E716" s="111"/>
    </row>
    <row r="717" spans="1:6" ht="25" x14ac:dyDescent="0.35">
      <c r="A717" s="112">
        <v>454390</v>
      </c>
      <c r="B717" s="107" t="s">
        <v>1051</v>
      </c>
      <c r="C717" s="110">
        <v>459991</v>
      </c>
      <c r="D717" s="107" t="s">
        <v>1148</v>
      </c>
      <c r="E717" s="111"/>
    </row>
    <row r="718" spans="1:6" ht="64.5" x14ac:dyDescent="0.35">
      <c r="A718" s="112">
        <v>453998</v>
      </c>
      <c r="B718" s="107" t="s">
        <v>1150</v>
      </c>
      <c r="C718" s="110">
        <v>459999</v>
      </c>
      <c r="D718" s="107" t="s">
        <v>1151</v>
      </c>
      <c r="E718" s="111"/>
    </row>
    <row r="719" spans="1:6" ht="25" x14ac:dyDescent="0.35">
      <c r="A719" s="112">
        <v>454110</v>
      </c>
      <c r="B719" s="107" t="s">
        <v>1048</v>
      </c>
      <c r="C719" s="110">
        <v>459999</v>
      </c>
      <c r="D719" s="107" t="s">
        <v>1151</v>
      </c>
      <c r="E719" s="111"/>
    </row>
    <row r="720" spans="1:6" x14ac:dyDescent="0.35">
      <c r="A720" s="112">
        <v>454390</v>
      </c>
      <c r="B720" s="107" t="s">
        <v>1051</v>
      </c>
      <c r="C720" s="110">
        <v>459999</v>
      </c>
      <c r="D720" s="107" t="s">
        <v>1151</v>
      </c>
      <c r="E720" s="111"/>
    </row>
    <row r="721" spans="1:4" x14ac:dyDescent="0.35">
      <c r="A721" s="107">
        <v>481111</v>
      </c>
      <c r="B721" s="107" t="s">
        <v>1152</v>
      </c>
      <c r="C721" s="107">
        <v>481111</v>
      </c>
      <c r="D721" s="107" t="s">
        <v>1152</v>
      </c>
    </row>
    <row r="722" spans="1:4" x14ac:dyDescent="0.35">
      <c r="A722" s="107">
        <v>481112</v>
      </c>
      <c r="B722" s="107" t="s">
        <v>1153</v>
      </c>
      <c r="C722" s="107">
        <v>481112</v>
      </c>
      <c r="D722" s="107" t="s">
        <v>1153</v>
      </c>
    </row>
    <row r="723" spans="1:4" ht="25" x14ac:dyDescent="0.35">
      <c r="A723" s="107">
        <v>481211</v>
      </c>
      <c r="B723" s="107" t="s">
        <v>1154</v>
      </c>
      <c r="C723" s="107">
        <v>481211</v>
      </c>
      <c r="D723" s="107" t="s">
        <v>1154</v>
      </c>
    </row>
    <row r="724" spans="1:4" ht="25" x14ac:dyDescent="0.35">
      <c r="A724" s="107">
        <v>481212</v>
      </c>
      <c r="B724" s="107" t="s">
        <v>1155</v>
      </c>
      <c r="C724" s="107">
        <v>481212</v>
      </c>
      <c r="D724" s="107" t="s">
        <v>1155</v>
      </c>
    </row>
    <row r="725" spans="1:4" x14ac:dyDescent="0.35">
      <c r="A725" s="107">
        <v>481219</v>
      </c>
      <c r="B725" s="107" t="s">
        <v>1156</v>
      </c>
      <c r="C725" s="107">
        <v>481219</v>
      </c>
      <c r="D725" s="107" t="s">
        <v>1156</v>
      </c>
    </row>
    <row r="726" spans="1:4" x14ac:dyDescent="0.35">
      <c r="A726" s="107">
        <v>482111</v>
      </c>
      <c r="B726" s="107" t="s">
        <v>1157</v>
      </c>
      <c r="C726" s="107">
        <v>482111</v>
      </c>
      <c r="D726" s="107" t="s">
        <v>1157</v>
      </c>
    </row>
    <row r="727" spans="1:4" x14ac:dyDescent="0.35">
      <c r="A727" s="107">
        <v>482112</v>
      </c>
      <c r="B727" s="107" t="s">
        <v>1158</v>
      </c>
      <c r="C727" s="107">
        <v>482112</v>
      </c>
      <c r="D727" s="107" t="s">
        <v>1158</v>
      </c>
    </row>
    <row r="728" spans="1:4" x14ac:dyDescent="0.35">
      <c r="A728" s="107">
        <v>483111</v>
      </c>
      <c r="B728" s="107" t="s">
        <v>1159</v>
      </c>
      <c r="C728" s="107">
        <v>483111</v>
      </c>
      <c r="D728" s="107" t="s">
        <v>1159</v>
      </c>
    </row>
    <row r="729" spans="1:4" x14ac:dyDescent="0.35">
      <c r="A729" s="107">
        <v>483112</v>
      </c>
      <c r="B729" s="107" t="s">
        <v>1160</v>
      </c>
      <c r="C729" s="107">
        <v>483112</v>
      </c>
      <c r="D729" s="107" t="s">
        <v>1160</v>
      </c>
    </row>
    <row r="730" spans="1:4" ht="25" x14ac:dyDescent="0.35">
      <c r="A730" s="107">
        <v>483113</v>
      </c>
      <c r="B730" s="107" t="s">
        <v>1161</v>
      </c>
      <c r="C730" s="107">
        <v>483113</v>
      </c>
      <c r="D730" s="107" t="s">
        <v>1161</v>
      </c>
    </row>
    <row r="731" spans="1:4" ht="25" x14ac:dyDescent="0.35">
      <c r="A731" s="107">
        <v>483114</v>
      </c>
      <c r="B731" s="107" t="s">
        <v>1162</v>
      </c>
      <c r="C731" s="107">
        <v>483114</v>
      </c>
      <c r="D731" s="107" t="s">
        <v>1162</v>
      </c>
    </row>
    <row r="732" spans="1:4" x14ac:dyDescent="0.35">
      <c r="A732" s="107">
        <v>483211</v>
      </c>
      <c r="B732" s="107" t="s">
        <v>1163</v>
      </c>
      <c r="C732" s="107">
        <v>483211</v>
      </c>
      <c r="D732" s="107" t="s">
        <v>1163</v>
      </c>
    </row>
    <row r="733" spans="1:4" x14ac:dyDescent="0.35">
      <c r="A733" s="107">
        <v>483212</v>
      </c>
      <c r="B733" s="107" t="s">
        <v>1164</v>
      </c>
      <c r="C733" s="107">
        <v>483212</v>
      </c>
      <c r="D733" s="107" t="s">
        <v>1164</v>
      </c>
    </row>
    <row r="734" spans="1:4" x14ac:dyDescent="0.35">
      <c r="A734" s="107">
        <v>484110</v>
      </c>
      <c r="B734" s="107" t="s">
        <v>1165</v>
      </c>
      <c r="C734" s="107">
        <v>484110</v>
      </c>
      <c r="D734" s="107" t="s">
        <v>1165</v>
      </c>
    </row>
    <row r="735" spans="1:4" ht="25" x14ac:dyDescent="0.35">
      <c r="A735" s="107">
        <v>484121</v>
      </c>
      <c r="B735" s="107" t="s">
        <v>1166</v>
      </c>
      <c r="C735" s="107">
        <v>484121</v>
      </c>
      <c r="D735" s="107" t="s">
        <v>1166</v>
      </c>
    </row>
    <row r="736" spans="1:4" ht="25" x14ac:dyDescent="0.35">
      <c r="A736" s="107">
        <v>484122</v>
      </c>
      <c r="B736" s="107" t="s">
        <v>1167</v>
      </c>
      <c r="C736" s="107">
        <v>484122</v>
      </c>
      <c r="D736" s="107" t="s">
        <v>1167</v>
      </c>
    </row>
    <row r="737" spans="1:4" x14ac:dyDescent="0.35">
      <c r="A737" s="107">
        <v>484210</v>
      </c>
      <c r="B737" s="107" t="s">
        <v>1168</v>
      </c>
      <c r="C737" s="107">
        <v>484210</v>
      </c>
      <c r="D737" s="107" t="s">
        <v>1168</v>
      </c>
    </row>
    <row r="738" spans="1:4" ht="25" x14ac:dyDescent="0.35">
      <c r="A738" s="107">
        <v>484220</v>
      </c>
      <c r="B738" s="107" t="s">
        <v>1169</v>
      </c>
      <c r="C738" s="107">
        <v>484220</v>
      </c>
      <c r="D738" s="107" t="s">
        <v>1169</v>
      </c>
    </row>
    <row r="739" spans="1:4" ht="25" x14ac:dyDescent="0.35">
      <c r="A739" s="107">
        <v>484230</v>
      </c>
      <c r="B739" s="107" t="s">
        <v>1170</v>
      </c>
      <c r="C739" s="107">
        <v>484230</v>
      </c>
      <c r="D739" s="107" t="s">
        <v>1170</v>
      </c>
    </row>
    <row r="740" spans="1:4" x14ac:dyDescent="0.35">
      <c r="A740" s="107">
        <v>485111</v>
      </c>
      <c r="B740" s="107" t="s">
        <v>1171</v>
      </c>
      <c r="C740" s="107">
        <v>485111</v>
      </c>
      <c r="D740" s="107" t="s">
        <v>1171</v>
      </c>
    </row>
    <row r="741" spans="1:4" x14ac:dyDescent="0.35">
      <c r="A741" s="107">
        <v>485112</v>
      </c>
      <c r="B741" s="107" t="s">
        <v>1172</v>
      </c>
      <c r="C741" s="107">
        <v>485112</v>
      </c>
      <c r="D741" s="107" t="s">
        <v>1172</v>
      </c>
    </row>
    <row r="742" spans="1:4" ht="25" x14ac:dyDescent="0.35">
      <c r="A742" s="107">
        <v>485113</v>
      </c>
      <c r="B742" s="107" t="s">
        <v>1173</v>
      </c>
      <c r="C742" s="107">
        <v>485113</v>
      </c>
      <c r="D742" s="107" t="s">
        <v>1173</v>
      </c>
    </row>
    <row r="743" spans="1:4" x14ac:dyDescent="0.35">
      <c r="A743" s="107">
        <v>485119</v>
      </c>
      <c r="B743" s="107" t="s">
        <v>1174</v>
      </c>
      <c r="C743" s="107">
        <v>485119</v>
      </c>
      <c r="D743" s="107" t="s">
        <v>1174</v>
      </c>
    </row>
    <row r="744" spans="1:4" x14ac:dyDescent="0.35">
      <c r="A744" s="107">
        <v>485210</v>
      </c>
      <c r="B744" s="107" t="s">
        <v>1175</v>
      </c>
      <c r="C744" s="107">
        <v>485210</v>
      </c>
      <c r="D744" s="107" t="s">
        <v>1175</v>
      </c>
    </row>
    <row r="745" spans="1:4" x14ac:dyDescent="0.35">
      <c r="A745" s="107">
        <v>485310</v>
      </c>
      <c r="B745" s="107" t="s">
        <v>1176</v>
      </c>
      <c r="C745" s="107">
        <v>485310</v>
      </c>
      <c r="D745" s="107" t="s">
        <v>1177</v>
      </c>
    </row>
    <row r="746" spans="1:4" x14ac:dyDescent="0.35">
      <c r="A746" s="107">
        <v>485320</v>
      </c>
      <c r="B746" s="107" t="s">
        <v>1178</v>
      </c>
      <c r="C746" s="107">
        <v>485320</v>
      </c>
      <c r="D746" s="107" t="s">
        <v>1178</v>
      </c>
    </row>
    <row r="747" spans="1:4" x14ac:dyDescent="0.35">
      <c r="A747" s="107">
        <v>485410</v>
      </c>
      <c r="B747" s="107" t="s">
        <v>1179</v>
      </c>
      <c r="C747" s="107">
        <v>485410</v>
      </c>
      <c r="D747" s="107" t="s">
        <v>1179</v>
      </c>
    </row>
    <row r="748" spans="1:4" x14ac:dyDescent="0.35">
      <c r="A748" s="107">
        <v>485510</v>
      </c>
      <c r="B748" s="107" t="s">
        <v>1180</v>
      </c>
      <c r="C748" s="107">
        <v>485510</v>
      </c>
      <c r="D748" s="107" t="s">
        <v>1180</v>
      </c>
    </row>
    <row r="749" spans="1:4" x14ac:dyDescent="0.35">
      <c r="A749" s="107">
        <v>485991</v>
      </c>
      <c r="B749" s="107" t="s">
        <v>1181</v>
      </c>
      <c r="C749" s="107">
        <v>485991</v>
      </c>
      <c r="D749" s="107" t="s">
        <v>1181</v>
      </c>
    </row>
    <row r="750" spans="1:4" ht="25" x14ac:dyDescent="0.35">
      <c r="A750" s="107">
        <v>485999</v>
      </c>
      <c r="B750" s="107" t="s">
        <v>1182</v>
      </c>
      <c r="C750" s="107">
        <v>485999</v>
      </c>
      <c r="D750" s="107" t="s">
        <v>1182</v>
      </c>
    </row>
    <row r="751" spans="1:4" x14ac:dyDescent="0.35">
      <c r="A751" s="107">
        <v>486110</v>
      </c>
      <c r="B751" s="107" t="s">
        <v>1183</v>
      </c>
      <c r="C751" s="107">
        <v>486110</v>
      </c>
      <c r="D751" s="107" t="s">
        <v>1183</v>
      </c>
    </row>
    <row r="752" spans="1:4" x14ac:dyDescent="0.35">
      <c r="A752" s="107">
        <v>486210</v>
      </c>
      <c r="B752" s="107" t="s">
        <v>1184</v>
      </c>
      <c r="C752" s="107">
        <v>486210</v>
      </c>
      <c r="D752" s="107" t="s">
        <v>1184</v>
      </c>
    </row>
    <row r="753" spans="1:6" ht="25" x14ac:dyDescent="0.35">
      <c r="A753" s="107">
        <v>486910</v>
      </c>
      <c r="B753" s="107" t="s">
        <v>1185</v>
      </c>
      <c r="C753" s="107">
        <v>486910</v>
      </c>
      <c r="D753" s="107" t="s">
        <v>1185</v>
      </c>
      <c r="E753" s="108"/>
    </row>
    <row r="754" spans="1:6" x14ac:dyDescent="0.35">
      <c r="A754" s="107">
        <v>486990</v>
      </c>
      <c r="B754" s="107" t="s">
        <v>1186</v>
      </c>
      <c r="C754" s="107">
        <v>486990</v>
      </c>
      <c r="D754" s="107" t="s">
        <v>1186</v>
      </c>
      <c r="E754" s="108"/>
    </row>
    <row r="755" spans="1:6" ht="25" x14ac:dyDescent="0.35">
      <c r="A755" s="107">
        <v>487110</v>
      </c>
      <c r="B755" s="107" t="s">
        <v>1187</v>
      </c>
      <c r="C755" s="107">
        <v>487110</v>
      </c>
      <c r="D755" s="107" t="s">
        <v>1187</v>
      </c>
      <c r="E755" s="108"/>
    </row>
    <row r="756" spans="1:6" ht="25" x14ac:dyDescent="0.35">
      <c r="A756" s="107">
        <v>487210</v>
      </c>
      <c r="B756" s="107" t="s">
        <v>1188</v>
      </c>
      <c r="C756" s="107">
        <v>487210</v>
      </c>
      <c r="D756" s="107" t="s">
        <v>1188</v>
      </c>
      <c r="E756" s="108"/>
    </row>
    <row r="757" spans="1:6" ht="25" x14ac:dyDescent="0.35">
      <c r="A757" s="107">
        <v>487990</v>
      </c>
      <c r="B757" s="107" t="s">
        <v>1189</v>
      </c>
      <c r="C757" s="107">
        <v>487990</v>
      </c>
      <c r="D757" s="107" t="s">
        <v>1189</v>
      </c>
      <c r="E757" s="108"/>
      <c r="F757" s="4" t="s">
        <v>15</v>
      </c>
    </row>
    <row r="758" spans="1:6" x14ac:dyDescent="0.35">
      <c r="A758" s="107">
        <v>488111</v>
      </c>
      <c r="B758" s="107" t="s">
        <v>1190</v>
      </c>
      <c r="C758" s="107">
        <v>488111</v>
      </c>
      <c r="D758" s="107" t="s">
        <v>1190</v>
      </c>
      <c r="E758" s="108"/>
    </row>
    <row r="759" spans="1:6" x14ac:dyDescent="0.35">
      <c r="A759" s="107">
        <v>488119</v>
      </c>
      <c r="B759" s="107" t="s">
        <v>1191</v>
      </c>
      <c r="C759" s="107">
        <v>488119</v>
      </c>
      <c r="D759" s="107" t="s">
        <v>1191</v>
      </c>
      <c r="E759" s="108"/>
    </row>
    <row r="760" spans="1:6" ht="25" x14ac:dyDescent="0.35">
      <c r="A760" s="107">
        <v>488190</v>
      </c>
      <c r="B760" s="107" t="s">
        <v>1192</v>
      </c>
      <c r="C760" s="107">
        <v>488190</v>
      </c>
      <c r="D760" s="107" t="s">
        <v>1192</v>
      </c>
      <c r="E760" s="108"/>
    </row>
    <row r="761" spans="1:6" x14ac:dyDescent="0.35">
      <c r="A761" s="107">
        <v>488210</v>
      </c>
      <c r="B761" s="107" t="s">
        <v>1193</v>
      </c>
      <c r="C761" s="107">
        <v>488210</v>
      </c>
      <c r="D761" s="107" t="s">
        <v>1193</v>
      </c>
      <c r="E761" s="108"/>
    </row>
    <row r="762" spans="1:6" x14ac:dyDescent="0.35">
      <c r="A762" s="107">
        <v>488310</v>
      </c>
      <c r="B762" s="107" t="s">
        <v>1194</v>
      </c>
      <c r="C762" s="107">
        <v>488310</v>
      </c>
      <c r="D762" s="107" t="s">
        <v>1194</v>
      </c>
      <c r="E762" s="108"/>
    </row>
    <row r="763" spans="1:6" x14ac:dyDescent="0.35">
      <c r="A763" s="107">
        <v>488320</v>
      </c>
      <c r="B763" s="107" t="s">
        <v>1195</v>
      </c>
      <c r="C763" s="107">
        <v>488320</v>
      </c>
      <c r="D763" s="107" t="s">
        <v>1195</v>
      </c>
      <c r="E763" s="108"/>
    </row>
    <row r="764" spans="1:6" x14ac:dyDescent="0.35">
      <c r="A764" s="107">
        <v>488330</v>
      </c>
      <c r="B764" s="107" t="s">
        <v>1196</v>
      </c>
      <c r="C764" s="107">
        <v>488330</v>
      </c>
      <c r="D764" s="107" t="s">
        <v>1196</v>
      </c>
      <c r="E764" s="108"/>
    </row>
    <row r="765" spans="1:6" ht="25" x14ac:dyDescent="0.35">
      <c r="A765" s="107">
        <v>488390</v>
      </c>
      <c r="B765" s="107" t="s">
        <v>1197</v>
      </c>
      <c r="C765" s="107">
        <v>488390</v>
      </c>
      <c r="D765" s="107" t="s">
        <v>1197</v>
      </c>
      <c r="E765" s="108"/>
    </row>
    <row r="766" spans="1:6" x14ac:dyDescent="0.35">
      <c r="A766" s="107">
        <v>488410</v>
      </c>
      <c r="B766" s="107" t="s">
        <v>1198</v>
      </c>
      <c r="C766" s="107">
        <v>488410</v>
      </c>
      <c r="D766" s="107" t="s">
        <v>1198</v>
      </c>
      <c r="E766" s="108"/>
    </row>
    <row r="767" spans="1:6" ht="25" x14ac:dyDescent="0.35">
      <c r="A767" s="107">
        <v>488490</v>
      </c>
      <c r="B767" s="107" t="s">
        <v>1199</v>
      </c>
      <c r="C767" s="107">
        <v>488490</v>
      </c>
      <c r="D767" s="107" t="s">
        <v>1199</v>
      </c>
      <c r="E767" s="108"/>
    </row>
    <row r="768" spans="1:6" x14ac:dyDescent="0.35">
      <c r="A768" s="107">
        <v>488510</v>
      </c>
      <c r="B768" s="107" t="s">
        <v>1200</v>
      </c>
      <c r="C768" s="107">
        <v>488510</v>
      </c>
      <c r="D768" s="107" t="s">
        <v>1200</v>
      </c>
      <c r="E768" s="108"/>
    </row>
    <row r="769" spans="1:4" x14ac:dyDescent="0.35">
      <c r="A769" s="107">
        <v>488991</v>
      </c>
      <c r="B769" s="107" t="s">
        <v>1201</v>
      </c>
      <c r="C769" s="107">
        <v>488991</v>
      </c>
      <c r="D769" s="107" t="s">
        <v>1201</v>
      </c>
    </row>
    <row r="770" spans="1:4" ht="25" x14ac:dyDescent="0.35">
      <c r="A770" s="107">
        <v>488999</v>
      </c>
      <c r="B770" s="107" t="s">
        <v>1202</v>
      </c>
      <c r="C770" s="107">
        <v>488999</v>
      </c>
      <c r="D770" s="107" t="s">
        <v>1202</v>
      </c>
    </row>
    <row r="771" spans="1:4" x14ac:dyDescent="0.35">
      <c r="A771" s="107">
        <v>491110</v>
      </c>
      <c r="B771" s="107" t="s">
        <v>1203</v>
      </c>
      <c r="C771" s="107">
        <v>491110</v>
      </c>
      <c r="D771" s="107" t="s">
        <v>1203</v>
      </c>
    </row>
    <row r="772" spans="1:4" x14ac:dyDescent="0.35">
      <c r="A772" s="107">
        <v>492110</v>
      </c>
      <c r="B772" s="107" t="s">
        <v>1204</v>
      </c>
      <c r="C772" s="107">
        <v>492110</v>
      </c>
      <c r="D772" s="107" t="s">
        <v>1204</v>
      </c>
    </row>
    <row r="773" spans="1:4" x14ac:dyDescent="0.35">
      <c r="A773" s="107">
        <v>492210</v>
      </c>
      <c r="B773" s="107" t="s">
        <v>1205</v>
      </c>
      <c r="C773" s="107">
        <v>492210</v>
      </c>
      <c r="D773" s="107" t="s">
        <v>1205</v>
      </c>
    </row>
    <row r="774" spans="1:4" x14ac:dyDescent="0.35">
      <c r="A774" s="107">
        <v>493110</v>
      </c>
      <c r="B774" s="107" t="s">
        <v>1206</v>
      </c>
      <c r="C774" s="107">
        <v>493110</v>
      </c>
      <c r="D774" s="107" t="s">
        <v>1206</v>
      </c>
    </row>
    <row r="775" spans="1:4" x14ac:dyDescent="0.35">
      <c r="A775" s="107">
        <v>493120</v>
      </c>
      <c r="B775" s="107" t="s">
        <v>1207</v>
      </c>
      <c r="C775" s="107">
        <v>493120</v>
      </c>
      <c r="D775" s="107" t="s">
        <v>1207</v>
      </c>
    </row>
    <row r="776" spans="1:4" x14ac:dyDescent="0.35">
      <c r="A776" s="107">
        <v>493130</v>
      </c>
      <c r="B776" s="107" t="s">
        <v>1208</v>
      </c>
      <c r="C776" s="107">
        <v>493130</v>
      </c>
      <c r="D776" s="107" t="s">
        <v>1208</v>
      </c>
    </row>
    <row r="777" spans="1:4" x14ac:dyDescent="0.35">
      <c r="A777" s="107">
        <v>493190</v>
      </c>
      <c r="B777" s="107" t="s">
        <v>1209</v>
      </c>
      <c r="C777" s="107">
        <v>493190</v>
      </c>
      <c r="D777" s="107" t="s">
        <v>1209</v>
      </c>
    </row>
    <row r="778" spans="1:4" x14ac:dyDescent="0.35">
      <c r="A778" s="107">
        <v>512110</v>
      </c>
      <c r="B778" s="107" t="s">
        <v>1210</v>
      </c>
      <c r="C778" s="107">
        <v>512110</v>
      </c>
      <c r="D778" s="107" t="s">
        <v>1210</v>
      </c>
    </row>
    <row r="779" spans="1:4" x14ac:dyDescent="0.35">
      <c r="A779" s="107">
        <v>512120</v>
      </c>
      <c r="B779" s="107" t="s">
        <v>1211</v>
      </c>
      <c r="C779" s="107">
        <v>512120</v>
      </c>
      <c r="D779" s="107" t="s">
        <v>1211</v>
      </c>
    </row>
    <row r="780" spans="1:4" x14ac:dyDescent="0.35">
      <c r="A780" s="107">
        <v>512131</v>
      </c>
      <c r="B780" s="107" t="s">
        <v>1212</v>
      </c>
      <c r="C780" s="107">
        <v>512131</v>
      </c>
      <c r="D780" s="107" t="s">
        <v>1212</v>
      </c>
    </row>
    <row r="781" spans="1:4" x14ac:dyDescent="0.35">
      <c r="A781" s="107">
        <v>512132</v>
      </c>
      <c r="B781" s="107" t="s">
        <v>1213</v>
      </c>
      <c r="C781" s="107">
        <v>512132</v>
      </c>
      <c r="D781" s="107" t="s">
        <v>1213</v>
      </c>
    </row>
    <row r="782" spans="1:4" ht="25" x14ac:dyDescent="0.35">
      <c r="A782" s="107">
        <v>512191</v>
      </c>
      <c r="B782" s="107" t="s">
        <v>1214</v>
      </c>
      <c r="C782" s="107">
        <v>512191</v>
      </c>
      <c r="D782" s="107" t="s">
        <v>1214</v>
      </c>
    </row>
    <row r="783" spans="1:4" x14ac:dyDescent="0.35">
      <c r="A783" s="107">
        <v>512199</v>
      </c>
      <c r="B783" s="107" t="s">
        <v>1215</v>
      </c>
      <c r="C783" s="107">
        <v>512199</v>
      </c>
      <c r="D783" s="107" t="s">
        <v>1215</v>
      </c>
    </row>
    <row r="784" spans="1:4" x14ac:dyDescent="0.35">
      <c r="A784" s="107">
        <v>512230</v>
      </c>
      <c r="B784" s="107" t="s">
        <v>1216</v>
      </c>
      <c r="C784" s="107">
        <v>512230</v>
      </c>
      <c r="D784" s="107" t="s">
        <v>1216</v>
      </c>
    </row>
    <row r="785" spans="1:9" x14ac:dyDescent="0.35">
      <c r="A785" s="107">
        <v>512240</v>
      </c>
      <c r="B785" s="107" t="s">
        <v>1217</v>
      </c>
      <c r="C785" s="107">
        <v>512240</v>
      </c>
      <c r="D785" s="107" t="s">
        <v>1217</v>
      </c>
      <c r="E785" s="108"/>
      <c r="I785" s="4" t="s">
        <v>15</v>
      </c>
    </row>
    <row r="786" spans="1:9" x14ac:dyDescent="0.35">
      <c r="A786" s="107">
        <v>512250</v>
      </c>
      <c r="B786" s="107" t="s">
        <v>1218</v>
      </c>
      <c r="C786" s="107">
        <v>512250</v>
      </c>
      <c r="D786" s="107" t="s">
        <v>1218</v>
      </c>
      <c r="E786" s="108"/>
    </row>
    <row r="787" spans="1:9" x14ac:dyDescent="0.35">
      <c r="A787" s="107">
        <v>512290</v>
      </c>
      <c r="B787" s="107" t="s">
        <v>1219</v>
      </c>
      <c r="C787" s="107">
        <v>512290</v>
      </c>
      <c r="D787" s="107" t="s">
        <v>1219</v>
      </c>
      <c r="E787" s="108"/>
    </row>
    <row r="788" spans="1:9" x14ac:dyDescent="0.35">
      <c r="A788" s="107">
        <v>511110</v>
      </c>
      <c r="B788" s="107" t="s">
        <v>1220</v>
      </c>
      <c r="C788" s="110">
        <v>513110</v>
      </c>
      <c r="D788" s="107" t="s">
        <v>1220</v>
      </c>
      <c r="E788" s="111"/>
    </row>
    <row r="789" spans="1:9" ht="38.5" x14ac:dyDescent="0.35">
      <c r="A789" s="112">
        <v>519130</v>
      </c>
      <c r="B789" s="107" t="s">
        <v>1221</v>
      </c>
      <c r="C789" s="110">
        <v>513110</v>
      </c>
      <c r="D789" s="107" t="s">
        <v>1220</v>
      </c>
      <c r="E789" s="111"/>
    </row>
    <row r="790" spans="1:9" x14ac:dyDescent="0.35">
      <c r="A790" s="107">
        <v>511120</v>
      </c>
      <c r="B790" s="107" t="s">
        <v>1222</v>
      </c>
      <c r="C790" s="110">
        <v>513120</v>
      </c>
      <c r="D790" s="107" t="s">
        <v>1222</v>
      </c>
      <c r="E790" s="111"/>
    </row>
    <row r="791" spans="1:9" ht="38.5" x14ac:dyDescent="0.35">
      <c r="A791" s="112">
        <v>519130</v>
      </c>
      <c r="B791" s="107" t="s">
        <v>1223</v>
      </c>
      <c r="C791" s="110">
        <v>513120</v>
      </c>
      <c r="D791" s="107" t="s">
        <v>1222</v>
      </c>
      <c r="E791" s="111"/>
    </row>
    <row r="792" spans="1:9" x14ac:dyDescent="0.35">
      <c r="A792" s="107">
        <v>511130</v>
      </c>
      <c r="B792" s="107" t="s">
        <v>1224</v>
      </c>
      <c r="C792" s="110">
        <v>513130</v>
      </c>
      <c r="D792" s="107" t="s">
        <v>1224</v>
      </c>
      <c r="E792" s="111"/>
    </row>
    <row r="793" spans="1:9" ht="38.5" x14ac:dyDescent="0.35">
      <c r="A793" s="112">
        <v>519130</v>
      </c>
      <c r="B793" s="107" t="s">
        <v>1225</v>
      </c>
      <c r="C793" s="110">
        <v>513130</v>
      </c>
      <c r="D793" s="107" t="s">
        <v>1224</v>
      </c>
      <c r="E793" s="111"/>
    </row>
    <row r="794" spans="1:9" x14ac:dyDescent="0.35">
      <c r="A794" s="107">
        <v>511140</v>
      </c>
      <c r="B794" s="107" t="s">
        <v>1226</v>
      </c>
      <c r="C794" s="110">
        <v>513140</v>
      </c>
      <c r="D794" s="107" t="s">
        <v>1226</v>
      </c>
      <c r="E794" s="111"/>
    </row>
    <row r="795" spans="1:9" ht="38.5" x14ac:dyDescent="0.35">
      <c r="A795" s="112">
        <v>519130</v>
      </c>
      <c r="B795" s="107" t="s">
        <v>1227</v>
      </c>
      <c r="C795" s="110">
        <v>513140</v>
      </c>
      <c r="D795" s="107" t="s">
        <v>1226</v>
      </c>
      <c r="E795" s="111"/>
    </row>
    <row r="796" spans="1:9" x14ac:dyDescent="0.35">
      <c r="A796" s="107">
        <v>511191</v>
      </c>
      <c r="B796" s="107" t="s">
        <v>1228</v>
      </c>
      <c r="C796" s="110">
        <v>513191</v>
      </c>
      <c r="D796" s="107" t="s">
        <v>1228</v>
      </c>
      <c r="E796" s="111"/>
    </row>
    <row r="797" spans="1:9" ht="38.5" x14ac:dyDescent="0.35">
      <c r="A797" s="112">
        <v>519130</v>
      </c>
      <c r="B797" s="107" t="s">
        <v>1229</v>
      </c>
      <c r="C797" s="110">
        <v>513191</v>
      </c>
      <c r="D797" s="107" t="s">
        <v>1228</v>
      </c>
      <c r="E797" s="111"/>
    </row>
    <row r="798" spans="1:9" x14ac:dyDescent="0.35">
      <c r="A798" s="107">
        <v>511199</v>
      </c>
      <c r="B798" s="107" t="s">
        <v>1230</v>
      </c>
      <c r="C798" s="110">
        <v>513199</v>
      </c>
      <c r="D798" s="107" t="s">
        <v>1230</v>
      </c>
      <c r="E798" s="111"/>
    </row>
    <row r="799" spans="1:9" ht="38.5" x14ac:dyDescent="0.35">
      <c r="A799" s="112">
        <v>519130</v>
      </c>
      <c r="B799" s="107" t="s">
        <v>1231</v>
      </c>
      <c r="C799" s="110">
        <v>513199</v>
      </c>
      <c r="D799" s="107" t="s">
        <v>1230</v>
      </c>
      <c r="E799" s="111"/>
    </row>
    <row r="800" spans="1:9" x14ac:dyDescent="0.35">
      <c r="A800" s="107">
        <v>511210</v>
      </c>
      <c r="B800" s="107" t="s">
        <v>1232</v>
      </c>
      <c r="C800" s="107">
        <v>513210</v>
      </c>
      <c r="D800" s="107" t="s">
        <v>1232</v>
      </c>
      <c r="E800" s="108"/>
      <c r="H800" s="4" t="s">
        <v>15</v>
      </c>
    </row>
    <row r="801" spans="1:4" x14ac:dyDescent="0.35">
      <c r="A801" s="107">
        <v>515112</v>
      </c>
      <c r="B801" s="107" t="s">
        <v>1233</v>
      </c>
      <c r="C801" s="107">
        <v>516110</v>
      </c>
      <c r="D801" s="107" t="s">
        <v>1234</v>
      </c>
    </row>
    <row r="802" spans="1:4" ht="26" x14ac:dyDescent="0.35">
      <c r="A802" s="112">
        <v>515120</v>
      </c>
      <c r="B802" s="107" t="s">
        <v>1235</v>
      </c>
      <c r="C802" s="107">
        <v>516120</v>
      </c>
      <c r="D802" s="107" t="s">
        <v>1236</v>
      </c>
    </row>
    <row r="803" spans="1:4" ht="37.5" x14ac:dyDescent="0.35">
      <c r="A803" s="107">
        <v>515111</v>
      </c>
      <c r="B803" s="107" t="s">
        <v>1237</v>
      </c>
      <c r="C803" s="110">
        <v>516210</v>
      </c>
      <c r="D803" s="107" t="s">
        <v>1238</v>
      </c>
    </row>
    <row r="804" spans="1:4" ht="37.5" x14ac:dyDescent="0.35">
      <c r="A804" s="112">
        <v>515120</v>
      </c>
      <c r="B804" s="107" t="s">
        <v>1239</v>
      </c>
      <c r="C804" s="110">
        <v>516210</v>
      </c>
      <c r="D804" s="107" t="s">
        <v>1238</v>
      </c>
    </row>
    <row r="805" spans="1:4" ht="37.5" x14ac:dyDescent="0.35">
      <c r="A805" s="107">
        <v>515210</v>
      </c>
      <c r="B805" s="107" t="s">
        <v>1240</v>
      </c>
      <c r="C805" s="110">
        <v>516210</v>
      </c>
      <c r="D805" s="107" t="s">
        <v>1238</v>
      </c>
    </row>
    <row r="806" spans="1:4" ht="37.5" x14ac:dyDescent="0.35">
      <c r="A806" s="107">
        <v>519110</v>
      </c>
      <c r="B806" s="107" t="s">
        <v>1241</v>
      </c>
      <c r="C806" s="110">
        <v>516210</v>
      </c>
      <c r="D806" s="107" t="s">
        <v>1238</v>
      </c>
    </row>
    <row r="807" spans="1:4" ht="38.5" x14ac:dyDescent="0.35">
      <c r="A807" s="112">
        <v>519130</v>
      </c>
      <c r="B807" s="107" t="s">
        <v>1242</v>
      </c>
      <c r="C807" s="110">
        <v>516210</v>
      </c>
      <c r="D807" s="107" t="s">
        <v>1238</v>
      </c>
    </row>
    <row r="808" spans="1:4" x14ac:dyDescent="0.35">
      <c r="A808" s="107">
        <v>517311</v>
      </c>
      <c r="B808" s="107" t="s">
        <v>1243</v>
      </c>
      <c r="C808" s="107">
        <v>517111</v>
      </c>
      <c r="D808" s="107" t="s">
        <v>1243</v>
      </c>
    </row>
    <row r="809" spans="1:4" ht="38.5" x14ac:dyDescent="0.35">
      <c r="A809" s="112">
        <v>517312</v>
      </c>
      <c r="B809" s="107" t="s">
        <v>1244</v>
      </c>
      <c r="C809" s="107">
        <v>517112</v>
      </c>
      <c r="D809" s="107" t="s">
        <v>1245</v>
      </c>
    </row>
    <row r="810" spans="1:4" ht="39" x14ac:dyDescent="0.35">
      <c r="A810" s="112">
        <v>517911</v>
      </c>
      <c r="B810" s="107" t="s">
        <v>1246</v>
      </c>
      <c r="C810" s="107">
        <v>517121</v>
      </c>
      <c r="D810" s="107" t="s">
        <v>1247</v>
      </c>
    </row>
    <row r="811" spans="1:4" ht="38.5" x14ac:dyDescent="0.35">
      <c r="A811" s="112">
        <v>517312</v>
      </c>
      <c r="B811" s="107" t="s">
        <v>1248</v>
      </c>
      <c r="C811" s="110">
        <v>517122</v>
      </c>
      <c r="D811" s="107" t="s">
        <v>1249</v>
      </c>
    </row>
    <row r="812" spans="1:4" ht="26" x14ac:dyDescent="0.35">
      <c r="A812" s="112">
        <v>517911</v>
      </c>
      <c r="B812" s="107" t="s">
        <v>1250</v>
      </c>
      <c r="C812" s="110">
        <v>517122</v>
      </c>
      <c r="D812" s="107" t="s">
        <v>1249</v>
      </c>
    </row>
    <row r="813" spans="1:4" x14ac:dyDescent="0.35">
      <c r="A813" s="107">
        <v>517410</v>
      </c>
      <c r="B813" s="107" t="s">
        <v>1251</v>
      </c>
      <c r="C813" s="107">
        <v>517410</v>
      </c>
      <c r="D813" s="107" t="s">
        <v>1251</v>
      </c>
    </row>
    <row r="814" spans="1:4" x14ac:dyDescent="0.35">
      <c r="A814" s="107">
        <v>517919</v>
      </c>
      <c r="B814" s="107" t="s">
        <v>1252</v>
      </c>
      <c r="C814" s="107">
        <v>517810</v>
      </c>
      <c r="D814" s="107" t="s">
        <v>1252</v>
      </c>
    </row>
    <row r="815" spans="1:4" ht="37.5" x14ac:dyDescent="0.35">
      <c r="A815" s="107">
        <v>518210</v>
      </c>
      <c r="B815" s="107" t="s">
        <v>1253</v>
      </c>
      <c r="C815" s="107">
        <v>518210</v>
      </c>
      <c r="D815" s="107" t="s">
        <v>1254</v>
      </c>
    </row>
    <row r="816" spans="1:4" x14ac:dyDescent="0.35">
      <c r="A816" s="107">
        <v>519120</v>
      </c>
      <c r="B816" s="107" t="s">
        <v>1255</v>
      </c>
      <c r="C816" s="107">
        <v>519210</v>
      </c>
      <c r="D816" s="107" t="s">
        <v>1255</v>
      </c>
    </row>
    <row r="817" spans="1:9" ht="25.5" x14ac:dyDescent="0.35">
      <c r="A817" s="112">
        <v>519130</v>
      </c>
      <c r="B817" s="107" t="s">
        <v>1256</v>
      </c>
      <c r="C817" s="110">
        <v>519290</v>
      </c>
      <c r="D817" s="107" t="s">
        <v>1257</v>
      </c>
      <c r="E817" s="111"/>
    </row>
    <row r="818" spans="1:9" ht="25" x14ac:dyDescent="0.35">
      <c r="A818" s="107">
        <v>519190</v>
      </c>
      <c r="B818" s="107" t="s">
        <v>1258</v>
      </c>
      <c r="C818" s="110">
        <v>519290</v>
      </c>
      <c r="D818" s="107" t="s">
        <v>1257</v>
      </c>
      <c r="E818" s="111"/>
    </row>
    <row r="819" spans="1:9" x14ac:dyDescent="0.35">
      <c r="A819" s="107">
        <v>521110</v>
      </c>
      <c r="B819" s="107" t="s">
        <v>1259</v>
      </c>
      <c r="C819" s="107">
        <v>521110</v>
      </c>
      <c r="D819" s="107" t="s">
        <v>1259</v>
      </c>
      <c r="E819" s="108"/>
    </row>
    <row r="820" spans="1:9" x14ac:dyDescent="0.35">
      <c r="A820" s="107">
        <v>522110</v>
      </c>
      <c r="B820" s="107" t="s">
        <v>1260</v>
      </c>
      <c r="C820" s="107">
        <v>522110</v>
      </c>
      <c r="D820" s="107" t="s">
        <v>1260</v>
      </c>
      <c r="E820" s="108"/>
    </row>
    <row r="821" spans="1:9" x14ac:dyDescent="0.35">
      <c r="A821" s="107">
        <v>522130</v>
      </c>
      <c r="B821" s="107" t="s">
        <v>1261</v>
      </c>
      <c r="C821" s="107">
        <v>522130</v>
      </c>
      <c r="D821" s="107" t="s">
        <v>1261</v>
      </c>
      <c r="E821" s="108"/>
    </row>
    <row r="822" spans="1:9" ht="25" x14ac:dyDescent="0.35">
      <c r="A822" s="107">
        <v>522120</v>
      </c>
      <c r="B822" s="107" t="s">
        <v>1262</v>
      </c>
      <c r="C822" s="110">
        <v>522180</v>
      </c>
      <c r="D822" s="107" t="s">
        <v>1263</v>
      </c>
      <c r="E822" s="111"/>
    </row>
    <row r="823" spans="1:9" ht="25" x14ac:dyDescent="0.35">
      <c r="A823" s="107">
        <v>522190</v>
      </c>
      <c r="B823" s="107" t="s">
        <v>1264</v>
      </c>
      <c r="C823" s="110">
        <v>522180</v>
      </c>
      <c r="D823" s="107" t="s">
        <v>1263</v>
      </c>
      <c r="E823" s="111"/>
    </row>
    <row r="824" spans="1:9" x14ac:dyDescent="0.35">
      <c r="A824" s="107">
        <v>522210</v>
      </c>
      <c r="B824" s="107" t="s">
        <v>1265</v>
      </c>
      <c r="C824" s="107">
        <v>522210</v>
      </c>
      <c r="D824" s="107" t="s">
        <v>1265</v>
      </c>
      <c r="E824" s="108"/>
    </row>
    <row r="825" spans="1:9" x14ac:dyDescent="0.35">
      <c r="A825" s="107">
        <v>522220</v>
      </c>
      <c r="B825" s="107" t="s">
        <v>1266</v>
      </c>
      <c r="C825" s="107">
        <v>522220</v>
      </c>
      <c r="D825" s="107" t="s">
        <v>1266</v>
      </c>
      <c r="E825" s="108"/>
    </row>
    <row r="826" spans="1:9" x14ac:dyDescent="0.35">
      <c r="A826" s="107">
        <v>522291</v>
      </c>
      <c r="B826" s="107" t="s">
        <v>1267</v>
      </c>
      <c r="C826" s="107">
        <v>522291</v>
      </c>
      <c r="D826" s="107" t="s">
        <v>1267</v>
      </c>
      <c r="E826" s="108"/>
    </row>
    <row r="827" spans="1:9" x14ac:dyDescent="0.35">
      <c r="A827" s="107">
        <v>522292</v>
      </c>
      <c r="B827" s="107" t="s">
        <v>1268</v>
      </c>
      <c r="C827" s="107">
        <v>522292</v>
      </c>
      <c r="D827" s="107" t="s">
        <v>1268</v>
      </c>
      <c r="E827" s="108"/>
    </row>
    <row r="828" spans="1:9" ht="25" x14ac:dyDescent="0.35">
      <c r="A828" s="107">
        <v>522293</v>
      </c>
      <c r="B828" s="107" t="s">
        <v>1269</v>
      </c>
      <c r="C828" s="110">
        <v>522299</v>
      </c>
      <c r="D828" s="107" t="s">
        <v>1270</v>
      </c>
      <c r="E828" s="111"/>
    </row>
    <row r="829" spans="1:9" ht="25" x14ac:dyDescent="0.35">
      <c r="A829" s="107">
        <v>522294</v>
      </c>
      <c r="B829" s="107" t="s">
        <v>1271</v>
      </c>
      <c r="C829" s="110">
        <v>522299</v>
      </c>
      <c r="D829" s="107" t="s">
        <v>1270</v>
      </c>
      <c r="E829" s="111"/>
    </row>
    <row r="830" spans="1:9" ht="25" x14ac:dyDescent="0.35">
      <c r="A830" s="107">
        <v>522298</v>
      </c>
      <c r="B830" s="107" t="s">
        <v>1272</v>
      </c>
      <c r="C830" s="110">
        <v>522299</v>
      </c>
      <c r="D830" s="107" t="s">
        <v>1270</v>
      </c>
      <c r="E830" s="111"/>
    </row>
    <row r="831" spans="1:9" x14ac:dyDescent="0.35">
      <c r="A831" s="107">
        <v>522310</v>
      </c>
      <c r="B831" s="107" t="s">
        <v>1273</v>
      </c>
      <c r="C831" s="107">
        <v>522310</v>
      </c>
      <c r="D831" s="107" t="s">
        <v>1273</v>
      </c>
      <c r="E831" s="108"/>
      <c r="I831" s="4" t="s">
        <v>15</v>
      </c>
    </row>
    <row r="832" spans="1:9" ht="25" x14ac:dyDescent="0.35">
      <c r="A832" s="107">
        <v>522320</v>
      </c>
      <c r="B832" s="107" t="s">
        <v>1274</v>
      </c>
      <c r="C832" s="107">
        <v>522320</v>
      </c>
      <c r="D832" s="107" t="s">
        <v>1274</v>
      </c>
      <c r="E832" s="108"/>
    </row>
    <row r="833" spans="1:4" ht="25" x14ac:dyDescent="0.35">
      <c r="A833" s="186">
        <v>522390</v>
      </c>
      <c r="B833" s="107" t="s">
        <v>1275</v>
      </c>
      <c r="C833" s="186">
        <v>522390</v>
      </c>
      <c r="D833" s="107" t="s">
        <v>1275</v>
      </c>
    </row>
    <row r="834" spans="1:4" ht="25" x14ac:dyDescent="0.35">
      <c r="A834" s="107">
        <v>523110</v>
      </c>
      <c r="B834" s="107" t="s">
        <v>1276</v>
      </c>
      <c r="C834" s="110">
        <v>523150</v>
      </c>
      <c r="D834" s="107" t="s">
        <v>1277</v>
      </c>
    </row>
    <row r="835" spans="1:4" ht="25" x14ac:dyDescent="0.35">
      <c r="A835" s="107">
        <v>523120</v>
      </c>
      <c r="B835" s="107" t="s">
        <v>1278</v>
      </c>
      <c r="C835" s="110">
        <v>523150</v>
      </c>
      <c r="D835" s="107" t="s">
        <v>1277</v>
      </c>
    </row>
    <row r="836" spans="1:4" x14ac:dyDescent="0.35">
      <c r="A836" s="107">
        <v>523130</v>
      </c>
      <c r="B836" s="107" t="s">
        <v>1279</v>
      </c>
      <c r="C836" s="110">
        <v>523160</v>
      </c>
      <c r="D836" s="107" t="s">
        <v>1280</v>
      </c>
    </row>
    <row r="837" spans="1:4" x14ac:dyDescent="0.35">
      <c r="A837" s="107">
        <v>523140</v>
      </c>
      <c r="B837" s="107" t="s">
        <v>1281</v>
      </c>
      <c r="C837" s="110">
        <v>523160</v>
      </c>
      <c r="D837" s="107" t="s">
        <v>1280</v>
      </c>
    </row>
    <row r="838" spans="1:4" x14ac:dyDescent="0.35">
      <c r="A838" s="107">
        <v>523210</v>
      </c>
      <c r="B838" s="107" t="s">
        <v>1282</v>
      </c>
      <c r="C838" s="107">
        <v>523210</v>
      </c>
      <c r="D838" s="107" t="s">
        <v>1282</v>
      </c>
    </row>
    <row r="839" spans="1:4" x14ac:dyDescent="0.35">
      <c r="A839" s="107">
        <v>523910</v>
      </c>
      <c r="B839" s="107" t="s">
        <v>1283</v>
      </c>
      <c r="C839" s="107">
        <v>523910</v>
      </c>
      <c r="D839" s="107" t="s">
        <v>1283</v>
      </c>
    </row>
    <row r="840" spans="1:4" ht="25" x14ac:dyDescent="0.35">
      <c r="A840" s="107">
        <v>523920</v>
      </c>
      <c r="B840" s="107" t="s">
        <v>1284</v>
      </c>
      <c r="C840" s="110">
        <v>523940</v>
      </c>
      <c r="D840" s="107" t="s">
        <v>1285</v>
      </c>
    </row>
    <row r="841" spans="1:4" ht="25" x14ac:dyDescent="0.35">
      <c r="A841" s="107">
        <v>523930</v>
      </c>
      <c r="B841" s="107" t="s">
        <v>1286</v>
      </c>
      <c r="C841" s="110">
        <v>523940</v>
      </c>
      <c r="D841" s="107" t="s">
        <v>1285</v>
      </c>
    </row>
    <row r="842" spans="1:4" x14ac:dyDescent="0.35">
      <c r="A842" s="107">
        <v>523991</v>
      </c>
      <c r="B842" s="107" t="s">
        <v>1287</v>
      </c>
      <c r="C842" s="107">
        <v>523991</v>
      </c>
      <c r="D842" s="107" t="s">
        <v>1287</v>
      </c>
    </row>
    <row r="843" spans="1:4" ht="25" x14ac:dyDescent="0.35">
      <c r="A843" s="107">
        <v>523999</v>
      </c>
      <c r="B843" s="107" t="s">
        <v>1288</v>
      </c>
      <c r="C843" s="107">
        <v>523999</v>
      </c>
      <c r="D843" s="107" t="s">
        <v>1288</v>
      </c>
    </row>
    <row r="844" spans="1:4" x14ac:dyDescent="0.35">
      <c r="A844" s="107">
        <v>524113</v>
      </c>
      <c r="B844" s="107" t="s">
        <v>1289</v>
      </c>
      <c r="C844" s="107">
        <v>524113</v>
      </c>
      <c r="D844" s="107" t="s">
        <v>1289</v>
      </c>
    </row>
    <row r="845" spans="1:4" ht="25" x14ac:dyDescent="0.35">
      <c r="A845" s="107">
        <v>524114</v>
      </c>
      <c r="B845" s="107" t="s">
        <v>1290</v>
      </c>
      <c r="C845" s="107">
        <v>524114</v>
      </c>
      <c r="D845" s="107" t="s">
        <v>1290</v>
      </c>
    </row>
    <row r="846" spans="1:4" ht="25" x14ac:dyDescent="0.35">
      <c r="A846" s="107">
        <v>524126</v>
      </c>
      <c r="B846" s="107" t="s">
        <v>1291</v>
      </c>
      <c r="C846" s="107">
        <v>524126</v>
      </c>
      <c r="D846" s="107" t="s">
        <v>1291</v>
      </c>
    </row>
    <row r="847" spans="1:4" x14ac:dyDescent="0.35">
      <c r="A847" s="107">
        <v>524127</v>
      </c>
      <c r="B847" s="107" t="s">
        <v>1292</v>
      </c>
      <c r="C847" s="107">
        <v>524127</v>
      </c>
      <c r="D847" s="107" t="s">
        <v>1292</v>
      </c>
    </row>
    <row r="848" spans="1:4" ht="25" x14ac:dyDescent="0.35">
      <c r="A848" s="107">
        <v>524128</v>
      </c>
      <c r="B848" s="107" t="s">
        <v>1293</v>
      </c>
      <c r="C848" s="107">
        <v>524128</v>
      </c>
      <c r="D848" s="107" t="s">
        <v>1293</v>
      </c>
    </row>
    <row r="849" spans="1:8" x14ac:dyDescent="0.35">
      <c r="A849" s="107">
        <v>524130</v>
      </c>
      <c r="B849" s="107" t="s">
        <v>1294</v>
      </c>
      <c r="C849" s="107">
        <v>524130</v>
      </c>
      <c r="D849" s="107" t="s">
        <v>1294</v>
      </c>
      <c r="E849" s="108"/>
    </row>
    <row r="850" spans="1:8" x14ac:dyDescent="0.35">
      <c r="A850" s="107">
        <v>524210</v>
      </c>
      <c r="B850" s="107" t="s">
        <v>1295</v>
      </c>
      <c r="C850" s="107">
        <v>524210</v>
      </c>
      <c r="D850" s="107" t="s">
        <v>1295</v>
      </c>
      <c r="E850" s="108"/>
    </row>
    <row r="851" spans="1:8" x14ac:dyDescent="0.35">
      <c r="A851" s="107">
        <v>524291</v>
      </c>
      <c r="B851" s="107" t="s">
        <v>1296</v>
      </c>
      <c r="C851" s="107">
        <v>524291</v>
      </c>
      <c r="D851" s="107" t="s">
        <v>1296</v>
      </c>
      <c r="E851" s="108"/>
    </row>
    <row r="852" spans="1:8" ht="37.5" x14ac:dyDescent="0.35">
      <c r="A852" s="107">
        <v>524292</v>
      </c>
      <c r="B852" s="107" t="s">
        <v>1297</v>
      </c>
      <c r="C852" s="107">
        <v>524292</v>
      </c>
      <c r="D852" s="107" t="s">
        <v>1298</v>
      </c>
      <c r="E852" s="108"/>
      <c r="H852" s="4" t="s">
        <v>15</v>
      </c>
    </row>
    <row r="853" spans="1:8" x14ac:dyDescent="0.35">
      <c r="A853" s="107">
        <v>524298</v>
      </c>
      <c r="B853" s="107" t="s">
        <v>1299</v>
      </c>
      <c r="C853" s="107">
        <v>524298</v>
      </c>
      <c r="D853" s="107" t="s">
        <v>1299</v>
      </c>
      <c r="E853" s="108"/>
    </row>
    <row r="854" spans="1:8" x14ac:dyDescent="0.35">
      <c r="A854" s="107">
        <v>525110</v>
      </c>
      <c r="B854" s="107" t="s">
        <v>1300</v>
      </c>
      <c r="C854" s="107">
        <v>525110</v>
      </c>
      <c r="D854" s="107" t="s">
        <v>1300</v>
      </c>
      <c r="E854" s="108"/>
    </row>
    <row r="855" spans="1:8" x14ac:dyDescent="0.35">
      <c r="A855" s="107">
        <v>525120</v>
      </c>
      <c r="B855" s="107" t="s">
        <v>1301</v>
      </c>
      <c r="C855" s="107">
        <v>525120</v>
      </c>
      <c r="D855" s="107" t="s">
        <v>1301</v>
      </c>
      <c r="E855" s="108"/>
    </row>
    <row r="856" spans="1:8" x14ac:dyDescent="0.35">
      <c r="A856" s="107">
        <v>525190</v>
      </c>
      <c r="B856" s="107" t="s">
        <v>1302</v>
      </c>
      <c r="C856" s="107">
        <v>525190</v>
      </c>
      <c r="D856" s="107" t="s">
        <v>1302</v>
      </c>
      <c r="E856" s="108"/>
    </row>
    <row r="857" spans="1:8" x14ac:dyDescent="0.35">
      <c r="A857" s="107">
        <v>525910</v>
      </c>
      <c r="B857" s="107" t="s">
        <v>1303</v>
      </c>
      <c r="C857" s="107">
        <v>525910</v>
      </c>
      <c r="D857" s="107" t="s">
        <v>1303</v>
      </c>
      <c r="E857" s="108"/>
    </row>
    <row r="858" spans="1:8" x14ac:dyDescent="0.35">
      <c r="A858" s="107">
        <v>525920</v>
      </c>
      <c r="B858" s="107" t="s">
        <v>1304</v>
      </c>
      <c r="C858" s="107">
        <v>525920</v>
      </c>
      <c r="D858" s="107" t="s">
        <v>1304</v>
      </c>
      <c r="E858" s="108"/>
    </row>
    <row r="859" spans="1:8" x14ac:dyDescent="0.35">
      <c r="A859" s="107">
        <v>525990</v>
      </c>
      <c r="B859" s="107" t="s">
        <v>1305</v>
      </c>
      <c r="C859" s="107">
        <v>525990</v>
      </c>
      <c r="D859" s="107" t="s">
        <v>1305</v>
      </c>
      <c r="E859" s="108"/>
    </row>
    <row r="860" spans="1:8" ht="25" x14ac:dyDescent="0.35">
      <c r="A860" s="107">
        <v>531110</v>
      </c>
      <c r="B860" s="107" t="s">
        <v>1306</v>
      </c>
      <c r="C860" s="107">
        <v>531110</v>
      </c>
      <c r="D860" s="107" t="s">
        <v>1306</v>
      </c>
      <c r="E860" s="108"/>
    </row>
    <row r="861" spans="1:8" ht="25" x14ac:dyDescent="0.35">
      <c r="A861" s="107">
        <v>531120</v>
      </c>
      <c r="B861" s="107" t="s">
        <v>1307</v>
      </c>
      <c r="C861" s="107">
        <v>531120</v>
      </c>
      <c r="D861" s="107" t="s">
        <v>1307</v>
      </c>
      <c r="E861" s="108"/>
    </row>
    <row r="862" spans="1:8" ht="25" x14ac:dyDescent="0.35">
      <c r="A862" s="107">
        <v>531130</v>
      </c>
      <c r="B862" s="107" t="s">
        <v>1308</v>
      </c>
      <c r="C862" s="107">
        <v>531130</v>
      </c>
      <c r="D862" s="107" t="s">
        <v>1308</v>
      </c>
      <c r="E862" s="108"/>
    </row>
    <row r="863" spans="1:8" x14ac:dyDescent="0.35">
      <c r="A863" s="107">
        <v>531190</v>
      </c>
      <c r="B863" s="107" t="s">
        <v>1309</v>
      </c>
      <c r="C863" s="107">
        <v>531190</v>
      </c>
      <c r="D863" s="107" t="s">
        <v>1309</v>
      </c>
      <c r="E863" s="108"/>
    </row>
    <row r="864" spans="1:8" x14ac:dyDescent="0.35">
      <c r="A864" s="107">
        <v>531210</v>
      </c>
      <c r="B864" s="107" t="s">
        <v>1310</v>
      </c>
      <c r="C864" s="107">
        <v>531210</v>
      </c>
      <c r="D864" s="107" t="s">
        <v>1310</v>
      </c>
      <c r="E864" s="108"/>
    </row>
    <row r="865" spans="1:8" x14ac:dyDescent="0.35">
      <c r="A865" s="107">
        <v>531311</v>
      </c>
      <c r="B865" s="107" t="s">
        <v>1311</v>
      </c>
      <c r="C865" s="107">
        <v>531311</v>
      </c>
      <c r="D865" s="107" t="s">
        <v>1311</v>
      </c>
      <c r="E865" s="108"/>
    </row>
    <row r="866" spans="1:8" x14ac:dyDescent="0.35">
      <c r="A866" s="107">
        <v>531312</v>
      </c>
      <c r="B866" s="107" t="s">
        <v>1312</v>
      </c>
      <c r="C866" s="107">
        <v>531312</v>
      </c>
      <c r="D866" s="107" t="s">
        <v>1312</v>
      </c>
      <c r="E866" s="108"/>
    </row>
    <row r="867" spans="1:8" x14ac:dyDescent="0.35">
      <c r="A867" s="107">
        <v>531320</v>
      </c>
      <c r="B867" s="107" t="s">
        <v>1313</v>
      </c>
      <c r="C867" s="107">
        <v>531320</v>
      </c>
      <c r="D867" s="107" t="s">
        <v>1313</v>
      </c>
      <c r="E867" s="108"/>
    </row>
    <row r="868" spans="1:8" x14ac:dyDescent="0.35">
      <c r="A868" s="107">
        <v>531390</v>
      </c>
      <c r="B868" s="107" t="s">
        <v>1314</v>
      </c>
      <c r="C868" s="107">
        <v>531390</v>
      </c>
      <c r="D868" s="107" t="s">
        <v>1314</v>
      </c>
      <c r="E868" s="108"/>
    </row>
    <row r="869" spans="1:8" x14ac:dyDescent="0.35">
      <c r="A869" s="107">
        <v>532111</v>
      </c>
      <c r="B869" s="107" t="s">
        <v>1315</v>
      </c>
      <c r="C869" s="107">
        <v>532111</v>
      </c>
      <c r="D869" s="107" t="s">
        <v>1315</v>
      </c>
      <c r="E869" s="108"/>
    </row>
    <row r="870" spans="1:8" x14ac:dyDescent="0.35">
      <c r="A870" s="107">
        <v>532112</v>
      </c>
      <c r="B870" s="107" t="s">
        <v>1316</v>
      </c>
      <c r="C870" s="107">
        <v>532112</v>
      </c>
      <c r="D870" s="107" t="s">
        <v>1316</v>
      </c>
      <c r="E870" s="108"/>
    </row>
    <row r="871" spans="1:8" ht="25" x14ac:dyDescent="0.35">
      <c r="A871" s="107">
        <v>532120</v>
      </c>
      <c r="B871" s="107" t="s">
        <v>1317</v>
      </c>
      <c r="C871" s="107">
        <v>532120</v>
      </c>
      <c r="D871" s="107" t="s">
        <v>1317</v>
      </c>
      <c r="E871" s="108"/>
    </row>
    <row r="872" spans="1:8" ht="25" x14ac:dyDescent="0.35">
      <c r="A872" s="107">
        <v>532210</v>
      </c>
      <c r="B872" s="107" t="s">
        <v>1318</v>
      </c>
      <c r="C872" s="107">
        <v>532210</v>
      </c>
      <c r="D872" s="107" t="s">
        <v>1318</v>
      </c>
      <c r="E872" s="108"/>
    </row>
    <row r="873" spans="1:8" x14ac:dyDescent="0.35">
      <c r="A873" s="107">
        <v>532281</v>
      </c>
      <c r="B873" s="107" t="s">
        <v>1319</v>
      </c>
      <c r="C873" s="107">
        <v>532281</v>
      </c>
      <c r="D873" s="107" t="s">
        <v>1319</v>
      </c>
      <c r="E873" s="108"/>
    </row>
    <row r="874" spans="1:8" x14ac:dyDescent="0.35">
      <c r="A874" s="107">
        <v>532282</v>
      </c>
      <c r="B874" s="107" t="s">
        <v>1320</v>
      </c>
      <c r="C874" s="107">
        <v>532282</v>
      </c>
      <c r="D874" s="107" t="s">
        <v>1320</v>
      </c>
      <c r="E874" s="108"/>
    </row>
    <row r="875" spans="1:8" x14ac:dyDescent="0.35">
      <c r="A875" s="107">
        <v>532283</v>
      </c>
      <c r="B875" s="107" t="s">
        <v>1321</v>
      </c>
      <c r="C875" s="107">
        <v>532283</v>
      </c>
      <c r="D875" s="107" t="s">
        <v>1321</v>
      </c>
      <c r="E875" s="108"/>
    </row>
    <row r="876" spans="1:8" x14ac:dyDescent="0.35">
      <c r="A876" s="107">
        <v>532284</v>
      </c>
      <c r="B876" s="107" t="s">
        <v>1322</v>
      </c>
      <c r="C876" s="107">
        <v>532284</v>
      </c>
      <c r="D876" s="107" t="s">
        <v>1322</v>
      </c>
      <c r="E876" s="108"/>
    </row>
    <row r="877" spans="1:8" x14ac:dyDescent="0.35">
      <c r="A877" s="107">
        <v>532289</v>
      </c>
      <c r="B877" s="107" t="s">
        <v>1323</v>
      </c>
      <c r="C877" s="107">
        <v>532289</v>
      </c>
      <c r="D877" s="107" t="s">
        <v>1323</v>
      </c>
      <c r="E877" s="108"/>
    </row>
    <row r="878" spans="1:8" x14ac:dyDescent="0.35">
      <c r="A878" s="107">
        <v>532310</v>
      </c>
      <c r="B878" s="107" t="s">
        <v>1324</v>
      </c>
      <c r="C878" s="107">
        <v>532310</v>
      </c>
      <c r="D878" s="107" t="s">
        <v>1324</v>
      </c>
      <c r="E878" s="108"/>
      <c r="H878" s="4" t="s">
        <v>15</v>
      </c>
    </row>
    <row r="879" spans="1:8" ht="37.5" x14ac:dyDescent="0.35">
      <c r="A879" s="107">
        <v>532411</v>
      </c>
      <c r="B879" s="107" t="s">
        <v>1325</v>
      </c>
      <c r="C879" s="107">
        <v>532411</v>
      </c>
      <c r="D879" s="107" t="s">
        <v>1325</v>
      </c>
      <c r="E879" s="108"/>
    </row>
    <row r="880" spans="1:8" ht="37.5" x14ac:dyDescent="0.35">
      <c r="A880" s="107">
        <v>532412</v>
      </c>
      <c r="B880" s="107" t="s">
        <v>1326</v>
      </c>
      <c r="C880" s="107">
        <v>532412</v>
      </c>
      <c r="D880" s="107" t="s">
        <v>1326</v>
      </c>
      <c r="E880" s="108"/>
    </row>
    <row r="881" spans="1:4" ht="25" x14ac:dyDescent="0.35">
      <c r="A881" s="107">
        <v>532420</v>
      </c>
      <c r="B881" s="107" t="s">
        <v>1327</v>
      </c>
      <c r="C881" s="107">
        <v>532420</v>
      </c>
      <c r="D881" s="107" t="s">
        <v>1327</v>
      </c>
    </row>
    <row r="882" spans="1:4" ht="37.5" x14ac:dyDescent="0.35">
      <c r="A882" s="107">
        <v>532490</v>
      </c>
      <c r="B882" s="107" t="s">
        <v>1328</v>
      </c>
      <c r="C882" s="107">
        <v>532490</v>
      </c>
      <c r="D882" s="107" t="s">
        <v>1328</v>
      </c>
    </row>
    <row r="883" spans="1:4" ht="25" x14ac:dyDescent="0.35">
      <c r="A883" s="107">
        <v>533110</v>
      </c>
      <c r="B883" s="107" t="s">
        <v>1329</v>
      </c>
      <c r="C883" s="107">
        <v>533110</v>
      </c>
      <c r="D883" s="107" t="s">
        <v>1329</v>
      </c>
    </row>
    <row r="884" spans="1:4" x14ac:dyDescent="0.35">
      <c r="A884" s="107">
        <v>541110</v>
      </c>
      <c r="B884" s="107" t="s">
        <v>1330</v>
      </c>
      <c r="C884" s="107">
        <v>541110</v>
      </c>
      <c r="D884" s="107" t="s">
        <v>1330</v>
      </c>
    </row>
    <row r="885" spans="1:4" x14ac:dyDescent="0.35">
      <c r="A885" s="107">
        <v>541120</v>
      </c>
      <c r="B885" s="107" t="s">
        <v>1331</v>
      </c>
      <c r="C885" s="107">
        <v>541120</v>
      </c>
      <c r="D885" s="107" t="s">
        <v>1331</v>
      </c>
    </row>
    <row r="886" spans="1:4" x14ac:dyDescent="0.35">
      <c r="A886" s="107">
        <v>541191</v>
      </c>
      <c r="B886" s="107" t="s">
        <v>1332</v>
      </c>
      <c r="C886" s="107">
        <v>541191</v>
      </c>
      <c r="D886" s="107" t="s">
        <v>1332</v>
      </c>
    </row>
    <row r="887" spans="1:4" x14ac:dyDescent="0.35">
      <c r="A887" s="107">
        <v>541199</v>
      </c>
      <c r="B887" s="107" t="s">
        <v>1333</v>
      </c>
      <c r="C887" s="107">
        <v>541199</v>
      </c>
      <c r="D887" s="107" t="s">
        <v>1333</v>
      </c>
    </row>
    <row r="888" spans="1:4" x14ac:dyDescent="0.35">
      <c r="A888" s="107">
        <v>541211</v>
      </c>
      <c r="B888" s="107" t="s">
        <v>1334</v>
      </c>
      <c r="C888" s="107">
        <v>541211</v>
      </c>
      <c r="D888" s="107" t="s">
        <v>1334</v>
      </c>
    </row>
    <row r="889" spans="1:4" x14ac:dyDescent="0.35">
      <c r="A889" s="107">
        <v>541213</v>
      </c>
      <c r="B889" s="107" t="s">
        <v>1335</v>
      </c>
      <c r="C889" s="107">
        <v>541213</v>
      </c>
      <c r="D889" s="107" t="s">
        <v>1335</v>
      </c>
    </row>
    <row r="890" spans="1:4" x14ac:dyDescent="0.35">
      <c r="A890" s="107">
        <v>541214</v>
      </c>
      <c r="B890" s="107" t="s">
        <v>1336</v>
      </c>
      <c r="C890" s="107">
        <v>541214</v>
      </c>
      <c r="D890" s="107" t="s">
        <v>1336</v>
      </c>
    </row>
    <row r="891" spans="1:4" x14ac:dyDescent="0.35">
      <c r="A891" s="107">
        <v>541219</v>
      </c>
      <c r="B891" s="107" t="s">
        <v>1337</v>
      </c>
      <c r="C891" s="107">
        <v>541219</v>
      </c>
      <c r="D891" s="107" t="s">
        <v>1337</v>
      </c>
    </row>
    <row r="892" spans="1:4" x14ac:dyDescent="0.35">
      <c r="A892" s="107">
        <v>541310</v>
      </c>
      <c r="B892" s="107" t="s">
        <v>1338</v>
      </c>
      <c r="C892" s="107">
        <v>541310</v>
      </c>
      <c r="D892" s="107" t="s">
        <v>1338</v>
      </c>
    </row>
    <row r="893" spans="1:4" x14ac:dyDescent="0.35">
      <c r="A893" s="107">
        <v>541320</v>
      </c>
      <c r="B893" s="107" t="s">
        <v>1339</v>
      </c>
      <c r="C893" s="107">
        <v>541320</v>
      </c>
      <c r="D893" s="107" t="s">
        <v>1339</v>
      </c>
    </row>
    <row r="894" spans="1:4" x14ac:dyDescent="0.35">
      <c r="A894" s="107">
        <v>541330</v>
      </c>
      <c r="B894" s="107" t="s">
        <v>1340</v>
      </c>
      <c r="C894" s="107">
        <v>541330</v>
      </c>
      <c r="D894" s="107" t="s">
        <v>1340</v>
      </c>
    </row>
    <row r="895" spans="1:4" x14ac:dyDescent="0.35">
      <c r="A895" s="107">
        <v>541340</v>
      </c>
      <c r="B895" s="107" t="s">
        <v>1341</v>
      </c>
      <c r="C895" s="107">
        <v>541340</v>
      </c>
      <c r="D895" s="107" t="s">
        <v>1341</v>
      </c>
    </row>
    <row r="896" spans="1:4" x14ac:dyDescent="0.35">
      <c r="A896" s="107">
        <v>541350</v>
      </c>
      <c r="B896" s="107" t="s">
        <v>1342</v>
      </c>
      <c r="C896" s="107">
        <v>541350</v>
      </c>
      <c r="D896" s="107" t="s">
        <v>1342</v>
      </c>
    </row>
    <row r="897" spans="1:11" ht="25" x14ac:dyDescent="0.35">
      <c r="A897" s="107">
        <v>541360</v>
      </c>
      <c r="B897" s="107" t="s">
        <v>1343</v>
      </c>
      <c r="C897" s="107">
        <v>541360</v>
      </c>
      <c r="D897" s="107" t="s">
        <v>1343</v>
      </c>
      <c r="E897" s="108"/>
    </row>
    <row r="898" spans="1:11" ht="25" x14ac:dyDescent="0.35">
      <c r="A898" s="107">
        <v>541370</v>
      </c>
      <c r="B898" s="107" t="s">
        <v>1344</v>
      </c>
      <c r="C898" s="107">
        <v>541370</v>
      </c>
      <c r="D898" s="107" t="s">
        <v>1344</v>
      </c>
      <c r="E898" s="108"/>
      <c r="K898" s="4" t="s">
        <v>15</v>
      </c>
    </row>
    <row r="899" spans="1:11" x14ac:dyDescent="0.35">
      <c r="A899" s="107">
        <v>541380</v>
      </c>
      <c r="B899" s="107" t="s">
        <v>1345</v>
      </c>
      <c r="C899" s="107">
        <v>541380</v>
      </c>
      <c r="D899" s="107" t="s">
        <v>1346</v>
      </c>
      <c r="E899" s="108"/>
    </row>
    <row r="900" spans="1:11" x14ac:dyDescent="0.35">
      <c r="A900" s="107">
        <v>541410</v>
      </c>
      <c r="B900" s="107" t="s">
        <v>1347</v>
      </c>
      <c r="C900" s="107">
        <v>541410</v>
      </c>
      <c r="D900" s="107" t="s">
        <v>1347</v>
      </c>
      <c r="E900" s="108"/>
    </row>
    <row r="901" spans="1:11" x14ac:dyDescent="0.35">
      <c r="A901" s="107">
        <v>541420</v>
      </c>
      <c r="B901" s="107" t="s">
        <v>1348</v>
      </c>
      <c r="C901" s="107">
        <v>541420</v>
      </c>
      <c r="D901" s="107" t="s">
        <v>1348</v>
      </c>
      <c r="E901" s="108"/>
    </row>
    <row r="902" spans="1:11" x14ac:dyDescent="0.35">
      <c r="A902" s="107">
        <v>541430</v>
      </c>
      <c r="B902" s="107" t="s">
        <v>1349</v>
      </c>
      <c r="C902" s="107">
        <v>541430</v>
      </c>
      <c r="D902" s="107" t="s">
        <v>1349</v>
      </c>
      <c r="E902" s="108"/>
    </row>
    <row r="903" spans="1:11" x14ac:dyDescent="0.35">
      <c r="A903" s="107">
        <v>541490</v>
      </c>
      <c r="B903" s="107" t="s">
        <v>1350</v>
      </c>
      <c r="C903" s="107">
        <v>541490</v>
      </c>
      <c r="D903" s="107" t="s">
        <v>1350</v>
      </c>
      <c r="E903" s="108"/>
    </row>
    <row r="904" spans="1:11" x14ac:dyDescent="0.35">
      <c r="A904" s="107">
        <v>541511</v>
      </c>
      <c r="B904" s="107" t="s">
        <v>1351</v>
      </c>
      <c r="C904" s="107">
        <v>541511</v>
      </c>
      <c r="D904" s="107" t="s">
        <v>1351</v>
      </c>
      <c r="E904" s="108"/>
    </row>
    <row r="905" spans="1:11" x14ac:dyDescent="0.35">
      <c r="A905" s="107">
        <v>541512</v>
      </c>
      <c r="B905" s="107" t="s">
        <v>1352</v>
      </c>
      <c r="C905" s="107">
        <v>541512</v>
      </c>
      <c r="D905" s="107" t="s">
        <v>1352</v>
      </c>
      <c r="E905" s="108"/>
    </row>
    <row r="906" spans="1:11" x14ac:dyDescent="0.35">
      <c r="A906" s="107">
        <v>541513</v>
      </c>
      <c r="B906" s="107" t="s">
        <v>1353</v>
      </c>
      <c r="C906" s="107">
        <v>541513</v>
      </c>
      <c r="D906" s="107" t="s">
        <v>1353</v>
      </c>
      <c r="E906" s="108"/>
    </row>
    <row r="907" spans="1:11" x14ac:dyDescent="0.35">
      <c r="A907" s="107">
        <v>541519</v>
      </c>
      <c r="B907" s="107" t="s">
        <v>1354</v>
      </c>
      <c r="C907" s="107">
        <v>541519</v>
      </c>
      <c r="D907" s="107" t="s">
        <v>1354</v>
      </c>
      <c r="E907" s="108"/>
    </row>
    <row r="908" spans="1:11" ht="25" x14ac:dyDescent="0.35">
      <c r="A908" s="107">
        <v>541611</v>
      </c>
      <c r="B908" s="107" t="s">
        <v>1355</v>
      </c>
      <c r="C908" s="107">
        <v>541611</v>
      </c>
      <c r="D908" s="107" t="s">
        <v>1355</v>
      </c>
      <c r="E908" s="108"/>
    </row>
    <row r="909" spans="1:11" x14ac:dyDescent="0.35">
      <c r="A909" s="107">
        <v>541612</v>
      </c>
      <c r="B909" s="107" t="s">
        <v>1356</v>
      </c>
      <c r="C909" s="107">
        <v>541612</v>
      </c>
      <c r="D909" s="107" t="s">
        <v>1356</v>
      </c>
      <c r="E909" s="108"/>
    </row>
    <row r="910" spans="1:11" x14ac:dyDescent="0.35">
      <c r="A910" s="107">
        <v>541613</v>
      </c>
      <c r="B910" s="107" t="s">
        <v>1357</v>
      </c>
      <c r="C910" s="107">
        <v>541613</v>
      </c>
      <c r="D910" s="107" t="s">
        <v>1357</v>
      </c>
      <c r="E910" s="108"/>
    </row>
    <row r="911" spans="1:11" ht="25" x14ac:dyDescent="0.35">
      <c r="A911" s="107">
        <v>541614</v>
      </c>
      <c r="B911" s="107" t="s">
        <v>1358</v>
      </c>
      <c r="C911" s="107">
        <v>541614</v>
      </c>
      <c r="D911" s="107" t="s">
        <v>1358</v>
      </c>
      <c r="E911" s="108"/>
    </row>
    <row r="912" spans="1:11" x14ac:dyDescent="0.35">
      <c r="A912" s="107">
        <v>541618</v>
      </c>
      <c r="B912" s="107" t="s">
        <v>1359</v>
      </c>
      <c r="C912" s="107">
        <v>541618</v>
      </c>
      <c r="D912" s="107" t="s">
        <v>1359</v>
      </c>
      <c r="E912" s="108"/>
    </row>
    <row r="913" spans="1:6" x14ac:dyDescent="0.35">
      <c r="A913" s="107">
        <v>541620</v>
      </c>
      <c r="B913" s="107" t="s">
        <v>1360</v>
      </c>
      <c r="C913" s="107">
        <v>541620</v>
      </c>
      <c r="D913" s="107" t="s">
        <v>1360</v>
      </c>
      <c r="E913" s="108"/>
    </row>
    <row r="914" spans="1:6" ht="25" x14ac:dyDescent="0.35">
      <c r="A914" s="107">
        <v>541690</v>
      </c>
      <c r="B914" s="107" t="s">
        <v>1361</v>
      </c>
      <c r="C914" s="107">
        <v>541690</v>
      </c>
      <c r="D914" s="107" t="s">
        <v>1361</v>
      </c>
      <c r="E914" s="108"/>
    </row>
    <row r="915" spans="1:6" ht="25" x14ac:dyDescent="0.35">
      <c r="A915" s="107">
        <v>541713</v>
      </c>
      <c r="B915" s="107" t="s">
        <v>1362</v>
      </c>
      <c r="C915" s="107">
        <v>541713</v>
      </c>
      <c r="D915" s="107" t="s">
        <v>1362</v>
      </c>
      <c r="E915" s="108"/>
    </row>
    <row r="916" spans="1:6" ht="25" x14ac:dyDescent="0.35">
      <c r="A916" s="107">
        <v>541714</v>
      </c>
      <c r="B916" s="107" t="s">
        <v>1363</v>
      </c>
      <c r="C916" s="107">
        <v>541714</v>
      </c>
      <c r="D916" s="107" t="s">
        <v>1363</v>
      </c>
      <c r="E916" s="108"/>
      <c r="F916" s="109"/>
    </row>
    <row r="917" spans="1:6" ht="50" x14ac:dyDescent="0.35">
      <c r="A917" s="107">
        <v>541715</v>
      </c>
      <c r="B917" s="107" t="s">
        <v>1364</v>
      </c>
      <c r="C917" s="107">
        <v>541715</v>
      </c>
      <c r="D917" s="107" t="s">
        <v>1364</v>
      </c>
      <c r="E917" s="108"/>
      <c r="F917" s="109"/>
    </row>
    <row r="918" spans="1:6" ht="25" x14ac:dyDescent="0.35">
      <c r="A918" s="107">
        <v>541720</v>
      </c>
      <c r="B918" s="107" t="s">
        <v>1365</v>
      </c>
      <c r="C918" s="107">
        <v>541720</v>
      </c>
      <c r="D918" s="107" t="s">
        <v>1365</v>
      </c>
      <c r="E918" s="108"/>
      <c r="F918" s="109" t="s">
        <v>15</v>
      </c>
    </row>
    <row r="919" spans="1:6" x14ac:dyDescent="0.35">
      <c r="A919" s="107">
        <v>541810</v>
      </c>
      <c r="B919" s="107" t="s">
        <v>1366</v>
      </c>
      <c r="C919" s="107">
        <v>541810</v>
      </c>
      <c r="D919" s="107" t="s">
        <v>1366</v>
      </c>
      <c r="E919" s="108"/>
    </row>
    <row r="920" spans="1:6" x14ac:dyDescent="0.35">
      <c r="A920" s="107">
        <v>541820</v>
      </c>
      <c r="B920" s="107" t="s">
        <v>1367</v>
      </c>
      <c r="C920" s="107">
        <v>541820</v>
      </c>
      <c r="D920" s="107" t="s">
        <v>1367</v>
      </c>
      <c r="E920" s="108"/>
    </row>
    <row r="921" spans="1:6" x14ac:dyDescent="0.35">
      <c r="A921" s="107">
        <v>541830</v>
      </c>
      <c r="B921" s="107" t="s">
        <v>1368</v>
      </c>
      <c r="C921" s="107">
        <v>541830</v>
      </c>
      <c r="D921" s="107" t="s">
        <v>1368</v>
      </c>
      <c r="E921" s="108"/>
    </row>
    <row r="922" spans="1:6" x14ac:dyDescent="0.35">
      <c r="A922" s="107">
        <v>541840</v>
      </c>
      <c r="B922" s="107" t="s">
        <v>1369</v>
      </c>
      <c r="C922" s="107">
        <v>541840</v>
      </c>
      <c r="D922" s="107" t="s">
        <v>1369</v>
      </c>
      <c r="E922" s="108"/>
    </row>
    <row r="923" spans="1:6" x14ac:dyDescent="0.35">
      <c r="A923" s="107">
        <v>541850</v>
      </c>
      <c r="B923" s="107" t="s">
        <v>1370</v>
      </c>
      <c r="C923" s="107">
        <v>541850</v>
      </c>
      <c r="D923" s="107" t="s">
        <v>1371</v>
      </c>
      <c r="E923" s="108"/>
    </row>
    <row r="924" spans="1:6" x14ac:dyDescent="0.35">
      <c r="A924" s="107">
        <v>541860</v>
      </c>
      <c r="B924" s="107" t="s">
        <v>1372</v>
      </c>
      <c r="C924" s="107">
        <v>541860</v>
      </c>
      <c r="D924" s="107" t="s">
        <v>1372</v>
      </c>
      <c r="E924" s="108"/>
    </row>
    <row r="925" spans="1:6" x14ac:dyDescent="0.35">
      <c r="A925" s="107">
        <v>541870</v>
      </c>
      <c r="B925" s="107" t="s">
        <v>1373</v>
      </c>
      <c r="C925" s="107">
        <v>541870</v>
      </c>
      <c r="D925" s="107" t="s">
        <v>1373</v>
      </c>
      <c r="E925" s="108"/>
    </row>
    <row r="926" spans="1:6" x14ac:dyDescent="0.35">
      <c r="A926" s="107">
        <v>541890</v>
      </c>
      <c r="B926" s="107" t="s">
        <v>1374</v>
      </c>
      <c r="C926" s="107">
        <v>541890</v>
      </c>
      <c r="D926" s="107" t="s">
        <v>1374</v>
      </c>
      <c r="E926" s="108"/>
    </row>
    <row r="927" spans="1:6" ht="25" x14ac:dyDescent="0.35">
      <c r="A927" s="107">
        <v>541910</v>
      </c>
      <c r="B927" s="107" t="s">
        <v>1375</v>
      </c>
      <c r="C927" s="107">
        <v>541910</v>
      </c>
      <c r="D927" s="107" t="s">
        <v>1375</v>
      </c>
      <c r="E927" s="108"/>
    </row>
    <row r="928" spans="1:6" x14ac:dyDescent="0.35">
      <c r="A928" s="107">
        <v>541921</v>
      </c>
      <c r="B928" s="107" t="s">
        <v>1376</v>
      </c>
      <c r="C928" s="107">
        <v>541921</v>
      </c>
      <c r="D928" s="107" t="s">
        <v>1376</v>
      </c>
      <c r="E928" s="108"/>
    </row>
    <row r="929" spans="1:9" x14ac:dyDescent="0.35">
      <c r="A929" s="107">
        <v>541922</v>
      </c>
      <c r="B929" s="107" t="s">
        <v>1377</v>
      </c>
      <c r="C929" s="107">
        <v>541922</v>
      </c>
      <c r="D929" s="107" t="s">
        <v>1377</v>
      </c>
      <c r="E929" s="108"/>
      <c r="I929" s="4" t="s">
        <v>15</v>
      </c>
    </row>
    <row r="930" spans="1:9" x14ac:dyDescent="0.35">
      <c r="A930" s="107">
        <v>541930</v>
      </c>
      <c r="B930" s="107" t="s">
        <v>1378</v>
      </c>
      <c r="C930" s="107">
        <v>541930</v>
      </c>
      <c r="D930" s="107" t="s">
        <v>1378</v>
      </c>
      <c r="E930" s="108"/>
    </row>
    <row r="931" spans="1:9" x14ac:dyDescent="0.35">
      <c r="A931" s="107">
        <v>541940</v>
      </c>
      <c r="B931" s="107" t="s">
        <v>1379</v>
      </c>
      <c r="C931" s="107">
        <v>541940</v>
      </c>
      <c r="D931" s="107" t="s">
        <v>1379</v>
      </c>
      <c r="E931" s="108"/>
    </row>
    <row r="932" spans="1:9" ht="25" x14ac:dyDescent="0.35">
      <c r="A932" s="107">
        <v>541990</v>
      </c>
      <c r="B932" s="107" t="s">
        <v>1380</v>
      </c>
      <c r="C932" s="107">
        <v>541990</v>
      </c>
      <c r="D932" s="107" t="s">
        <v>1380</v>
      </c>
      <c r="E932" s="108"/>
    </row>
    <row r="933" spans="1:9" x14ac:dyDescent="0.35">
      <c r="A933" s="107">
        <v>551111</v>
      </c>
      <c r="B933" s="107" t="s">
        <v>1381</v>
      </c>
      <c r="C933" s="107">
        <v>551111</v>
      </c>
      <c r="D933" s="107" t="s">
        <v>1381</v>
      </c>
      <c r="E933" s="108"/>
    </row>
    <row r="934" spans="1:9" x14ac:dyDescent="0.35">
      <c r="A934" s="107">
        <v>551112</v>
      </c>
      <c r="B934" s="107" t="s">
        <v>1382</v>
      </c>
      <c r="C934" s="107">
        <v>551112</v>
      </c>
      <c r="D934" s="107" t="s">
        <v>1382</v>
      </c>
      <c r="E934" s="108"/>
    </row>
    <row r="935" spans="1:9" ht="25" x14ac:dyDescent="0.35">
      <c r="A935" s="107">
        <v>551114</v>
      </c>
      <c r="B935" s="107" t="s">
        <v>1383</v>
      </c>
      <c r="C935" s="107">
        <v>551114</v>
      </c>
      <c r="D935" s="107" t="s">
        <v>1383</v>
      </c>
      <c r="E935" s="108"/>
    </row>
    <row r="936" spans="1:9" x14ac:dyDescent="0.35">
      <c r="A936" s="107">
        <v>561110</v>
      </c>
      <c r="B936" s="107" t="s">
        <v>1384</v>
      </c>
      <c r="C936" s="107">
        <v>561110</v>
      </c>
      <c r="D936" s="107" t="s">
        <v>1384</v>
      </c>
      <c r="E936" s="108"/>
    </row>
    <row r="937" spans="1:9" x14ac:dyDescent="0.35">
      <c r="A937" s="107">
        <v>561210</v>
      </c>
      <c r="B937" s="107" t="s">
        <v>1385</v>
      </c>
      <c r="C937" s="107">
        <v>561210</v>
      </c>
      <c r="D937" s="107" t="s">
        <v>1385</v>
      </c>
      <c r="E937" s="108"/>
    </row>
    <row r="938" spans="1:9" x14ac:dyDescent="0.35">
      <c r="A938" s="107">
        <v>561311</v>
      </c>
      <c r="B938" s="107" t="s">
        <v>1386</v>
      </c>
      <c r="C938" s="107">
        <v>561311</v>
      </c>
      <c r="D938" s="107" t="s">
        <v>1386</v>
      </c>
      <c r="E938" s="108"/>
    </row>
    <row r="939" spans="1:9" x14ac:dyDescent="0.35">
      <c r="A939" s="107">
        <v>561312</v>
      </c>
      <c r="B939" s="107" t="s">
        <v>1387</v>
      </c>
      <c r="C939" s="107">
        <v>561312</v>
      </c>
      <c r="D939" s="107" t="s">
        <v>1387</v>
      </c>
      <c r="E939" s="108"/>
    </row>
    <row r="940" spans="1:9" x14ac:dyDescent="0.35">
      <c r="A940" s="107">
        <v>561320</v>
      </c>
      <c r="B940" s="107" t="s">
        <v>1388</v>
      </c>
      <c r="C940" s="107">
        <v>561320</v>
      </c>
      <c r="D940" s="107" t="s">
        <v>1388</v>
      </c>
      <c r="E940" s="108"/>
    </row>
    <row r="941" spans="1:9" x14ac:dyDescent="0.35">
      <c r="A941" s="107">
        <v>561330</v>
      </c>
      <c r="B941" s="107" t="s">
        <v>1389</v>
      </c>
      <c r="C941" s="107">
        <v>561330</v>
      </c>
      <c r="D941" s="107" t="s">
        <v>1389</v>
      </c>
      <c r="E941" s="108"/>
    </row>
    <row r="942" spans="1:9" x14ac:dyDescent="0.35">
      <c r="A942" s="107">
        <v>561410</v>
      </c>
      <c r="B942" s="107" t="s">
        <v>1390</v>
      </c>
      <c r="C942" s="107">
        <v>561410</v>
      </c>
      <c r="D942" s="107" t="s">
        <v>1390</v>
      </c>
      <c r="E942" s="108"/>
    </row>
    <row r="943" spans="1:9" x14ac:dyDescent="0.35">
      <c r="A943" s="107">
        <v>561421</v>
      </c>
      <c r="B943" s="107" t="s">
        <v>1391</v>
      </c>
      <c r="C943" s="107">
        <v>561421</v>
      </c>
      <c r="D943" s="107" t="s">
        <v>1391</v>
      </c>
      <c r="E943" s="108"/>
    </row>
    <row r="944" spans="1:9" ht="25" x14ac:dyDescent="0.35">
      <c r="A944" s="107">
        <v>561422</v>
      </c>
      <c r="B944" s="107" t="s">
        <v>1392</v>
      </c>
      <c r="C944" s="107">
        <v>561422</v>
      </c>
      <c r="D944" s="107" t="s">
        <v>1392</v>
      </c>
      <c r="E944" s="108"/>
    </row>
    <row r="945" spans="1:8" x14ac:dyDescent="0.35">
      <c r="A945" s="107">
        <v>561431</v>
      </c>
      <c r="B945" s="107" t="s">
        <v>1393</v>
      </c>
      <c r="C945" s="107">
        <v>561431</v>
      </c>
      <c r="D945" s="107" t="s">
        <v>1393</v>
      </c>
      <c r="E945" s="108"/>
    </row>
    <row r="946" spans="1:8" ht="25" x14ac:dyDescent="0.35">
      <c r="A946" s="107">
        <v>561439</v>
      </c>
      <c r="B946" s="107" t="s">
        <v>1394</v>
      </c>
      <c r="C946" s="107">
        <v>561439</v>
      </c>
      <c r="D946" s="107" t="s">
        <v>1394</v>
      </c>
      <c r="E946" s="108"/>
    </row>
    <row r="947" spans="1:8" x14ac:dyDescent="0.35">
      <c r="A947" s="107">
        <v>561440</v>
      </c>
      <c r="B947" s="107" t="s">
        <v>1395</v>
      </c>
      <c r="C947" s="107">
        <v>561440</v>
      </c>
      <c r="D947" s="107" t="s">
        <v>1395</v>
      </c>
      <c r="E947" s="108"/>
    </row>
    <row r="948" spans="1:8" x14ac:dyDescent="0.35">
      <c r="A948" s="107">
        <v>561450</v>
      </c>
      <c r="B948" s="107" t="s">
        <v>1396</v>
      </c>
      <c r="C948" s="107">
        <v>561450</v>
      </c>
      <c r="D948" s="107" t="s">
        <v>1396</v>
      </c>
      <c r="E948" s="108"/>
    </row>
    <row r="949" spans="1:8" x14ac:dyDescent="0.35">
      <c r="A949" s="107">
        <v>561491</v>
      </c>
      <c r="B949" s="107" t="s">
        <v>1397</v>
      </c>
      <c r="C949" s="107">
        <v>561491</v>
      </c>
      <c r="D949" s="107" t="s">
        <v>1397</v>
      </c>
      <c r="E949" s="108"/>
    </row>
    <row r="950" spans="1:8" x14ac:dyDescent="0.35">
      <c r="A950" s="107">
        <v>561492</v>
      </c>
      <c r="B950" s="107" t="s">
        <v>1398</v>
      </c>
      <c r="C950" s="107">
        <v>561492</v>
      </c>
      <c r="D950" s="107" t="s">
        <v>1398</v>
      </c>
      <c r="E950" s="108"/>
    </row>
    <row r="951" spans="1:8" x14ac:dyDescent="0.35">
      <c r="A951" s="107">
        <v>561499</v>
      </c>
      <c r="B951" s="107" t="s">
        <v>1399</v>
      </c>
      <c r="C951" s="107">
        <v>561499</v>
      </c>
      <c r="D951" s="107" t="s">
        <v>1399</v>
      </c>
      <c r="E951" s="108"/>
    </row>
    <row r="952" spans="1:8" x14ac:dyDescent="0.35">
      <c r="A952" s="107">
        <v>561510</v>
      </c>
      <c r="B952" s="107" t="s">
        <v>1400</v>
      </c>
      <c r="C952" s="107">
        <v>561510</v>
      </c>
      <c r="D952" s="107" t="s">
        <v>1400</v>
      </c>
      <c r="E952" s="108"/>
    </row>
    <row r="953" spans="1:8" x14ac:dyDescent="0.35">
      <c r="A953" s="107">
        <v>561520</v>
      </c>
      <c r="B953" s="107" t="s">
        <v>1401</v>
      </c>
      <c r="C953" s="107">
        <v>561520</v>
      </c>
      <c r="D953" s="107" t="s">
        <v>1401</v>
      </c>
      <c r="E953" s="108"/>
    </row>
    <row r="954" spans="1:8" x14ac:dyDescent="0.35">
      <c r="A954" s="107">
        <v>561591</v>
      </c>
      <c r="B954" s="107" t="s">
        <v>1402</v>
      </c>
      <c r="C954" s="107">
        <v>561591</v>
      </c>
      <c r="D954" s="107" t="s">
        <v>1402</v>
      </c>
      <c r="E954" s="108"/>
    </row>
    <row r="955" spans="1:8" ht="25" x14ac:dyDescent="0.35">
      <c r="A955" s="107">
        <v>561599</v>
      </c>
      <c r="B955" s="107" t="s">
        <v>1403</v>
      </c>
      <c r="C955" s="107">
        <v>561599</v>
      </c>
      <c r="D955" s="107" t="s">
        <v>1403</v>
      </c>
      <c r="E955" s="108"/>
    </row>
    <row r="956" spans="1:8" ht="25" x14ac:dyDescent="0.35">
      <c r="A956" s="107">
        <v>561611</v>
      </c>
      <c r="B956" s="107" t="s">
        <v>1404</v>
      </c>
      <c r="C956" s="107">
        <v>561611</v>
      </c>
      <c r="D956" s="107" t="s">
        <v>1405</v>
      </c>
      <c r="E956" s="108"/>
      <c r="H956" s="4" t="s">
        <v>15</v>
      </c>
    </row>
    <row r="957" spans="1:8" x14ac:dyDescent="0.35">
      <c r="A957" s="107">
        <v>561612</v>
      </c>
      <c r="B957" s="107" t="s">
        <v>1406</v>
      </c>
      <c r="C957" s="107">
        <v>561612</v>
      </c>
      <c r="D957" s="107" t="s">
        <v>1406</v>
      </c>
      <c r="E957" s="108"/>
    </row>
    <row r="958" spans="1:8" x14ac:dyDescent="0.35">
      <c r="A958" s="107">
        <v>561613</v>
      </c>
      <c r="B958" s="107" t="s">
        <v>1407</v>
      </c>
      <c r="C958" s="107">
        <v>561613</v>
      </c>
      <c r="D958" s="107" t="s">
        <v>1407</v>
      </c>
      <c r="E958" s="108"/>
    </row>
    <row r="959" spans="1:8" ht="25" x14ac:dyDescent="0.35">
      <c r="A959" s="107">
        <v>561621</v>
      </c>
      <c r="B959" s="107" t="s">
        <v>1408</v>
      </c>
      <c r="C959" s="107">
        <v>561621</v>
      </c>
      <c r="D959" s="107" t="s">
        <v>1408</v>
      </c>
      <c r="E959" s="108"/>
    </row>
    <row r="960" spans="1:8" x14ac:dyDescent="0.35">
      <c r="A960" s="107">
        <v>561622</v>
      </c>
      <c r="B960" s="107" t="s">
        <v>1409</v>
      </c>
      <c r="C960" s="107">
        <v>561622</v>
      </c>
      <c r="D960" s="107" t="s">
        <v>1409</v>
      </c>
      <c r="E960" s="108"/>
    </row>
    <row r="961" spans="1:4" x14ac:dyDescent="0.35">
      <c r="A961" s="107">
        <v>561710</v>
      </c>
      <c r="B961" s="107" t="s">
        <v>1410</v>
      </c>
      <c r="C961" s="107">
        <v>561710</v>
      </c>
      <c r="D961" s="107" t="s">
        <v>1410</v>
      </c>
    </row>
    <row r="962" spans="1:4" x14ac:dyDescent="0.35">
      <c r="A962" s="107">
        <v>561720</v>
      </c>
      <c r="B962" s="107" t="s">
        <v>1411</v>
      </c>
      <c r="C962" s="107">
        <v>561720</v>
      </c>
      <c r="D962" s="107" t="s">
        <v>1411</v>
      </c>
    </row>
    <row r="963" spans="1:4" x14ac:dyDescent="0.35">
      <c r="A963" s="107">
        <v>561730</v>
      </c>
      <c r="B963" s="107" t="s">
        <v>1412</v>
      </c>
      <c r="C963" s="107">
        <v>561730</v>
      </c>
      <c r="D963" s="107" t="s">
        <v>1412</v>
      </c>
    </row>
    <row r="964" spans="1:4" x14ac:dyDescent="0.35">
      <c r="A964" s="107">
        <v>561740</v>
      </c>
      <c r="B964" s="107" t="s">
        <v>1413</v>
      </c>
      <c r="C964" s="107">
        <v>561740</v>
      </c>
      <c r="D964" s="107" t="s">
        <v>1413</v>
      </c>
    </row>
    <row r="965" spans="1:4" x14ac:dyDescent="0.35">
      <c r="A965" s="107">
        <v>561790</v>
      </c>
      <c r="B965" s="107" t="s">
        <v>1414</v>
      </c>
      <c r="C965" s="107">
        <v>561790</v>
      </c>
      <c r="D965" s="107" t="s">
        <v>1414</v>
      </c>
    </row>
    <row r="966" spans="1:4" x14ac:dyDescent="0.35">
      <c r="A966" s="107">
        <v>561910</v>
      </c>
      <c r="B966" s="107" t="s">
        <v>1415</v>
      </c>
      <c r="C966" s="107">
        <v>561910</v>
      </c>
      <c r="D966" s="107" t="s">
        <v>1415</v>
      </c>
    </row>
    <row r="967" spans="1:4" x14ac:dyDescent="0.35">
      <c r="A967" s="107">
        <v>561920</v>
      </c>
      <c r="B967" s="107" t="s">
        <v>1416</v>
      </c>
      <c r="C967" s="107">
        <v>561920</v>
      </c>
      <c r="D967" s="107" t="s">
        <v>1416</v>
      </c>
    </row>
    <row r="968" spans="1:4" x14ac:dyDescent="0.35">
      <c r="A968" s="107">
        <v>561990</v>
      </c>
      <c r="B968" s="107" t="s">
        <v>1417</v>
      </c>
      <c r="C968" s="107">
        <v>561990</v>
      </c>
      <c r="D968" s="107" t="s">
        <v>1417</v>
      </c>
    </row>
    <row r="969" spans="1:4" x14ac:dyDescent="0.35">
      <c r="A969" s="107">
        <v>562111</v>
      </c>
      <c r="B969" s="107" t="s">
        <v>1418</v>
      </c>
      <c r="C969" s="107">
        <v>562111</v>
      </c>
      <c r="D969" s="107" t="s">
        <v>1418</v>
      </c>
    </row>
    <row r="970" spans="1:4" x14ac:dyDescent="0.35">
      <c r="A970" s="107">
        <v>562112</v>
      </c>
      <c r="B970" s="107" t="s">
        <v>1419</v>
      </c>
      <c r="C970" s="107">
        <v>562112</v>
      </c>
      <c r="D970" s="107" t="s">
        <v>1419</v>
      </c>
    </row>
    <row r="971" spans="1:4" x14ac:dyDescent="0.35">
      <c r="A971" s="107">
        <v>562119</v>
      </c>
      <c r="B971" s="107" t="s">
        <v>1420</v>
      </c>
      <c r="C971" s="107">
        <v>562119</v>
      </c>
      <c r="D971" s="107" t="s">
        <v>1420</v>
      </c>
    </row>
    <row r="972" spans="1:4" x14ac:dyDescent="0.35">
      <c r="A972" s="107">
        <v>562211</v>
      </c>
      <c r="B972" s="107" t="s">
        <v>1421</v>
      </c>
      <c r="C972" s="107">
        <v>562211</v>
      </c>
      <c r="D972" s="107" t="s">
        <v>1421</v>
      </c>
    </row>
    <row r="973" spans="1:4" x14ac:dyDescent="0.35">
      <c r="A973" s="107">
        <v>562212</v>
      </c>
      <c r="B973" s="107" t="s">
        <v>1422</v>
      </c>
      <c r="C973" s="107">
        <v>562212</v>
      </c>
      <c r="D973" s="107" t="s">
        <v>1422</v>
      </c>
    </row>
    <row r="974" spans="1:4" x14ac:dyDescent="0.35">
      <c r="A974" s="107">
        <v>562213</v>
      </c>
      <c r="B974" s="107" t="s">
        <v>1423</v>
      </c>
      <c r="C974" s="107">
        <v>562213</v>
      </c>
      <c r="D974" s="107" t="s">
        <v>1423</v>
      </c>
    </row>
    <row r="975" spans="1:4" ht="25" x14ac:dyDescent="0.35">
      <c r="A975" s="107">
        <v>562219</v>
      </c>
      <c r="B975" s="107" t="s">
        <v>1424</v>
      </c>
      <c r="C975" s="107">
        <v>562219</v>
      </c>
      <c r="D975" s="107" t="s">
        <v>1424</v>
      </c>
    </row>
    <row r="976" spans="1:4" x14ac:dyDescent="0.35">
      <c r="A976" s="107">
        <v>562910</v>
      </c>
      <c r="B976" s="107" t="s">
        <v>1425</v>
      </c>
      <c r="C976" s="107">
        <v>562910</v>
      </c>
      <c r="D976" s="107" t="s">
        <v>1425</v>
      </c>
    </row>
    <row r="977" spans="1:8" x14ac:dyDescent="0.35">
      <c r="A977" s="107">
        <v>562920</v>
      </c>
      <c r="B977" s="107" t="s">
        <v>1426</v>
      </c>
      <c r="C977" s="107">
        <v>562920</v>
      </c>
      <c r="D977" s="107" t="s">
        <v>1426</v>
      </c>
      <c r="E977" s="108"/>
    </row>
    <row r="978" spans="1:8" x14ac:dyDescent="0.35">
      <c r="A978" s="107">
        <v>562991</v>
      </c>
      <c r="B978" s="107" t="s">
        <v>1427</v>
      </c>
      <c r="C978" s="107">
        <v>562991</v>
      </c>
      <c r="D978" s="107" t="s">
        <v>1427</v>
      </c>
      <c r="E978" s="108"/>
    </row>
    <row r="979" spans="1:8" ht="25" x14ac:dyDescent="0.35">
      <c r="A979" s="107">
        <v>562998</v>
      </c>
      <c r="B979" s="107" t="s">
        <v>1428</v>
      </c>
      <c r="C979" s="107">
        <v>562998</v>
      </c>
      <c r="D979" s="107" t="s">
        <v>1428</v>
      </c>
      <c r="E979" s="108"/>
    </row>
    <row r="980" spans="1:8" x14ac:dyDescent="0.35">
      <c r="A980" s="107">
        <v>611110</v>
      </c>
      <c r="B980" s="107" t="s">
        <v>1429</v>
      </c>
      <c r="C980" s="107">
        <v>611110</v>
      </c>
      <c r="D980" s="107" t="s">
        <v>1429</v>
      </c>
      <c r="E980" s="108"/>
      <c r="H980" s="4" t="s">
        <v>15</v>
      </c>
    </row>
    <row r="981" spans="1:8" x14ac:dyDescent="0.35">
      <c r="A981" s="107">
        <v>611210</v>
      </c>
      <c r="B981" s="107" t="s">
        <v>1430</v>
      </c>
      <c r="C981" s="107">
        <v>611210</v>
      </c>
      <c r="D981" s="107" t="s">
        <v>1430</v>
      </c>
      <c r="E981" s="108"/>
    </row>
    <row r="982" spans="1:8" ht="25" x14ac:dyDescent="0.35">
      <c r="A982" s="107">
        <v>611310</v>
      </c>
      <c r="B982" s="107" t="s">
        <v>1431</v>
      </c>
      <c r="C982" s="107">
        <v>611310</v>
      </c>
      <c r="D982" s="107" t="s">
        <v>1431</v>
      </c>
      <c r="E982" s="108"/>
    </row>
    <row r="983" spans="1:8" x14ac:dyDescent="0.35">
      <c r="A983" s="107">
        <v>611410</v>
      </c>
      <c r="B983" s="107" t="s">
        <v>1432</v>
      </c>
      <c r="C983" s="107">
        <v>611410</v>
      </c>
      <c r="D983" s="107" t="s">
        <v>1432</v>
      </c>
      <c r="E983" s="108"/>
    </row>
    <row r="984" spans="1:8" x14ac:dyDescent="0.35">
      <c r="A984" s="107">
        <v>611420</v>
      </c>
      <c r="B984" s="107" t="s">
        <v>1433</v>
      </c>
      <c r="C984" s="107">
        <v>611420</v>
      </c>
      <c r="D984" s="107" t="s">
        <v>1433</v>
      </c>
      <c r="E984" s="108"/>
    </row>
    <row r="985" spans="1:8" ht="25" x14ac:dyDescent="0.35">
      <c r="A985" s="107">
        <v>611430</v>
      </c>
      <c r="B985" s="107" t="s">
        <v>1434</v>
      </c>
      <c r="C985" s="107">
        <v>611430</v>
      </c>
      <c r="D985" s="107" t="s">
        <v>1434</v>
      </c>
      <c r="E985" s="108"/>
    </row>
    <row r="986" spans="1:8" x14ac:dyDescent="0.35">
      <c r="A986" s="107">
        <v>611511</v>
      </c>
      <c r="B986" s="107" t="s">
        <v>1435</v>
      </c>
      <c r="C986" s="107">
        <v>611511</v>
      </c>
      <c r="D986" s="107" t="s">
        <v>1435</v>
      </c>
      <c r="E986" s="108"/>
    </row>
    <row r="987" spans="1:8" x14ac:dyDescent="0.35">
      <c r="A987" s="107">
        <v>611512</v>
      </c>
      <c r="B987" s="107" t="s">
        <v>1436</v>
      </c>
      <c r="C987" s="107">
        <v>611512</v>
      </c>
      <c r="D987" s="107" t="s">
        <v>1436</v>
      </c>
      <c r="E987" s="108"/>
    </row>
    <row r="988" spans="1:8" x14ac:dyDescent="0.35">
      <c r="A988" s="107">
        <v>611513</v>
      </c>
      <c r="B988" s="107" t="s">
        <v>1437</v>
      </c>
      <c r="C988" s="107">
        <v>611513</v>
      </c>
      <c r="D988" s="107" t="s">
        <v>1437</v>
      </c>
      <c r="E988" s="108"/>
    </row>
    <row r="989" spans="1:8" x14ac:dyDescent="0.35">
      <c r="A989" s="107">
        <v>611519</v>
      </c>
      <c r="B989" s="107" t="s">
        <v>1438</v>
      </c>
      <c r="C989" s="107">
        <v>611519</v>
      </c>
      <c r="D989" s="107" t="s">
        <v>1438</v>
      </c>
      <c r="E989" s="108"/>
    </row>
    <row r="990" spans="1:8" x14ac:dyDescent="0.35">
      <c r="A990" s="107">
        <v>611610</v>
      </c>
      <c r="B990" s="107" t="s">
        <v>1439</v>
      </c>
      <c r="C990" s="107">
        <v>611610</v>
      </c>
      <c r="D990" s="107" t="s">
        <v>1439</v>
      </c>
      <c r="E990" s="108"/>
    </row>
    <row r="991" spans="1:8" x14ac:dyDescent="0.35">
      <c r="A991" s="107">
        <v>611620</v>
      </c>
      <c r="B991" s="107" t="s">
        <v>1440</v>
      </c>
      <c r="C991" s="107">
        <v>611620</v>
      </c>
      <c r="D991" s="107" t="s">
        <v>1440</v>
      </c>
      <c r="E991" s="108"/>
    </row>
    <row r="992" spans="1:8" x14ac:dyDescent="0.35">
      <c r="A992" s="107">
        <v>611630</v>
      </c>
      <c r="B992" s="107" t="s">
        <v>1441</v>
      </c>
      <c r="C992" s="107">
        <v>611630</v>
      </c>
      <c r="D992" s="107" t="s">
        <v>1441</v>
      </c>
      <c r="E992" s="108"/>
    </row>
    <row r="993" spans="1:4" x14ac:dyDescent="0.35">
      <c r="A993" s="107">
        <v>611691</v>
      </c>
      <c r="B993" s="107" t="s">
        <v>1442</v>
      </c>
      <c r="C993" s="107">
        <v>611691</v>
      </c>
      <c r="D993" s="107" t="s">
        <v>1442</v>
      </c>
    </row>
    <row r="994" spans="1:4" x14ac:dyDescent="0.35">
      <c r="A994" s="107">
        <v>611692</v>
      </c>
      <c r="B994" s="107" t="s">
        <v>1443</v>
      </c>
      <c r="C994" s="107">
        <v>611692</v>
      </c>
      <c r="D994" s="107" t="s">
        <v>1443</v>
      </c>
    </row>
    <row r="995" spans="1:4" ht="25" x14ac:dyDescent="0.35">
      <c r="A995" s="107">
        <v>611699</v>
      </c>
      <c r="B995" s="107" t="s">
        <v>1444</v>
      </c>
      <c r="C995" s="107">
        <v>611699</v>
      </c>
      <c r="D995" s="107" t="s">
        <v>1444</v>
      </c>
    </row>
    <row r="996" spans="1:4" x14ac:dyDescent="0.35">
      <c r="A996" s="107">
        <v>611710</v>
      </c>
      <c r="B996" s="107" t="s">
        <v>1445</v>
      </c>
      <c r="C996" s="107">
        <v>611710</v>
      </c>
      <c r="D996" s="107" t="s">
        <v>1445</v>
      </c>
    </row>
    <row r="997" spans="1:4" ht="25" x14ac:dyDescent="0.35">
      <c r="A997" s="107">
        <v>621111</v>
      </c>
      <c r="B997" s="107" t="s">
        <v>1446</v>
      </c>
      <c r="C997" s="107">
        <v>621111</v>
      </c>
      <c r="D997" s="107" t="s">
        <v>1446</v>
      </c>
    </row>
    <row r="998" spans="1:4" ht="25" x14ac:dyDescent="0.35">
      <c r="A998" s="107">
        <v>621112</v>
      </c>
      <c r="B998" s="107" t="s">
        <v>1447</v>
      </c>
      <c r="C998" s="107">
        <v>621112</v>
      </c>
      <c r="D998" s="107" t="s">
        <v>1447</v>
      </c>
    </row>
    <row r="999" spans="1:4" x14ac:dyDescent="0.35">
      <c r="A999" s="107">
        <v>621210</v>
      </c>
      <c r="B999" s="107" t="s">
        <v>1448</v>
      </c>
      <c r="C999" s="107">
        <v>621210</v>
      </c>
      <c r="D999" s="107" t="s">
        <v>1448</v>
      </c>
    </row>
    <row r="1000" spans="1:4" x14ac:dyDescent="0.35">
      <c r="A1000" s="107">
        <v>621310</v>
      </c>
      <c r="B1000" s="107" t="s">
        <v>1449</v>
      </c>
      <c r="C1000" s="107">
        <v>621310</v>
      </c>
      <c r="D1000" s="107" t="s">
        <v>1449</v>
      </c>
    </row>
    <row r="1001" spans="1:4" x14ac:dyDescent="0.35">
      <c r="A1001" s="107">
        <v>621320</v>
      </c>
      <c r="B1001" s="107" t="s">
        <v>1450</v>
      </c>
      <c r="C1001" s="107">
        <v>621320</v>
      </c>
      <c r="D1001" s="107" t="s">
        <v>1450</v>
      </c>
    </row>
    <row r="1002" spans="1:4" ht="25" x14ac:dyDescent="0.35">
      <c r="A1002" s="107">
        <v>621330</v>
      </c>
      <c r="B1002" s="107" t="s">
        <v>1451</v>
      </c>
      <c r="C1002" s="107">
        <v>621330</v>
      </c>
      <c r="D1002" s="107" t="s">
        <v>1451</v>
      </c>
    </row>
    <row r="1003" spans="1:4" ht="25" x14ac:dyDescent="0.35">
      <c r="A1003" s="107">
        <v>621340</v>
      </c>
      <c r="B1003" s="107" t="s">
        <v>1452</v>
      </c>
      <c r="C1003" s="107">
        <v>621340</v>
      </c>
      <c r="D1003" s="107" t="s">
        <v>1452</v>
      </c>
    </row>
    <row r="1004" spans="1:4" x14ac:dyDescent="0.35">
      <c r="A1004" s="107">
        <v>621391</v>
      </c>
      <c r="B1004" s="107" t="s">
        <v>1453</v>
      </c>
      <c r="C1004" s="107">
        <v>621391</v>
      </c>
      <c r="D1004" s="107" t="s">
        <v>1453</v>
      </c>
    </row>
    <row r="1005" spans="1:4" ht="25" x14ac:dyDescent="0.35">
      <c r="A1005" s="107">
        <v>621399</v>
      </c>
      <c r="B1005" s="107" t="s">
        <v>1454</v>
      </c>
      <c r="C1005" s="107">
        <v>621399</v>
      </c>
      <c r="D1005" s="107" t="s">
        <v>1454</v>
      </c>
    </row>
    <row r="1006" spans="1:4" x14ac:dyDescent="0.35">
      <c r="A1006" s="107">
        <v>621410</v>
      </c>
      <c r="B1006" s="107" t="s">
        <v>1455</v>
      </c>
      <c r="C1006" s="107">
        <v>621410</v>
      </c>
      <c r="D1006" s="107" t="s">
        <v>1455</v>
      </c>
    </row>
    <row r="1007" spans="1:4" ht="25" x14ac:dyDescent="0.35">
      <c r="A1007" s="107">
        <v>621420</v>
      </c>
      <c r="B1007" s="107" t="s">
        <v>1456</v>
      </c>
      <c r="C1007" s="107">
        <v>621420</v>
      </c>
      <c r="D1007" s="107" t="s">
        <v>1456</v>
      </c>
    </row>
    <row r="1008" spans="1:4" x14ac:dyDescent="0.35">
      <c r="A1008" s="107">
        <v>621491</v>
      </c>
      <c r="B1008" s="107" t="s">
        <v>1457</v>
      </c>
      <c r="C1008" s="107">
        <v>621491</v>
      </c>
      <c r="D1008" s="107" t="s">
        <v>1457</v>
      </c>
    </row>
    <row r="1009" spans="1:8" x14ac:dyDescent="0.35">
      <c r="A1009" s="107">
        <v>621492</v>
      </c>
      <c r="B1009" s="107" t="s">
        <v>1458</v>
      </c>
      <c r="C1009" s="107">
        <v>621492</v>
      </c>
      <c r="D1009" s="107" t="s">
        <v>1458</v>
      </c>
      <c r="E1009" s="108"/>
    </row>
    <row r="1010" spans="1:8" ht="25" x14ac:dyDescent="0.35">
      <c r="A1010" s="107">
        <v>621493</v>
      </c>
      <c r="B1010" s="107" t="s">
        <v>1459</v>
      </c>
      <c r="C1010" s="107">
        <v>621493</v>
      </c>
      <c r="D1010" s="107" t="s">
        <v>1459</v>
      </c>
      <c r="E1010" s="108"/>
      <c r="H1010" s="4" t="s">
        <v>15</v>
      </c>
    </row>
    <row r="1011" spans="1:8" x14ac:dyDescent="0.35">
      <c r="A1011" s="107">
        <v>621498</v>
      </c>
      <c r="B1011" s="107" t="s">
        <v>1460</v>
      </c>
      <c r="C1011" s="107">
        <v>621498</v>
      </c>
      <c r="D1011" s="107" t="s">
        <v>1460</v>
      </c>
      <c r="E1011" s="108"/>
    </row>
    <row r="1012" spans="1:8" x14ac:dyDescent="0.35">
      <c r="A1012" s="107">
        <v>621511</v>
      </c>
      <c r="B1012" s="107" t="s">
        <v>1461</v>
      </c>
      <c r="C1012" s="107">
        <v>621511</v>
      </c>
      <c r="D1012" s="107" t="s">
        <v>1461</v>
      </c>
      <c r="E1012" s="108"/>
    </row>
    <row r="1013" spans="1:8" x14ac:dyDescent="0.35">
      <c r="A1013" s="107">
        <v>621512</v>
      </c>
      <c r="B1013" s="107" t="s">
        <v>1462</v>
      </c>
      <c r="C1013" s="107">
        <v>621512</v>
      </c>
      <c r="D1013" s="107" t="s">
        <v>1462</v>
      </c>
      <c r="E1013" s="108"/>
    </row>
    <row r="1014" spans="1:8" x14ac:dyDescent="0.35">
      <c r="A1014" s="107">
        <v>621610</v>
      </c>
      <c r="B1014" s="107" t="s">
        <v>1463</v>
      </c>
      <c r="C1014" s="107">
        <v>621610</v>
      </c>
      <c r="D1014" s="107" t="s">
        <v>1463</v>
      </c>
      <c r="E1014" s="108"/>
    </row>
    <row r="1015" spans="1:8" x14ac:dyDescent="0.35">
      <c r="A1015" s="107">
        <v>621910</v>
      </c>
      <c r="B1015" s="107" t="s">
        <v>1464</v>
      </c>
      <c r="C1015" s="107">
        <v>621910</v>
      </c>
      <c r="D1015" s="107" t="s">
        <v>1464</v>
      </c>
      <c r="E1015" s="108"/>
    </row>
    <row r="1016" spans="1:8" x14ac:dyDescent="0.35">
      <c r="A1016" s="107">
        <v>621991</v>
      </c>
      <c r="B1016" s="107" t="s">
        <v>1465</v>
      </c>
      <c r="C1016" s="107">
        <v>621991</v>
      </c>
      <c r="D1016" s="107" t="s">
        <v>1465</v>
      </c>
      <c r="E1016" s="108"/>
    </row>
    <row r="1017" spans="1:8" ht="25" x14ac:dyDescent="0.35">
      <c r="A1017" s="107">
        <v>621999</v>
      </c>
      <c r="B1017" s="107" t="s">
        <v>1466</v>
      </c>
      <c r="C1017" s="107">
        <v>621999</v>
      </c>
      <c r="D1017" s="107" t="s">
        <v>1466</v>
      </c>
      <c r="E1017" s="108"/>
    </row>
    <row r="1018" spans="1:8" x14ac:dyDescent="0.35">
      <c r="A1018" s="107">
        <v>622110</v>
      </c>
      <c r="B1018" s="107" t="s">
        <v>1467</v>
      </c>
      <c r="C1018" s="107">
        <v>622110</v>
      </c>
      <c r="D1018" s="107" t="s">
        <v>1467</v>
      </c>
      <c r="E1018" s="108"/>
    </row>
    <row r="1019" spans="1:8" ht="25" x14ac:dyDescent="0.35">
      <c r="A1019" s="107">
        <v>622210</v>
      </c>
      <c r="B1019" s="107" t="s">
        <v>1468</v>
      </c>
      <c r="C1019" s="107">
        <v>622210</v>
      </c>
      <c r="D1019" s="107" t="s">
        <v>1468</v>
      </c>
      <c r="E1019" s="108"/>
    </row>
    <row r="1020" spans="1:8" ht="25" x14ac:dyDescent="0.35">
      <c r="A1020" s="107">
        <v>622310</v>
      </c>
      <c r="B1020" s="107" t="s">
        <v>1469</v>
      </c>
      <c r="C1020" s="107">
        <v>622310</v>
      </c>
      <c r="D1020" s="107" t="s">
        <v>1469</v>
      </c>
      <c r="E1020" s="108"/>
    </row>
    <row r="1021" spans="1:8" ht="25" x14ac:dyDescent="0.35">
      <c r="A1021" s="107">
        <v>623110</v>
      </c>
      <c r="B1021" s="107" t="s">
        <v>1470</v>
      </c>
      <c r="C1021" s="107">
        <v>623110</v>
      </c>
      <c r="D1021" s="107" t="s">
        <v>1470</v>
      </c>
      <c r="E1021" s="108"/>
    </row>
    <row r="1022" spans="1:8" ht="25" x14ac:dyDescent="0.35">
      <c r="A1022" s="107">
        <v>623210</v>
      </c>
      <c r="B1022" s="107" t="s">
        <v>1471</v>
      </c>
      <c r="C1022" s="107">
        <v>623210</v>
      </c>
      <c r="D1022" s="107" t="s">
        <v>1471</v>
      </c>
      <c r="E1022" s="108"/>
    </row>
    <row r="1023" spans="1:8" ht="25" x14ac:dyDescent="0.35">
      <c r="A1023" s="107">
        <v>623220</v>
      </c>
      <c r="B1023" s="107" t="s">
        <v>1472</v>
      </c>
      <c r="C1023" s="107">
        <v>623220</v>
      </c>
      <c r="D1023" s="107" t="s">
        <v>1472</v>
      </c>
      <c r="E1023" s="108"/>
    </row>
    <row r="1024" spans="1:8" x14ac:dyDescent="0.35">
      <c r="A1024" s="107">
        <v>623311</v>
      </c>
      <c r="B1024" s="107" t="s">
        <v>1473</v>
      </c>
      <c r="C1024" s="107">
        <v>623311</v>
      </c>
      <c r="D1024" s="107" t="s">
        <v>1473</v>
      </c>
      <c r="E1024" s="108"/>
    </row>
    <row r="1025" spans="1:9" x14ac:dyDescent="0.35">
      <c r="A1025" s="107">
        <v>623312</v>
      </c>
      <c r="B1025" s="107" t="s">
        <v>1474</v>
      </c>
      <c r="C1025" s="107">
        <v>623312</v>
      </c>
      <c r="D1025" s="107" t="s">
        <v>1474</v>
      </c>
      <c r="E1025" s="108"/>
    </row>
    <row r="1026" spans="1:9" x14ac:dyDescent="0.35">
      <c r="A1026" s="107">
        <v>623990</v>
      </c>
      <c r="B1026" s="107" t="s">
        <v>1475</v>
      </c>
      <c r="C1026" s="107">
        <v>623990</v>
      </c>
      <c r="D1026" s="107" t="s">
        <v>1475</v>
      </c>
      <c r="E1026" s="108"/>
    </row>
    <row r="1027" spans="1:9" x14ac:dyDescent="0.35">
      <c r="A1027" s="107">
        <v>624110</v>
      </c>
      <c r="B1027" s="107" t="s">
        <v>1476</v>
      </c>
      <c r="C1027" s="107">
        <v>624110</v>
      </c>
      <c r="D1027" s="107" t="s">
        <v>1476</v>
      </c>
      <c r="E1027" s="108"/>
    </row>
    <row r="1028" spans="1:9" ht="25" x14ac:dyDescent="0.35">
      <c r="A1028" s="107">
        <v>624120</v>
      </c>
      <c r="B1028" s="107" t="s">
        <v>1477</v>
      </c>
      <c r="C1028" s="107">
        <v>624120</v>
      </c>
      <c r="D1028" s="107" t="s">
        <v>1477</v>
      </c>
      <c r="E1028" s="108"/>
    </row>
    <row r="1029" spans="1:9" x14ac:dyDescent="0.35">
      <c r="A1029" s="107">
        <v>624190</v>
      </c>
      <c r="B1029" s="107" t="s">
        <v>1478</v>
      </c>
      <c r="C1029" s="107">
        <v>624190</v>
      </c>
      <c r="D1029" s="107" t="s">
        <v>1478</v>
      </c>
      <c r="E1029" s="108"/>
    </row>
    <row r="1030" spans="1:9" x14ac:dyDescent="0.35">
      <c r="A1030" s="107">
        <v>624210</v>
      </c>
      <c r="B1030" s="107" t="s">
        <v>1479</v>
      </c>
      <c r="C1030" s="107">
        <v>624210</v>
      </c>
      <c r="D1030" s="107" t="s">
        <v>1479</v>
      </c>
      <c r="E1030" s="108"/>
    </row>
    <row r="1031" spans="1:9" x14ac:dyDescent="0.35">
      <c r="A1031" s="107">
        <v>624221</v>
      </c>
      <c r="B1031" s="107" t="s">
        <v>1480</v>
      </c>
      <c r="C1031" s="107">
        <v>624221</v>
      </c>
      <c r="D1031" s="107" t="s">
        <v>1480</v>
      </c>
      <c r="E1031" s="108"/>
      <c r="I1031" s="4" t="s">
        <v>15</v>
      </c>
    </row>
    <row r="1032" spans="1:9" x14ac:dyDescent="0.35">
      <c r="A1032" s="107">
        <v>624229</v>
      </c>
      <c r="B1032" s="107" t="s">
        <v>1481</v>
      </c>
      <c r="C1032" s="107">
        <v>624229</v>
      </c>
      <c r="D1032" s="107" t="s">
        <v>1481</v>
      </c>
      <c r="E1032" s="108"/>
    </row>
    <row r="1033" spans="1:9" x14ac:dyDescent="0.35">
      <c r="A1033" s="107">
        <v>624230</v>
      </c>
      <c r="B1033" s="107" t="s">
        <v>1482</v>
      </c>
      <c r="C1033" s="107">
        <v>624230</v>
      </c>
      <c r="D1033" s="107" t="s">
        <v>1482</v>
      </c>
      <c r="E1033" s="108"/>
    </row>
    <row r="1034" spans="1:9" x14ac:dyDescent="0.35">
      <c r="A1034" s="107">
        <v>624310</v>
      </c>
      <c r="B1034" s="107" t="s">
        <v>1483</v>
      </c>
      <c r="C1034" s="107">
        <v>624310</v>
      </c>
      <c r="D1034" s="107" t="s">
        <v>1483</v>
      </c>
      <c r="E1034" s="108"/>
    </row>
    <row r="1035" spans="1:9" x14ac:dyDescent="0.35">
      <c r="A1035" s="107">
        <v>624410</v>
      </c>
      <c r="B1035" s="107" t="s">
        <v>1484</v>
      </c>
      <c r="C1035" s="107">
        <v>624410</v>
      </c>
      <c r="D1035" s="107" t="s">
        <v>1485</v>
      </c>
      <c r="E1035" s="108"/>
    </row>
    <row r="1036" spans="1:9" x14ac:dyDescent="0.35">
      <c r="A1036" s="107">
        <v>711110</v>
      </c>
      <c r="B1036" s="107" t="s">
        <v>1486</v>
      </c>
      <c r="C1036" s="107">
        <v>711110</v>
      </c>
      <c r="D1036" s="107" t="s">
        <v>1486</v>
      </c>
      <c r="E1036" s="108"/>
    </row>
    <row r="1037" spans="1:9" x14ac:dyDescent="0.35">
      <c r="A1037" s="107">
        <v>711120</v>
      </c>
      <c r="B1037" s="107" t="s">
        <v>1487</v>
      </c>
      <c r="C1037" s="107">
        <v>711120</v>
      </c>
      <c r="D1037" s="107" t="s">
        <v>1487</v>
      </c>
      <c r="E1037" s="108"/>
    </row>
    <row r="1038" spans="1:9" x14ac:dyDescent="0.35">
      <c r="A1038" s="107">
        <v>711130</v>
      </c>
      <c r="B1038" s="107" t="s">
        <v>1488</v>
      </c>
      <c r="C1038" s="107">
        <v>711130</v>
      </c>
      <c r="D1038" s="107" t="s">
        <v>1488</v>
      </c>
      <c r="E1038" s="108"/>
    </row>
    <row r="1039" spans="1:9" x14ac:dyDescent="0.35">
      <c r="A1039" s="107">
        <v>711190</v>
      </c>
      <c r="B1039" s="107" t="s">
        <v>1489</v>
      </c>
      <c r="C1039" s="107">
        <v>711190</v>
      </c>
      <c r="D1039" s="107" t="s">
        <v>1489</v>
      </c>
      <c r="E1039" s="108"/>
    </row>
    <row r="1040" spans="1:9" x14ac:dyDescent="0.35">
      <c r="A1040" s="107">
        <v>711211</v>
      </c>
      <c r="B1040" s="107" t="s">
        <v>1490</v>
      </c>
      <c r="C1040" s="107">
        <v>711211</v>
      </c>
      <c r="D1040" s="107" t="s">
        <v>1490</v>
      </c>
      <c r="E1040" s="108"/>
    </row>
    <row r="1041" spans="1:4" x14ac:dyDescent="0.35">
      <c r="A1041" s="107">
        <v>711212</v>
      </c>
      <c r="B1041" s="107" t="s">
        <v>1491</v>
      </c>
      <c r="C1041" s="107">
        <v>711212</v>
      </c>
      <c r="D1041" s="107" t="s">
        <v>1491</v>
      </c>
    </row>
    <row r="1042" spans="1:4" x14ac:dyDescent="0.35">
      <c r="A1042" s="107">
        <v>711219</v>
      </c>
      <c r="B1042" s="107" t="s">
        <v>1492</v>
      </c>
      <c r="C1042" s="107">
        <v>711219</v>
      </c>
      <c r="D1042" s="107" t="s">
        <v>1492</v>
      </c>
    </row>
    <row r="1043" spans="1:4" ht="25" x14ac:dyDescent="0.35">
      <c r="A1043" s="107">
        <v>711310</v>
      </c>
      <c r="B1043" s="107" t="s">
        <v>1493</v>
      </c>
      <c r="C1043" s="107">
        <v>711310</v>
      </c>
      <c r="D1043" s="107" t="s">
        <v>1493</v>
      </c>
    </row>
    <row r="1044" spans="1:4" ht="25" x14ac:dyDescent="0.35">
      <c r="A1044" s="107">
        <v>711320</v>
      </c>
      <c r="B1044" s="107" t="s">
        <v>1494</v>
      </c>
      <c r="C1044" s="107">
        <v>711320</v>
      </c>
      <c r="D1044" s="107" t="s">
        <v>1494</v>
      </c>
    </row>
    <row r="1045" spans="1:4" ht="37.5" x14ac:dyDescent="0.35">
      <c r="A1045" s="107">
        <v>711410</v>
      </c>
      <c r="B1045" s="107" t="s">
        <v>1495</v>
      </c>
      <c r="C1045" s="107">
        <v>711410</v>
      </c>
      <c r="D1045" s="107" t="s">
        <v>1495</v>
      </c>
    </row>
    <row r="1046" spans="1:4" ht="25" x14ac:dyDescent="0.35">
      <c r="A1046" s="107">
        <v>711510</v>
      </c>
      <c r="B1046" s="107" t="s">
        <v>1496</v>
      </c>
      <c r="C1046" s="107">
        <v>711510</v>
      </c>
      <c r="D1046" s="107" t="s">
        <v>1496</v>
      </c>
    </row>
    <row r="1047" spans="1:4" x14ac:dyDescent="0.35">
      <c r="A1047" s="107">
        <v>712110</v>
      </c>
      <c r="B1047" s="107" t="s">
        <v>1497</v>
      </c>
      <c r="C1047" s="107">
        <v>712110</v>
      </c>
      <c r="D1047" s="107" t="s">
        <v>1497</v>
      </c>
    </row>
    <row r="1048" spans="1:4" x14ac:dyDescent="0.35">
      <c r="A1048" s="107">
        <v>712120</v>
      </c>
      <c r="B1048" s="107" t="s">
        <v>1498</v>
      </c>
      <c r="C1048" s="107">
        <v>712120</v>
      </c>
      <c r="D1048" s="107" t="s">
        <v>1498</v>
      </c>
    </row>
    <row r="1049" spans="1:4" x14ac:dyDescent="0.35">
      <c r="A1049" s="107">
        <v>712130</v>
      </c>
      <c r="B1049" s="107" t="s">
        <v>1499</v>
      </c>
      <c r="C1049" s="107">
        <v>712130</v>
      </c>
      <c r="D1049" s="107" t="s">
        <v>1499</v>
      </c>
    </row>
    <row r="1050" spans="1:4" x14ac:dyDescent="0.35">
      <c r="A1050" s="107">
        <v>712190</v>
      </c>
      <c r="B1050" s="107" t="s">
        <v>1500</v>
      </c>
      <c r="C1050" s="107">
        <v>712190</v>
      </c>
      <c r="D1050" s="107" t="s">
        <v>1500</v>
      </c>
    </row>
    <row r="1051" spans="1:4" x14ac:dyDescent="0.35">
      <c r="A1051" s="107">
        <v>713110</v>
      </c>
      <c r="B1051" s="107" t="s">
        <v>1501</v>
      </c>
      <c r="C1051" s="107">
        <v>713110</v>
      </c>
      <c r="D1051" s="107" t="s">
        <v>1501</v>
      </c>
    </row>
    <row r="1052" spans="1:4" x14ac:dyDescent="0.35">
      <c r="A1052" s="107">
        <v>713120</v>
      </c>
      <c r="B1052" s="107" t="s">
        <v>1502</v>
      </c>
      <c r="C1052" s="107">
        <v>713120</v>
      </c>
      <c r="D1052" s="107" t="s">
        <v>1502</v>
      </c>
    </row>
    <row r="1053" spans="1:4" x14ac:dyDescent="0.35">
      <c r="A1053" s="107">
        <v>713210</v>
      </c>
      <c r="B1053" s="107" t="s">
        <v>1503</v>
      </c>
      <c r="C1053" s="107">
        <v>713210</v>
      </c>
      <c r="D1053" s="107" t="s">
        <v>1503</v>
      </c>
    </row>
    <row r="1054" spans="1:4" x14ac:dyDescent="0.35">
      <c r="A1054" s="107">
        <v>713290</v>
      </c>
      <c r="B1054" s="107" t="s">
        <v>1504</v>
      </c>
      <c r="C1054" s="107">
        <v>713290</v>
      </c>
      <c r="D1054" s="107" t="s">
        <v>1504</v>
      </c>
    </row>
    <row r="1055" spans="1:4" x14ac:dyDescent="0.35">
      <c r="A1055" s="107">
        <v>713910</v>
      </c>
      <c r="B1055" s="107" t="s">
        <v>1505</v>
      </c>
      <c r="C1055" s="107">
        <v>713910</v>
      </c>
      <c r="D1055" s="107" t="s">
        <v>1505</v>
      </c>
    </row>
    <row r="1056" spans="1:4" x14ac:dyDescent="0.35">
      <c r="A1056" s="107">
        <v>713920</v>
      </c>
      <c r="B1056" s="107" t="s">
        <v>1506</v>
      </c>
      <c r="C1056" s="107">
        <v>713920</v>
      </c>
      <c r="D1056" s="107" t="s">
        <v>1506</v>
      </c>
    </row>
    <row r="1057" spans="1:4" x14ac:dyDescent="0.35">
      <c r="A1057" s="107">
        <v>713930</v>
      </c>
      <c r="B1057" s="107" t="s">
        <v>1507</v>
      </c>
      <c r="C1057" s="107">
        <v>713930</v>
      </c>
      <c r="D1057" s="107" t="s">
        <v>1507</v>
      </c>
    </row>
    <row r="1058" spans="1:4" x14ac:dyDescent="0.35">
      <c r="A1058" s="107">
        <v>713940</v>
      </c>
      <c r="B1058" s="107" t="s">
        <v>1508</v>
      </c>
      <c r="C1058" s="107">
        <v>713940</v>
      </c>
      <c r="D1058" s="107" t="s">
        <v>1508</v>
      </c>
    </row>
    <row r="1059" spans="1:4" x14ac:dyDescent="0.35">
      <c r="A1059" s="107">
        <v>713950</v>
      </c>
      <c r="B1059" s="107" t="s">
        <v>1509</v>
      </c>
      <c r="C1059" s="107">
        <v>713950</v>
      </c>
      <c r="D1059" s="107" t="s">
        <v>1509</v>
      </c>
    </row>
    <row r="1060" spans="1:4" ht="25" x14ac:dyDescent="0.35">
      <c r="A1060" s="107">
        <v>713990</v>
      </c>
      <c r="B1060" s="107" t="s">
        <v>1510</v>
      </c>
      <c r="C1060" s="107">
        <v>713990</v>
      </c>
      <c r="D1060" s="107" t="s">
        <v>1510</v>
      </c>
    </row>
    <row r="1061" spans="1:4" x14ac:dyDescent="0.35">
      <c r="A1061" s="107">
        <v>721110</v>
      </c>
      <c r="B1061" s="107" t="s">
        <v>1511</v>
      </c>
      <c r="C1061" s="107">
        <v>721110</v>
      </c>
      <c r="D1061" s="107" t="s">
        <v>1511</v>
      </c>
    </row>
    <row r="1062" spans="1:4" x14ac:dyDescent="0.35">
      <c r="A1062" s="107">
        <v>721120</v>
      </c>
      <c r="B1062" s="107" t="s">
        <v>1512</v>
      </c>
      <c r="C1062" s="107">
        <v>721120</v>
      </c>
      <c r="D1062" s="107" t="s">
        <v>1512</v>
      </c>
    </row>
    <row r="1063" spans="1:4" x14ac:dyDescent="0.35">
      <c r="A1063" s="107">
        <v>721191</v>
      </c>
      <c r="B1063" s="107" t="s">
        <v>1513</v>
      </c>
      <c r="C1063" s="107">
        <v>721191</v>
      </c>
      <c r="D1063" s="107" t="s">
        <v>1513</v>
      </c>
    </row>
    <row r="1064" spans="1:4" x14ac:dyDescent="0.35">
      <c r="A1064" s="107">
        <v>721199</v>
      </c>
      <c r="B1064" s="107" t="s">
        <v>1514</v>
      </c>
      <c r="C1064" s="107">
        <v>721199</v>
      </c>
      <c r="D1064" s="107" t="s">
        <v>1514</v>
      </c>
    </row>
    <row r="1065" spans="1:4" ht="25" x14ac:dyDescent="0.35">
      <c r="A1065" s="107">
        <v>721211</v>
      </c>
      <c r="B1065" s="107" t="s">
        <v>1515</v>
      </c>
      <c r="C1065" s="107">
        <v>721211</v>
      </c>
      <c r="D1065" s="107" t="s">
        <v>1515</v>
      </c>
    </row>
    <row r="1066" spans="1:4" ht="25" x14ac:dyDescent="0.35">
      <c r="A1066" s="107">
        <v>721214</v>
      </c>
      <c r="B1066" s="107" t="s">
        <v>1516</v>
      </c>
      <c r="C1066" s="107">
        <v>721214</v>
      </c>
      <c r="D1066" s="107" t="s">
        <v>1516</v>
      </c>
    </row>
    <row r="1067" spans="1:4" ht="25" x14ac:dyDescent="0.35">
      <c r="A1067" s="107">
        <v>721310</v>
      </c>
      <c r="B1067" s="107" t="s">
        <v>1517</v>
      </c>
      <c r="C1067" s="107">
        <v>721310</v>
      </c>
      <c r="D1067" s="107" t="s">
        <v>1517</v>
      </c>
    </row>
    <row r="1068" spans="1:4" x14ac:dyDescent="0.35">
      <c r="A1068" s="107">
        <v>722310</v>
      </c>
      <c r="B1068" s="107" t="s">
        <v>1518</v>
      </c>
      <c r="C1068" s="107">
        <v>722310</v>
      </c>
      <c r="D1068" s="107" t="s">
        <v>1518</v>
      </c>
    </row>
    <row r="1069" spans="1:4" x14ac:dyDescent="0.35">
      <c r="A1069" s="107">
        <v>722320</v>
      </c>
      <c r="B1069" s="107" t="s">
        <v>1519</v>
      </c>
      <c r="C1069" s="107">
        <v>722320</v>
      </c>
      <c r="D1069" s="107" t="s">
        <v>1519</v>
      </c>
    </row>
    <row r="1070" spans="1:4" x14ac:dyDescent="0.35">
      <c r="A1070" s="107">
        <v>722330</v>
      </c>
      <c r="B1070" s="107" t="s">
        <v>1520</v>
      </c>
      <c r="C1070" s="107">
        <v>722330</v>
      </c>
      <c r="D1070" s="107" t="s">
        <v>1520</v>
      </c>
    </row>
    <row r="1071" spans="1:4" x14ac:dyDescent="0.35">
      <c r="A1071" s="107">
        <v>722410</v>
      </c>
      <c r="B1071" s="107" t="s">
        <v>1521</v>
      </c>
      <c r="C1071" s="107">
        <v>722410</v>
      </c>
      <c r="D1071" s="107" t="s">
        <v>1521</v>
      </c>
    </row>
    <row r="1072" spans="1:4" x14ac:dyDescent="0.35">
      <c r="A1072" s="187">
        <v>722511</v>
      </c>
      <c r="B1072" s="187" t="s">
        <v>1522</v>
      </c>
      <c r="C1072" s="187">
        <v>722511</v>
      </c>
      <c r="D1072" s="187" t="s">
        <v>1522</v>
      </c>
    </row>
    <row r="1073" spans="1:6" x14ac:dyDescent="0.35">
      <c r="A1073" s="187">
        <v>722513</v>
      </c>
      <c r="B1073" s="187" t="s">
        <v>1523</v>
      </c>
      <c r="C1073" s="187">
        <v>722513</v>
      </c>
      <c r="D1073" s="187" t="s">
        <v>1523</v>
      </c>
      <c r="E1073" s="188"/>
    </row>
    <row r="1074" spans="1:6" x14ac:dyDescent="0.35">
      <c r="A1074" s="187">
        <v>722514</v>
      </c>
      <c r="B1074" s="187" t="s">
        <v>1524</v>
      </c>
      <c r="C1074" s="187">
        <v>722514</v>
      </c>
      <c r="D1074" s="187" t="s">
        <v>1524</v>
      </c>
      <c r="E1074" s="188"/>
    </row>
    <row r="1075" spans="1:6" x14ac:dyDescent="0.35">
      <c r="A1075" s="187">
        <v>722515</v>
      </c>
      <c r="B1075" s="187" t="s">
        <v>1525</v>
      </c>
      <c r="C1075" s="187">
        <v>722515</v>
      </c>
      <c r="D1075" s="187" t="s">
        <v>1525</v>
      </c>
      <c r="E1075" s="188"/>
    </row>
    <row r="1076" spans="1:6" x14ac:dyDescent="0.35">
      <c r="A1076" s="107">
        <v>811111</v>
      </c>
      <c r="B1076" s="107" t="s">
        <v>1526</v>
      </c>
      <c r="C1076" s="107">
        <v>811111</v>
      </c>
      <c r="D1076" s="107" t="s">
        <v>1526</v>
      </c>
      <c r="E1076" s="108"/>
    </row>
    <row r="1077" spans="1:6" x14ac:dyDescent="0.35">
      <c r="A1077" s="107">
        <v>811112</v>
      </c>
      <c r="B1077" s="107" t="s">
        <v>1527</v>
      </c>
      <c r="C1077" s="110">
        <v>811114</v>
      </c>
      <c r="D1077" s="107" t="s">
        <v>1528</v>
      </c>
      <c r="E1077" s="111"/>
    </row>
    <row r="1078" spans="1:6" x14ac:dyDescent="0.35">
      <c r="A1078" s="107">
        <v>811113</v>
      </c>
      <c r="B1078" s="107" t="s">
        <v>1529</v>
      </c>
      <c r="C1078" s="110">
        <v>811114</v>
      </c>
      <c r="D1078" s="107" t="s">
        <v>1528</v>
      </c>
      <c r="E1078" s="111"/>
    </row>
    <row r="1079" spans="1:6" ht="25" x14ac:dyDescent="0.35">
      <c r="A1079" s="107">
        <v>811118</v>
      </c>
      <c r="B1079" s="107" t="s">
        <v>1530</v>
      </c>
      <c r="C1079" s="110">
        <v>811114</v>
      </c>
      <c r="D1079" s="107" t="s">
        <v>1528</v>
      </c>
      <c r="E1079" s="111"/>
    </row>
    <row r="1080" spans="1:6" ht="25" x14ac:dyDescent="0.35">
      <c r="A1080" s="107">
        <v>811121</v>
      </c>
      <c r="B1080" s="107" t="s">
        <v>1531</v>
      </c>
      <c r="C1080" s="107">
        <v>811121</v>
      </c>
      <c r="D1080" s="107" t="s">
        <v>1531</v>
      </c>
      <c r="E1080" s="108"/>
    </row>
    <row r="1081" spans="1:6" x14ac:dyDescent="0.35">
      <c r="A1081" s="107">
        <v>811122</v>
      </c>
      <c r="B1081" s="107" t="s">
        <v>1532</v>
      </c>
      <c r="C1081" s="107">
        <v>811122</v>
      </c>
      <c r="D1081" s="107" t="s">
        <v>1532</v>
      </c>
      <c r="E1081" s="108"/>
    </row>
    <row r="1082" spans="1:6" ht="25" x14ac:dyDescent="0.35">
      <c r="A1082" s="107">
        <v>811191</v>
      </c>
      <c r="B1082" s="107" t="s">
        <v>1533</v>
      </c>
      <c r="C1082" s="107">
        <v>811191</v>
      </c>
      <c r="D1082" s="107" t="s">
        <v>1533</v>
      </c>
      <c r="E1082" s="108"/>
    </row>
    <row r="1083" spans="1:6" x14ac:dyDescent="0.35">
      <c r="A1083" s="107">
        <v>811192</v>
      </c>
      <c r="B1083" s="107" t="s">
        <v>1534</v>
      </c>
      <c r="C1083" s="107">
        <v>811192</v>
      </c>
      <c r="D1083" s="107" t="s">
        <v>1534</v>
      </c>
      <c r="E1083" s="108"/>
      <c r="F1083" s="4" t="s">
        <v>15</v>
      </c>
    </row>
    <row r="1084" spans="1:6" ht="25" x14ac:dyDescent="0.35">
      <c r="A1084" s="107">
        <v>811198</v>
      </c>
      <c r="B1084" s="107" t="s">
        <v>1535</v>
      </c>
      <c r="C1084" s="107">
        <v>811198</v>
      </c>
      <c r="D1084" s="107" t="s">
        <v>1535</v>
      </c>
      <c r="E1084" s="108"/>
    </row>
    <row r="1085" spans="1:6" ht="25" x14ac:dyDescent="0.35">
      <c r="A1085" s="107">
        <v>811211</v>
      </c>
      <c r="B1085" s="107" t="s">
        <v>1536</v>
      </c>
      <c r="C1085" s="110">
        <v>811210</v>
      </c>
      <c r="D1085" s="107" t="s">
        <v>1537</v>
      </c>
      <c r="E1085" s="111"/>
    </row>
    <row r="1086" spans="1:6" ht="25" x14ac:dyDescent="0.35">
      <c r="A1086" s="107">
        <v>811212</v>
      </c>
      <c r="B1086" s="107" t="s">
        <v>1538</v>
      </c>
      <c r="C1086" s="110">
        <v>811210</v>
      </c>
      <c r="D1086" s="107" t="s">
        <v>1537</v>
      </c>
      <c r="E1086" s="111"/>
    </row>
    <row r="1087" spans="1:6" ht="25" x14ac:dyDescent="0.35">
      <c r="A1087" s="107">
        <v>811213</v>
      </c>
      <c r="B1087" s="107" t="s">
        <v>1539</v>
      </c>
      <c r="C1087" s="110">
        <v>811210</v>
      </c>
      <c r="D1087" s="107" t="s">
        <v>1537</v>
      </c>
      <c r="E1087" s="111"/>
    </row>
    <row r="1088" spans="1:6" ht="25" x14ac:dyDescent="0.35">
      <c r="A1088" s="107">
        <v>811219</v>
      </c>
      <c r="B1088" s="107" t="s">
        <v>1540</v>
      </c>
      <c r="C1088" s="110">
        <v>811210</v>
      </c>
      <c r="D1088" s="107" t="s">
        <v>1537</v>
      </c>
      <c r="E1088" s="111"/>
    </row>
    <row r="1089" spans="1:4" ht="37.5" x14ac:dyDescent="0.35">
      <c r="A1089" s="107">
        <v>811310</v>
      </c>
      <c r="B1089" s="107" t="s">
        <v>1541</v>
      </c>
      <c r="C1089" s="107">
        <v>811310</v>
      </c>
      <c r="D1089" s="107" t="s">
        <v>1541</v>
      </c>
    </row>
    <row r="1090" spans="1:4" ht="25" x14ac:dyDescent="0.35">
      <c r="A1090" s="107">
        <v>811411</v>
      </c>
      <c r="B1090" s="107" t="s">
        <v>1542</v>
      </c>
      <c r="C1090" s="107">
        <v>811411</v>
      </c>
      <c r="D1090" s="107" t="s">
        <v>1542</v>
      </c>
    </row>
    <row r="1091" spans="1:4" x14ac:dyDescent="0.35">
      <c r="A1091" s="107">
        <v>811412</v>
      </c>
      <c r="B1091" s="107" t="s">
        <v>1543</v>
      </c>
      <c r="C1091" s="107">
        <v>811412</v>
      </c>
      <c r="D1091" s="107" t="s">
        <v>1543</v>
      </c>
    </row>
    <row r="1092" spans="1:4" x14ac:dyDescent="0.35">
      <c r="A1092" s="107">
        <v>811420</v>
      </c>
      <c r="B1092" s="107" t="s">
        <v>1544</v>
      </c>
      <c r="C1092" s="107">
        <v>811420</v>
      </c>
      <c r="D1092" s="107" t="s">
        <v>1544</v>
      </c>
    </row>
    <row r="1093" spans="1:4" x14ac:dyDescent="0.35">
      <c r="A1093" s="107">
        <v>811430</v>
      </c>
      <c r="B1093" s="107" t="s">
        <v>1545</v>
      </c>
      <c r="C1093" s="107">
        <v>811430</v>
      </c>
      <c r="D1093" s="107" t="s">
        <v>1545</v>
      </c>
    </row>
    <row r="1094" spans="1:4" ht="25" x14ac:dyDescent="0.35">
      <c r="A1094" s="107">
        <v>811490</v>
      </c>
      <c r="B1094" s="107" t="s">
        <v>1546</v>
      </c>
      <c r="C1094" s="107">
        <v>811490</v>
      </c>
      <c r="D1094" s="107" t="s">
        <v>1546</v>
      </c>
    </row>
    <row r="1095" spans="1:4" x14ac:dyDescent="0.35">
      <c r="A1095" s="107">
        <v>812111</v>
      </c>
      <c r="B1095" s="107" t="s">
        <v>1547</v>
      </c>
      <c r="C1095" s="107">
        <v>812111</v>
      </c>
      <c r="D1095" s="107" t="s">
        <v>1547</v>
      </c>
    </row>
    <row r="1096" spans="1:4" x14ac:dyDescent="0.35">
      <c r="A1096" s="107">
        <v>812112</v>
      </c>
      <c r="B1096" s="107" t="s">
        <v>1548</v>
      </c>
      <c r="C1096" s="107">
        <v>812112</v>
      </c>
      <c r="D1096" s="107" t="s">
        <v>1548</v>
      </c>
    </row>
    <row r="1097" spans="1:4" x14ac:dyDescent="0.35">
      <c r="A1097" s="107">
        <v>812113</v>
      </c>
      <c r="B1097" s="107" t="s">
        <v>1549</v>
      </c>
      <c r="C1097" s="107">
        <v>812113</v>
      </c>
      <c r="D1097" s="107" t="s">
        <v>1549</v>
      </c>
    </row>
    <row r="1098" spans="1:4" x14ac:dyDescent="0.35">
      <c r="A1098" s="107">
        <v>812191</v>
      </c>
      <c r="B1098" s="107" t="s">
        <v>1550</v>
      </c>
      <c r="C1098" s="107">
        <v>812191</v>
      </c>
      <c r="D1098" s="107" t="s">
        <v>1550</v>
      </c>
    </row>
    <row r="1099" spans="1:4" x14ac:dyDescent="0.35">
      <c r="A1099" s="107">
        <v>812199</v>
      </c>
      <c r="B1099" s="107" t="s">
        <v>1551</v>
      </c>
      <c r="C1099" s="107">
        <v>812199</v>
      </c>
      <c r="D1099" s="107" t="s">
        <v>1551</v>
      </c>
    </row>
    <row r="1100" spans="1:4" x14ac:dyDescent="0.35">
      <c r="A1100" s="107">
        <v>812210</v>
      </c>
      <c r="B1100" s="107" t="s">
        <v>1552</v>
      </c>
      <c r="C1100" s="107">
        <v>812210</v>
      </c>
      <c r="D1100" s="107" t="s">
        <v>1552</v>
      </c>
    </row>
    <row r="1101" spans="1:4" x14ac:dyDescent="0.35">
      <c r="A1101" s="107">
        <v>812220</v>
      </c>
      <c r="B1101" s="107" t="s">
        <v>1553</v>
      </c>
      <c r="C1101" s="107">
        <v>812220</v>
      </c>
      <c r="D1101" s="107" t="s">
        <v>1553</v>
      </c>
    </row>
    <row r="1102" spans="1:4" x14ac:dyDescent="0.35">
      <c r="A1102" s="107">
        <v>812310</v>
      </c>
      <c r="B1102" s="107" t="s">
        <v>1554</v>
      </c>
      <c r="C1102" s="107">
        <v>812310</v>
      </c>
      <c r="D1102" s="107" t="s">
        <v>1554</v>
      </c>
    </row>
    <row r="1103" spans="1:4" ht="25" x14ac:dyDescent="0.35">
      <c r="A1103" s="107">
        <v>812320</v>
      </c>
      <c r="B1103" s="107" t="s">
        <v>1555</v>
      </c>
      <c r="C1103" s="107">
        <v>812320</v>
      </c>
      <c r="D1103" s="107" t="s">
        <v>1555</v>
      </c>
    </row>
    <row r="1104" spans="1:4" x14ac:dyDescent="0.35">
      <c r="A1104" s="107">
        <v>812331</v>
      </c>
      <c r="B1104" s="107" t="s">
        <v>1556</v>
      </c>
      <c r="C1104" s="107">
        <v>812331</v>
      </c>
      <c r="D1104" s="107" t="s">
        <v>1556</v>
      </c>
    </row>
    <row r="1105" spans="1:4" x14ac:dyDescent="0.35">
      <c r="A1105" s="107">
        <v>812332</v>
      </c>
      <c r="B1105" s="107" t="s">
        <v>1557</v>
      </c>
      <c r="C1105" s="107">
        <v>812332</v>
      </c>
      <c r="D1105" s="107" t="s">
        <v>1557</v>
      </c>
    </row>
    <row r="1106" spans="1:4" x14ac:dyDescent="0.35">
      <c r="A1106" s="107">
        <v>812910</v>
      </c>
      <c r="B1106" s="107" t="s">
        <v>1558</v>
      </c>
      <c r="C1106" s="107">
        <v>812910</v>
      </c>
      <c r="D1106" s="107" t="s">
        <v>1558</v>
      </c>
    </row>
    <row r="1107" spans="1:4" ht="25" x14ac:dyDescent="0.35">
      <c r="A1107" s="107">
        <v>812921</v>
      </c>
      <c r="B1107" s="107" t="s">
        <v>1559</v>
      </c>
      <c r="C1107" s="107">
        <v>812921</v>
      </c>
      <c r="D1107" s="107" t="s">
        <v>1559</v>
      </c>
    </row>
    <row r="1108" spans="1:4" x14ac:dyDescent="0.35">
      <c r="A1108" s="107">
        <v>812922</v>
      </c>
      <c r="B1108" s="107" t="s">
        <v>1560</v>
      </c>
      <c r="C1108" s="107">
        <v>812922</v>
      </c>
      <c r="D1108" s="107" t="s">
        <v>1560</v>
      </c>
    </row>
    <row r="1109" spans="1:4" x14ac:dyDescent="0.35">
      <c r="A1109" s="107">
        <v>812930</v>
      </c>
      <c r="B1109" s="107" t="s">
        <v>1561</v>
      </c>
      <c r="C1109" s="107">
        <v>812930</v>
      </c>
      <c r="D1109" s="107" t="s">
        <v>1561</v>
      </c>
    </row>
    <row r="1110" spans="1:4" x14ac:dyDescent="0.35">
      <c r="A1110" s="107">
        <v>812990</v>
      </c>
      <c r="B1110" s="107" t="s">
        <v>1562</v>
      </c>
      <c r="C1110" s="107">
        <v>812990</v>
      </c>
      <c r="D1110" s="107" t="s">
        <v>1562</v>
      </c>
    </row>
    <row r="1111" spans="1:4" x14ac:dyDescent="0.35">
      <c r="A1111" s="107">
        <v>813110</v>
      </c>
      <c r="B1111" s="107" t="s">
        <v>1563</v>
      </c>
      <c r="C1111" s="107">
        <v>813110</v>
      </c>
      <c r="D1111" s="107" t="s">
        <v>1563</v>
      </c>
    </row>
    <row r="1112" spans="1:4" x14ac:dyDescent="0.35">
      <c r="A1112" s="107">
        <v>813211</v>
      </c>
      <c r="B1112" s="107" t="s">
        <v>1564</v>
      </c>
      <c r="C1112" s="107">
        <v>813211</v>
      </c>
      <c r="D1112" s="107" t="s">
        <v>1564</v>
      </c>
    </row>
    <row r="1113" spans="1:4" x14ac:dyDescent="0.35">
      <c r="A1113" s="107">
        <v>813212</v>
      </c>
      <c r="B1113" s="107" t="s">
        <v>1565</v>
      </c>
      <c r="C1113" s="107">
        <v>813212</v>
      </c>
      <c r="D1113" s="107" t="s">
        <v>1565</v>
      </c>
    </row>
    <row r="1114" spans="1:4" x14ac:dyDescent="0.35">
      <c r="A1114" s="107">
        <v>813219</v>
      </c>
      <c r="B1114" s="107" t="s">
        <v>1566</v>
      </c>
      <c r="C1114" s="107">
        <v>813219</v>
      </c>
      <c r="D1114" s="107" t="s">
        <v>1566</v>
      </c>
    </row>
    <row r="1115" spans="1:4" x14ac:dyDescent="0.35">
      <c r="A1115" s="107">
        <v>813311</v>
      </c>
      <c r="B1115" s="107" t="s">
        <v>1567</v>
      </c>
      <c r="C1115" s="107">
        <v>813311</v>
      </c>
      <c r="D1115" s="107" t="s">
        <v>1567</v>
      </c>
    </row>
    <row r="1116" spans="1:4" ht="25" x14ac:dyDescent="0.35">
      <c r="A1116" s="107">
        <v>813312</v>
      </c>
      <c r="B1116" s="107" t="s">
        <v>1568</v>
      </c>
      <c r="C1116" s="107">
        <v>813312</v>
      </c>
      <c r="D1116" s="107" t="s">
        <v>1568</v>
      </c>
    </row>
    <row r="1117" spans="1:4" x14ac:dyDescent="0.35">
      <c r="A1117" s="107">
        <v>813319</v>
      </c>
      <c r="B1117" s="107" t="s">
        <v>1569</v>
      </c>
      <c r="C1117" s="107">
        <v>813319</v>
      </c>
      <c r="D1117" s="107" t="s">
        <v>1569</v>
      </c>
    </row>
    <row r="1118" spans="1:4" x14ac:dyDescent="0.35">
      <c r="A1118" s="107">
        <v>813410</v>
      </c>
      <c r="B1118" s="107" t="s">
        <v>1570</v>
      </c>
      <c r="C1118" s="107">
        <v>813410</v>
      </c>
      <c r="D1118" s="107" t="s">
        <v>1570</v>
      </c>
    </row>
    <row r="1119" spans="1:4" x14ac:dyDescent="0.35">
      <c r="A1119" s="107">
        <v>813910</v>
      </c>
      <c r="B1119" s="107" t="s">
        <v>1571</v>
      </c>
      <c r="C1119" s="107">
        <v>813910</v>
      </c>
      <c r="D1119" s="107" t="s">
        <v>1571</v>
      </c>
    </row>
    <row r="1120" spans="1:4" x14ac:dyDescent="0.35">
      <c r="A1120" s="107">
        <v>813920</v>
      </c>
      <c r="B1120" s="107" t="s">
        <v>1572</v>
      </c>
      <c r="C1120" s="107">
        <v>813920</v>
      </c>
      <c r="D1120" s="107" t="s">
        <v>1572</v>
      </c>
    </row>
    <row r="1121" spans="1:8" ht="25" x14ac:dyDescent="0.35">
      <c r="A1121" s="107">
        <v>813930</v>
      </c>
      <c r="B1121" s="107" t="s">
        <v>1573</v>
      </c>
      <c r="C1121" s="107">
        <v>813930</v>
      </c>
      <c r="D1121" s="107" t="s">
        <v>1573</v>
      </c>
      <c r="E1121" s="108"/>
    </row>
    <row r="1122" spans="1:8" x14ac:dyDescent="0.35">
      <c r="A1122" s="107">
        <v>813940</v>
      </c>
      <c r="B1122" s="107" t="s">
        <v>1574</v>
      </c>
      <c r="C1122" s="107">
        <v>813940</v>
      </c>
      <c r="D1122" s="107" t="s">
        <v>1574</v>
      </c>
      <c r="E1122" s="108"/>
    </row>
    <row r="1123" spans="1:8" ht="37.5" x14ac:dyDescent="0.35">
      <c r="A1123" s="107">
        <v>813990</v>
      </c>
      <c r="B1123" s="107" t="s">
        <v>1575</v>
      </c>
      <c r="C1123" s="107">
        <v>813990</v>
      </c>
      <c r="D1123" s="107" t="s">
        <v>1575</v>
      </c>
      <c r="E1123" s="108"/>
    </row>
    <row r="1124" spans="1:8" x14ac:dyDescent="0.35">
      <c r="A1124" s="107">
        <v>814110</v>
      </c>
      <c r="B1124" s="107" t="s">
        <v>1576</v>
      </c>
      <c r="C1124" s="107">
        <v>814110</v>
      </c>
      <c r="D1124" s="107" t="s">
        <v>1576</v>
      </c>
      <c r="E1124" s="108"/>
    </row>
    <row r="1125" spans="1:8" x14ac:dyDescent="0.35">
      <c r="A1125" s="107">
        <v>921110</v>
      </c>
      <c r="B1125" s="107" t="s">
        <v>1577</v>
      </c>
      <c r="C1125" s="107">
        <v>921110</v>
      </c>
      <c r="D1125" s="107" t="s">
        <v>1577</v>
      </c>
      <c r="E1125" s="108"/>
    </row>
    <row r="1126" spans="1:8" x14ac:dyDescent="0.35">
      <c r="A1126" s="107">
        <v>921120</v>
      </c>
      <c r="B1126" s="107" t="s">
        <v>1578</v>
      </c>
      <c r="C1126" s="107">
        <v>921120</v>
      </c>
      <c r="D1126" s="107" t="s">
        <v>1578</v>
      </c>
      <c r="E1126" s="108"/>
    </row>
    <row r="1127" spans="1:8" x14ac:dyDescent="0.35">
      <c r="A1127" s="107">
        <v>921130</v>
      </c>
      <c r="B1127" s="107" t="s">
        <v>1579</v>
      </c>
      <c r="C1127" s="107">
        <v>921130</v>
      </c>
      <c r="D1127" s="107" t="s">
        <v>1579</v>
      </c>
      <c r="E1127" s="108"/>
    </row>
    <row r="1128" spans="1:8" ht="25" x14ac:dyDescent="0.35">
      <c r="A1128" s="107">
        <v>921140</v>
      </c>
      <c r="B1128" s="107" t="s">
        <v>1580</v>
      </c>
      <c r="C1128" s="107">
        <v>921140</v>
      </c>
      <c r="D1128" s="107" t="s">
        <v>1580</v>
      </c>
      <c r="E1128" s="108"/>
    </row>
    <row r="1129" spans="1:8" ht="25" x14ac:dyDescent="0.35">
      <c r="A1129" s="107">
        <v>921150</v>
      </c>
      <c r="B1129" s="107" t="s">
        <v>1581</v>
      </c>
      <c r="C1129" s="107">
        <v>921150</v>
      </c>
      <c r="D1129" s="107" t="s">
        <v>1581</v>
      </c>
      <c r="E1129" s="108"/>
    </row>
    <row r="1130" spans="1:8" x14ac:dyDescent="0.35">
      <c r="A1130" s="107">
        <v>921190</v>
      </c>
      <c r="B1130" s="107" t="s">
        <v>1582</v>
      </c>
      <c r="C1130" s="107">
        <v>921190</v>
      </c>
      <c r="D1130" s="107" t="s">
        <v>1582</v>
      </c>
      <c r="E1130" s="108"/>
    </row>
    <row r="1131" spans="1:8" x14ac:dyDescent="0.35">
      <c r="A1131" s="107">
        <v>922110</v>
      </c>
      <c r="B1131" s="107" t="s">
        <v>1583</v>
      </c>
      <c r="C1131" s="107">
        <v>922110</v>
      </c>
      <c r="D1131" s="107" t="s">
        <v>1583</v>
      </c>
      <c r="E1131" s="108"/>
    </row>
    <row r="1132" spans="1:8" x14ac:dyDescent="0.35">
      <c r="A1132" s="107">
        <v>922120</v>
      </c>
      <c r="B1132" s="107" t="s">
        <v>1584</v>
      </c>
      <c r="C1132" s="107">
        <v>922120</v>
      </c>
      <c r="D1132" s="107" t="s">
        <v>1584</v>
      </c>
      <c r="E1132" s="108"/>
      <c r="H1132" s="4" t="s">
        <v>15</v>
      </c>
    </row>
    <row r="1133" spans="1:8" x14ac:dyDescent="0.35">
      <c r="A1133" s="107">
        <v>922130</v>
      </c>
      <c r="B1133" s="107" t="s">
        <v>1585</v>
      </c>
      <c r="C1133" s="107">
        <v>922130</v>
      </c>
      <c r="D1133" s="107" t="s">
        <v>1585</v>
      </c>
      <c r="E1133" s="108"/>
    </row>
    <row r="1134" spans="1:8" x14ac:dyDescent="0.35">
      <c r="A1134" s="107">
        <v>922140</v>
      </c>
      <c r="B1134" s="107" t="s">
        <v>1586</v>
      </c>
      <c r="C1134" s="107">
        <v>922140</v>
      </c>
      <c r="D1134" s="107" t="s">
        <v>1586</v>
      </c>
      <c r="E1134" s="108"/>
    </row>
    <row r="1135" spans="1:8" x14ac:dyDescent="0.35">
      <c r="A1135" s="107">
        <v>922150</v>
      </c>
      <c r="B1135" s="107" t="s">
        <v>1587</v>
      </c>
      <c r="C1135" s="107">
        <v>922150</v>
      </c>
      <c r="D1135" s="107" t="s">
        <v>1587</v>
      </c>
      <c r="E1135" s="108"/>
    </row>
    <row r="1136" spans="1:8" x14ac:dyDescent="0.35">
      <c r="A1136" s="107">
        <v>922160</v>
      </c>
      <c r="B1136" s="107" t="s">
        <v>1588</v>
      </c>
      <c r="C1136" s="107">
        <v>922160</v>
      </c>
      <c r="D1136" s="107" t="s">
        <v>1588</v>
      </c>
      <c r="E1136" s="108"/>
    </row>
    <row r="1137" spans="1:6" ht="25" x14ac:dyDescent="0.35">
      <c r="A1137" s="107">
        <v>922190</v>
      </c>
      <c r="B1137" s="107" t="s">
        <v>1589</v>
      </c>
      <c r="C1137" s="107">
        <v>922190</v>
      </c>
      <c r="D1137" s="107" t="s">
        <v>1589</v>
      </c>
      <c r="E1137" s="108"/>
    </row>
    <row r="1138" spans="1:6" x14ac:dyDescent="0.35">
      <c r="A1138" s="107">
        <v>923110</v>
      </c>
      <c r="B1138" s="107" t="s">
        <v>1590</v>
      </c>
      <c r="C1138" s="107">
        <v>923110</v>
      </c>
      <c r="D1138" s="107" t="s">
        <v>1590</v>
      </c>
      <c r="E1138" s="108"/>
    </row>
    <row r="1139" spans="1:6" x14ac:dyDescent="0.35">
      <c r="A1139" s="107">
        <v>923120</v>
      </c>
      <c r="B1139" s="107" t="s">
        <v>1591</v>
      </c>
      <c r="C1139" s="107">
        <v>923120</v>
      </c>
      <c r="D1139" s="107" t="s">
        <v>1591</v>
      </c>
      <c r="E1139" s="108"/>
    </row>
    <row r="1140" spans="1:6" ht="37.5" x14ac:dyDescent="0.35">
      <c r="A1140" s="107">
        <v>923130</v>
      </c>
      <c r="B1140" s="107" t="s">
        <v>1592</v>
      </c>
      <c r="C1140" s="107">
        <v>923130</v>
      </c>
      <c r="D1140" s="107" t="s">
        <v>1592</v>
      </c>
      <c r="E1140" s="108"/>
    </row>
    <row r="1141" spans="1:6" x14ac:dyDescent="0.35">
      <c r="A1141" s="107">
        <v>923140</v>
      </c>
      <c r="B1141" s="107" t="s">
        <v>1593</v>
      </c>
      <c r="C1141" s="107">
        <v>923140</v>
      </c>
      <c r="D1141" s="107" t="s">
        <v>1593</v>
      </c>
      <c r="E1141" s="108"/>
    </row>
    <row r="1142" spans="1:6" ht="25" x14ac:dyDescent="0.35">
      <c r="A1142" s="107">
        <v>924110</v>
      </c>
      <c r="B1142" s="107" t="s">
        <v>1594</v>
      </c>
      <c r="C1142" s="107">
        <v>924110</v>
      </c>
      <c r="D1142" s="107" t="s">
        <v>1594</v>
      </c>
      <c r="E1142" s="108"/>
    </row>
    <row r="1143" spans="1:6" x14ac:dyDescent="0.35">
      <c r="A1143" s="107">
        <v>924120</v>
      </c>
      <c r="B1143" s="107" t="s">
        <v>1595</v>
      </c>
      <c r="C1143" s="107">
        <v>924120</v>
      </c>
      <c r="D1143" s="107" t="s">
        <v>1595</v>
      </c>
      <c r="E1143" s="108"/>
    </row>
    <row r="1144" spans="1:6" x14ac:dyDescent="0.35">
      <c r="A1144" s="107">
        <v>925110</v>
      </c>
      <c r="B1144" s="107" t="s">
        <v>1596</v>
      </c>
      <c r="C1144" s="107">
        <v>925110</v>
      </c>
      <c r="D1144" s="107" t="s">
        <v>1596</v>
      </c>
      <c r="E1144" s="108"/>
    </row>
    <row r="1145" spans="1:6" ht="25" x14ac:dyDescent="0.35">
      <c r="A1145" s="107">
        <v>925120</v>
      </c>
      <c r="B1145" s="107" t="s">
        <v>1597</v>
      </c>
      <c r="C1145" s="107">
        <v>925120</v>
      </c>
      <c r="D1145" s="107" t="s">
        <v>1597</v>
      </c>
      <c r="E1145" s="108"/>
      <c r="F1145" s="4" t="s">
        <v>15</v>
      </c>
    </row>
    <row r="1146" spans="1:6" ht="25" x14ac:dyDescent="0.35">
      <c r="A1146" s="107">
        <v>926110</v>
      </c>
      <c r="B1146" s="107" t="s">
        <v>1598</v>
      </c>
      <c r="C1146" s="107">
        <v>926110</v>
      </c>
      <c r="D1146" s="107" t="s">
        <v>1598</v>
      </c>
      <c r="E1146" s="108"/>
    </row>
    <row r="1147" spans="1:6" ht="25" x14ac:dyDescent="0.35">
      <c r="A1147" s="107">
        <v>926120</v>
      </c>
      <c r="B1147" s="107" t="s">
        <v>1599</v>
      </c>
      <c r="C1147" s="107">
        <v>926120</v>
      </c>
      <c r="D1147" s="107" t="s">
        <v>1599</v>
      </c>
      <c r="E1147" s="108"/>
    </row>
    <row r="1148" spans="1:6" ht="37.5" x14ac:dyDescent="0.35">
      <c r="A1148" s="107">
        <v>926130</v>
      </c>
      <c r="B1148" s="107" t="s">
        <v>1600</v>
      </c>
      <c r="C1148" s="107">
        <v>926130</v>
      </c>
      <c r="D1148" s="107" t="s">
        <v>1600</v>
      </c>
      <c r="E1148" s="108"/>
    </row>
    <row r="1149" spans="1:6" ht="25" x14ac:dyDescent="0.35">
      <c r="A1149" s="107">
        <v>926140</v>
      </c>
      <c r="B1149" s="107" t="s">
        <v>1601</v>
      </c>
      <c r="C1149" s="107">
        <v>926140</v>
      </c>
      <c r="D1149" s="107" t="s">
        <v>1601</v>
      </c>
      <c r="E1149" s="108"/>
    </row>
    <row r="1150" spans="1:6" ht="25" x14ac:dyDescent="0.35">
      <c r="A1150" s="107">
        <v>926150</v>
      </c>
      <c r="B1150" s="107" t="s">
        <v>1602</v>
      </c>
      <c r="C1150" s="107">
        <v>926150</v>
      </c>
      <c r="D1150" s="107" t="s">
        <v>1602</v>
      </c>
      <c r="E1150" s="108"/>
    </row>
    <row r="1151" spans="1:6" x14ac:dyDescent="0.35">
      <c r="A1151" s="107">
        <v>927110</v>
      </c>
      <c r="B1151" s="107" t="s">
        <v>1603</v>
      </c>
      <c r="C1151" s="107">
        <v>927110</v>
      </c>
      <c r="D1151" s="107" t="s">
        <v>1603</v>
      </c>
      <c r="E1151" s="108"/>
    </row>
    <row r="1152" spans="1:6" x14ac:dyDescent="0.35">
      <c r="A1152" s="107">
        <v>928110</v>
      </c>
      <c r="B1152" s="107" t="s">
        <v>1604</v>
      </c>
      <c r="C1152" s="107">
        <v>928110</v>
      </c>
      <c r="D1152" s="107" t="s">
        <v>1604</v>
      </c>
      <c r="E1152" s="108"/>
    </row>
    <row r="1153" spans="1:4" x14ac:dyDescent="0.35">
      <c r="A1153" s="107">
        <v>928120</v>
      </c>
      <c r="B1153" s="107" t="s">
        <v>1605</v>
      </c>
      <c r="C1153" s="107">
        <v>928120</v>
      </c>
      <c r="D1153" s="107" t="s">
        <v>1605</v>
      </c>
    </row>
  </sheetData>
  <sheetProtection sheet="1" objects="1" scenarios="1" formatCells="0" formatColumns="0" formatRows="0" sort="0" autoFilter="0"/>
  <autoFilter ref="A1:K1153" xr:uid="{911CF4BC-1267-442C-8CA2-396BE82C274A}">
    <filterColumn colId="0" showButton="0"/>
    <filterColumn colId="1" showButton="0"/>
    <filterColumn colId="2" showButton="0"/>
  </autoFilter>
  <mergeCells count="2">
    <mergeCell ref="A1:D1"/>
    <mergeCell ref="A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Coverage xmlns="http://schemas.microsoft.com/sharepoint/v3/fields" xsi:nil="true"/>
    <Record xmlns="4ffa91fb-a0ff-4ac5-b2db-65c790d184a4">Shared</Record>
    <EPA_x0020_Office xmlns="4ffa91fb-a0ff-4ac5-b2db-65c790d184a4" xsi:nil="true"/>
    <Document_x0020_Creation_x0020_Date xmlns="4ffa91fb-a0ff-4ac5-b2db-65c790d184a4">2024-03-16T02:28:27+00:00</Document_x0020_Creation_x0020_Date>
    <EPA_x0020_Related_x0020_Documents xmlns="4ffa91fb-a0ff-4ac5-b2db-65c790d184a4" xsi:nil="true"/>
    <_Source xmlns="http://schemas.microsoft.com/sharepoint/v3/fields" xsi:nil="true"/>
    <CategoryDescription xmlns="http://schemas.microsoft.com/sharepoint.v3" xsi:nil="true"/>
    <EPA_x0020_Contributor xmlns="4ffa91fb-a0ff-4ac5-b2db-65c790d184a4">
      <UserInfo>
        <DisplayName/>
        <AccountId xsi:nil="true"/>
        <AccountType/>
      </UserInfo>
    </EPA_x0020_Contributor>
    <TaxKeywordTaxHTField xmlns="4ffa91fb-a0ff-4ac5-b2db-65c790d184a4">
      <Terms xmlns="http://schemas.microsoft.com/office/infopath/2007/PartnerControls">
        <TermInfo xmlns="http://schemas.microsoft.com/office/infopath/2007/PartnerControls">
          <TermName xmlns="http://schemas.microsoft.com/office/infopath/2007/PartnerControls">land</TermName>
          <TermId xmlns="http://schemas.microsoft.com/office/infopath/2007/PartnerControls">11111111-1111-1111-1111-111111111111</TermId>
        </TermInfo>
        <TermInfo xmlns="http://schemas.microsoft.com/office/infopath/2007/PartnerControls">
          <TermName xmlns="http://schemas.microsoft.com/office/infopath/2007/PartnerControls">trans-1</TermName>
          <TermId xmlns="http://schemas.microsoft.com/office/infopath/2007/PartnerControls">3bd1ca93-0ea3-47d7-9577-5c84a0904703</TermId>
        </TermInfo>
        <TermInfo xmlns="http://schemas.microsoft.com/office/infopath/2007/PartnerControls">
          <TermName xmlns="http://schemas.microsoft.com/office/infopath/2007/PartnerControls">2-Dichloroethylene</TermName>
          <TermId xmlns="http://schemas.microsoft.com/office/infopath/2007/PartnerControls">843fbadb-1231-4ab9-833b-3a6af9331804</TermId>
        </TermInfo>
        <TermInfo xmlns="http://schemas.microsoft.com/office/infopath/2007/PartnerControls">
          <TermName xmlns="http://schemas.microsoft.com/office/infopath/2007/PartnerControls">risk assessment</TermName>
          <TermId xmlns="http://schemas.microsoft.com/office/infopath/2007/PartnerControls">11111111-1111-1111-1111-111111111111</TermId>
        </TermInfo>
        <TermInfo xmlns="http://schemas.microsoft.com/office/infopath/2007/PartnerControls">
          <TermName xmlns="http://schemas.microsoft.com/office/infopath/2007/PartnerControls">environmental release</TermName>
          <TermId xmlns="http://schemas.microsoft.com/office/infopath/2007/PartnerControls">59544114-b52c-4fcc-9dbf-fb79dfd5d018</TermId>
        </TermInfo>
      </Terms>
    </TaxKeywordTaxHTField>
    <Rights xmlns="4ffa91fb-a0ff-4ac5-b2db-65c790d184a4" xsi:nil="true"/>
    <Identifier xmlns="4ffa91fb-a0ff-4ac5-b2db-65c790d184a4" xsi:nil="true"/>
    <_ip_UnifiedCompliancePolicyUIAction xmlns="http://schemas.microsoft.com/sharepoint/v3" xsi:nil="true"/>
    <Creator xmlns="4ffa91fb-a0ff-4ac5-b2db-65c790d184a4">
      <UserInfo>
        <DisplayName/>
        <AccountId xsi:nil="true"/>
        <AccountType/>
      </UserInfo>
    </Creator>
    <_ip_UnifiedCompliancePolicyProperties xmlns="http://schemas.microsoft.com/sharepoint/v3" xsi:nil="true"/>
    <Language xmlns="http://schemas.microsoft.com/sharepoint/v3">English</Language>
    <j747ac98061d40f0aa7bd47e1db5675d xmlns="4ffa91fb-a0ff-4ac5-b2db-65c790d184a4">
      <Terms xmlns="http://schemas.microsoft.com/office/infopath/2007/PartnerControls"/>
    </j747ac98061d40f0aa7bd47e1db5675d>
    <SharedWithUsers xmlns="fecc2597-e8fd-4279-ac06-bd7c891938be">
      <UserInfo>
        <DisplayName/>
        <AccountId xsi:nil="true"/>
        <AccountType/>
      </UserInfo>
    </SharedWithUsers>
    <lcf76f155ced4ddcb4097134ff3c332f xmlns="ead8da0f-3542-4e50-96c8-f1f698624e86">
      <Terms xmlns="http://schemas.microsoft.com/office/infopath/2007/PartnerControls"/>
    </lcf76f155ced4ddcb4097134ff3c332f>
    <TaxCatchAll xmlns="4ffa91fb-a0ff-4ac5-b2db-65c790d184a4">
      <Value>2156</Value>
      <Value>1115</Value>
      <Value>2131</Value>
      <Value>2096</Value>
      <Value>1058</Value>
      <Value>1190</Value>
    </TaxCatchAll>
    <e3f09c3df709400db2417a7161762d62 xmlns="4ffa91fb-a0ff-4ac5-b2db-65c790d184a4">
      <Terms xmlns="http://schemas.microsoft.com/office/infopath/2007/PartnerControls"/>
    </e3f09c3df709400db2417a7161762d62>
    <External_x0020_Contributor xmlns="4ffa91fb-a0ff-4ac5-b2db-65c790d184a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440D3F-8792-41DA-9FB6-063850A74065}">
  <ds:schemaRefs>
    <ds:schemaRef ds:uri="http://schemas.microsoft.com/office/2006/metadata/properties"/>
    <ds:schemaRef ds:uri="http://schemas.microsoft.com/office/infopath/2007/PartnerControls"/>
    <ds:schemaRef ds:uri="http://schemas.microsoft.com/sharepoint/v3/fields"/>
    <ds:schemaRef ds:uri="4ffa91fb-a0ff-4ac5-b2db-65c790d184a4"/>
    <ds:schemaRef ds:uri="http://schemas.microsoft.com/sharepoint.v3"/>
    <ds:schemaRef ds:uri="http://schemas.microsoft.com/sharepoint/v3"/>
    <ds:schemaRef ds:uri="fecc2597-e8fd-4279-ac06-bd7c891938be"/>
    <ds:schemaRef ds:uri="ead8da0f-3542-4e50-96c8-f1f698624e86"/>
  </ds:schemaRefs>
</ds:datastoreItem>
</file>

<file path=customXml/itemProps2.xml><?xml version="1.0" encoding="utf-8"?>
<ds:datastoreItem xmlns:ds="http://schemas.openxmlformats.org/officeDocument/2006/customXml" ds:itemID="{5BE24737-8CCE-41CA-BB2C-DC2A91ADB7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48523F-E796-461E-8CE5-AF063442FA6B}">
  <ds:schemaRefs>
    <ds:schemaRef ds:uri="Microsoft.SharePoint.Taxonomy.ContentTypeSync"/>
  </ds:schemaRefs>
</ds:datastoreItem>
</file>

<file path=customXml/itemProps4.xml><?xml version="1.0" encoding="utf-8"?>
<ds:datastoreItem xmlns:ds="http://schemas.openxmlformats.org/officeDocument/2006/customXml" ds:itemID="{3D8D3A44-1BA0-459D-8D90-FB6DD84AA9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Page</vt:lpstr>
      <vt:lpstr>READ ME</vt:lpstr>
      <vt:lpstr>Overall Release Summary</vt:lpstr>
      <vt:lpstr>Facility Summary</vt:lpstr>
      <vt:lpstr>OES Summary</vt:lpstr>
      <vt:lpstr>2019-2023 TRI_Nonzero_Mapped</vt:lpstr>
      <vt:lpstr>Raw 2019-2023 TRI Data_All</vt:lpstr>
      <vt:lpstr>Other Disposal Categories</vt:lpstr>
      <vt:lpstr>2017 to 2022 NAICS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Land Releases for trans-1,2-Dichloroethylene</dc:title>
  <dc:subject>Draft Risk Evaluation for trans-1,2-Dichloroethylene</dc:subject>
  <dc:creator/>
  <cp:keywords>trans-1,2-Dichloroethylene; risk assessment; environmental release; land</cp:keywords>
  <dc:description/>
  <cp:lastModifiedBy/>
  <cp:revision>1</cp:revision>
  <dcterms:created xsi:type="dcterms:W3CDTF">2026-07-30T15:17:37Z</dcterms:created>
  <dcterms:modified xsi:type="dcterms:W3CDTF">2026-07-30T16:29:05Z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2158;#land|11111111-1111-1111-1111-111111111111;#2096;#trans-1|3bd1ca93-0ea3-47d7-9577-5c84a0904703;#1115;#2-Dichloroethylene|843fbadb-1231-4ab9-833b-3a6af9331804;#1058;#risk assessment|11111111-1111-1111-1111-111111111111;#1190;#environmental release|59544114-b52c-4fcc-9dbf-fb79dfd5d018</vt:lpwstr>
  </property>
  <property fmtid="{D5CDD505-2E9C-101B-9397-08002B2CF9AE}" pid="3" name="Order">
    <vt:r8>96400</vt:r8>
  </property>
  <property fmtid="{D5CDD505-2E9C-101B-9397-08002B2CF9AE}" pid="4" name="Document_x0020_Type">
    <vt:lpwstr/>
  </property>
  <property fmtid="{D5CDD505-2E9C-101B-9397-08002B2CF9AE}" pid="5" name="MediaServiceImageTags">
    <vt:lpwstr/>
  </property>
  <property fmtid="{D5CDD505-2E9C-101B-9397-08002B2CF9AE}" pid="6" name="xd_ProgID">
    <vt:lpwstr/>
  </property>
  <property fmtid="{D5CDD505-2E9C-101B-9397-08002B2CF9AE}" pid="7" name="ContentTypeId">
    <vt:lpwstr>0x010100D723352F79007E408EFF44D6142FFCE2</vt:lpwstr>
  </property>
  <property fmtid="{D5CDD505-2E9C-101B-9397-08002B2CF9AE}" pid="8" name="ComplianceAssetId">
    <vt:lpwstr/>
  </property>
  <property fmtid="{D5CDD505-2E9C-101B-9397-08002B2CF9AE}" pid="9" name="TemplateUrl">
    <vt:lpwstr/>
  </property>
  <property fmtid="{D5CDD505-2E9C-101B-9397-08002B2CF9AE}" pid="10" name="EPA Subject">
    <vt:lpwstr/>
  </property>
  <property fmtid="{D5CDD505-2E9C-101B-9397-08002B2CF9AE}" pid="11" name="_ExtendedDescription">
    <vt:lpwstr/>
  </property>
  <property fmtid="{D5CDD505-2E9C-101B-9397-08002B2CF9AE}" pid="12" name="EPA_x0020_Subject">
    <vt:lpwstr/>
  </property>
  <property fmtid="{D5CDD505-2E9C-101B-9397-08002B2CF9AE}" pid="13" name="TriggerFlowInfo">
    <vt:lpwstr/>
  </property>
  <property fmtid="{D5CDD505-2E9C-101B-9397-08002B2CF9AE}" pid="14" name="Document Type">
    <vt:lpwstr/>
  </property>
  <property fmtid="{D5CDD505-2E9C-101B-9397-08002B2CF9AE}" pid="15" name="xd_Signature">
    <vt:bool>false</vt:bool>
  </property>
  <property fmtid="{D5CDD505-2E9C-101B-9397-08002B2CF9AE}" pid="16" name="Status">
    <vt:lpwstr>In Progress</vt:lpwstr>
  </property>
</Properties>
</file>