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homp04\OneDrive - Environmental Protection Agency (EPA)\"/>
    </mc:Choice>
  </mc:AlternateContent>
  <xr:revisionPtr revIDLastSave="40" documentId="8_{7DF09D6D-2260-47C5-9CC8-5FAC5F93897C}" xr6:coauthVersionLast="47" xr6:coauthVersionMax="47" xr10:uidLastSave="{04A99FDF-D8A8-499C-919F-9B8FF34D468B}"/>
  <bookViews>
    <workbookView xWindow="-110" yWindow="-110" windowWidth="19420" windowHeight="10300" xr2:uid="{8D704D6B-5C36-438F-B521-812587475592}"/>
  </bookViews>
  <sheets>
    <sheet name="Virginia" sheetId="6" r:id="rId1"/>
  </sheets>
  <definedNames>
    <definedName name="_xlnm._FilterDatabase" localSheetId="0" hidden="1">Virginia!$A$37:$I$133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35" i="6" l="1"/>
  <c r="G135" i="6"/>
  <c r="F135" i="6"/>
  <c r="H133" i="6"/>
  <c r="H132" i="6"/>
  <c r="H131" i="6"/>
  <c r="H130" i="6"/>
  <c r="C25" i="6" s="1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C20" i="6" s="1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C24" i="6" s="1"/>
  <c r="H67" i="6"/>
  <c r="H66" i="6"/>
  <c r="H65" i="6"/>
  <c r="H64" i="6"/>
  <c r="H63" i="6"/>
  <c r="H62" i="6"/>
  <c r="H61" i="6"/>
  <c r="H60" i="6"/>
  <c r="H59" i="6"/>
  <c r="H58" i="6"/>
  <c r="H57" i="6"/>
  <c r="H56" i="6"/>
  <c r="C26" i="6" s="1"/>
  <c r="H55" i="6"/>
  <c r="H54" i="6"/>
  <c r="H53" i="6"/>
  <c r="H52" i="6"/>
  <c r="H51" i="6"/>
  <c r="H50" i="6"/>
  <c r="H49" i="6"/>
  <c r="H48" i="6"/>
  <c r="H47" i="6"/>
  <c r="H46" i="6"/>
  <c r="H45" i="6"/>
  <c r="H44" i="6"/>
  <c r="C30" i="6" s="1"/>
  <c r="H43" i="6"/>
  <c r="H42" i="6"/>
  <c r="H41" i="6"/>
  <c r="H40" i="6"/>
  <c r="H39" i="6"/>
  <c r="H38" i="6"/>
  <c r="H135" i="6" s="1"/>
  <c r="E30" i="6"/>
  <c r="E29" i="6"/>
  <c r="C29" i="6"/>
  <c r="E28" i="6"/>
  <c r="C28" i="6"/>
  <c r="E27" i="6"/>
  <c r="C27" i="6"/>
  <c r="E26" i="6"/>
  <c r="E25" i="6"/>
  <c r="E24" i="6"/>
  <c r="E23" i="6"/>
  <c r="C23" i="6"/>
  <c r="E22" i="6"/>
  <c r="C22" i="6"/>
  <c r="E21" i="6"/>
  <c r="C21" i="6"/>
  <c r="E20" i="6"/>
  <c r="E19" i="6"/>
  <c r="C19" i="6"/>
  <c r="B11" i="6"/>
  <c r="B12" i="6" s="1"/>
  <c r="B13" i="6" s="1"/>
  <c r="B10" i="6"/>
  <c r="C32" i="6" l="1"/>
  <c r="D30" i="6" s="1"/>
  <c r="F30" i="6" s="1"/>
  <c r="D27" i="6"/>
  <c r="F27" i="6" s="1"/>
  <c r="D20" i="6"/>
  <c r="F20" i="6" s="1"/>
  <c r="D28" i="6"/>
  <c r="F28" i="6" s="1"/>
  <c r="D23" i="6"/>
  <c r="F23" i="6" s="1"/>
  <c r="E32" i="6"/>
  <c r="D21" i="6" l="1"/>
  <c r="F21" i="6" s="1"/>
  <c r="D26" i="6"/>
  <c r="F26" i="6" s="1"/>
  <c r="D24" i="6"/>
  <c r="F24" i="6" s="1"/>
  <c r="D22" i="6"/>
  <c r="F22" i="6" s="1"/>
  <c r="D29" i="6"/>
  <c r="F29" i="6" s="1"/>
  <c r="D25" i="6"/>
  <c r="F25" i="6" s="1"/>
  <c r="D19" i="6"/>
  <c r="D32" i="6" l="1"/>
  <c r="F19" i="6"/>
  <c r="F32" i="6" l="1"/>
  <c r="G28" i="6" l="1"/>
  <c r="H28" i="6" s="1"/>
  <c r="G30" i="6"/>
  <c r="H30" i="6" s="1"/>
  <c r="G20" i="6"/>
  <c r="H20" i="6" s="1"/>
  <c r="G27" i="6"/>
  <c r="H27" i="6" s="1"/>
  <c r="G23" i="6"/>
  <c r="H23" i="6" s="1"/>
  <c r="G29" i="6"/>
  <c r="H29" i="6" s="1"/>
  <c r="G26" i="6"/>
  <c r="H26" i="6" s="1"/>
  <c r="G24" i="6"/>
  <c r="H24" i="6" s="1"/>
  <c r="G22" i="6"/>
  <c r="H22" i="6" s="1"/>
  <c r="G25" i="6"/>
  <c r="H25" i="6" s="1"/>
  <c r="G21" i="6"/>
  <c r="H21" i="6" s="1"/>
  <c r="G19" i="6"/>
  <c r="H19" i="6" l="1"/>
  <c r="H32" i="6" s="1"/>
  <c r="G32" i="6"/>
</calcChain>
</file>

<file path=xl/sharedStrings.xml><?xml version="1.0" encoding="utf-8"?>
<sst xmlns="http://schemas.openxmlformats.org/spreadsheetml/2006/main" count="397" uniqueCount="124">
  <si>
    <t>CSAPR NOx Ozone Season Group 2E Trading Program - Virginia</t>
  </si>
  <si>
    <t>(allowances and tons of emissions)</t>
  </si>
  <si>
    <t>2025 Virginia state-level data for CSOSG2E assurance provision calculations:</t>
  </si>
  <si>
    <t>A. Trading budget</t>
  </si>
  <si>
    <t>B. Variability limit</t>
  </si>
  <si>
    <t>C. Assurance level (A + B)</t>
  </si>
  <si>
    <t>D. Ozone season NOx emissions</t>
  </si>
  <si>
    <t>E. State exceedance of assurance level (D - C)</t>
  </si>
  <si>
    <t>F. Allowances owed for exceedance (E x 2)</t>
  </si>
  <si>
    <t>Apportionment of state-level exceedance by common designated representative:</t>
  </si>
  <si>
    <t>Common designated representative</t>
  </si>
  <si>
    <t>Operator(s) of units represented</t>
  </si>
  <si>
    <t>Total Allocations</t>
  </si>
  <si>
    <t>Share of assurance level</t>
  </si>
  <si>
    <t>Emissions exceeding share of assurance level</t>
  </si>
  <si>
    <t>Share of state exceedance</t>
  </si>
  <si>
    <t>Share of allowances owed for exceedance</t>
  </si>
  <si>
    <t>Toole</t>
  </si>
  <si>
    <t>Appalachian Power Company</t>
  </si>
  <si>
    <t>Hunt</t>
  </si>
  <si>
    <t>Tenaska Virginia Partners, LP</t>
  </si>
  <si>
    <t>Vodopivec</t>
  </si>
  <si>
    <t>Flippen</t>
  </si>
  <si>
    <t>French</t>
  </si>
  <si>
    <t>Hurst</t>
  </si>
  <si>
    <t>Wolf Hills Energy, LLC</t>
  </si>
  <si>
    <t>Calhoon</t>
  </si>
  <si>
    <t>Commonwealth Chesapeake Company</t>
  </si>
  <si>
    <t>Old Dominion Electric Cooperative</t>
  </si>
  <si>
    <t>Carty</t>
  </si>
  <si>
    <t>Ostberg</t>
  </si>
  <si>
    <t>Gardner</t>
  </si>
  <si>
    <t>Totals</t>
  </si>
  <si>
    <t>2025 CSOSG2E allowance allocations and ozone season NOx emissions by unit:</t>
  </si>
  <si>
    <t>Designated representative</t>
  </si>
  <si>
    <t>Operator</t>
  </si>
  <si>
    <t>Plant ID (ORIS)</t>
  </si>
  <si>
    <t>Plant name</t>
  </si>
  <si>
    <t>Unit</t>
  </si>
  <si>
    <t>Initial allocation</t>
  </si>
  <si>
    <t>New unit set-aside allocation</t>
  </si>
  <si>
    <t>Total allocations</t>
  </si>
  <si>
    <t>Ozone season NOx emissions</t>
  </si>
  <si>
    <t>Altavista Power Station</t>
  </si>
  <si>
    <t>Bear Garden Generating Station</t>
  </si>
  <si>
    <t>1A</t>
  </si>
  <si>
    <t>1B</t>
  </si>
  <si>
    <t>Brunswick County Power Station</t>
  </si>
  <si>
    <t>1C</t>
  </si>
  <si>
    <t>Buchanan Units 1 &amp; 2</t>
  </si>
  <si>
    <t>Chesterfield Power Station</t>
  </si>
  <si>
    <t>**8A</t>
  </si>
  <si>
    <t>Clinch River</t>
  </si>
  <si>
    <t>Clover Power Station</t>
  </si>
  <si>
    <t>Commonwealth Chesapeake</t>
  </si>
  <si>
    <t>CT-001</t>
  </si>
  <si>
    <t>CT-002</t>
  </si>
  <si>
    <t>CT-003</t>
  </si>
  <si>
    <t>CT-004</t>
  </si>
  <si>
    <t>CT-005</t>
  </si>
  <si>
    <t>CT-006</t>
  </si>
  <si>
    <t>CT-007</t>
  </si>
  <si>
    <t>Darbytown Combustion Turbine</t>
  </si>
  <si>
    <t>Doswell Limited Partnership</t>
  </si>
  <si>
    <t>CT1</t>
  </si>
  <si>
    <t>CT2</t>
  </si>
  <si>
    <t>CT3</t>
  </si>
  <si>
    <t>Elizabeth River Combustion Turbine Sta</t>
  </si>
  <si>
    <t>CT-1</t>
  </si>
  <si>
    <t>CT-2</t>
  </si>
  <si>
    <t>CT-3</t>
  </si>
  <si>
    <t>Gordonsville Power Station</t>
  </si>
  <si>
    <t>Gravel Neck Combustion Turbine</t>
  </si>
  <si>
    <t>Greensville County Power Station</t>
  </si>
  <si>
    <t>Hopewell Power Generation, LLC</t>
  </si>
  <si>
    <t>Hopewell Cogeneration Facility</t>
  </si>
  <si>
    <t>Hopewell Power Station</t>
  </si>
  <si>
    <t>Ladysmith Combustion Turbine Sta</t>
  </si>
  <si>
    <t>Louisa Generation Facility</t>
  </si>
  <si>
    <t>EU1</t>
  </si>
  <si>
    <t>EU2</t>
  </si>
  <si>
    <t>EU3</t>
  </si>
  <si>
    <t>EU4</t>
  </si>
  <si>
    <t>EU5</t>
  </si>
  <si>
    <t>Marsh Run Generation Facility</t>
  </si>
  <si>
    <t>Possum Point Power Station</t>
  </si>
  <si>
    <t>6A</t>
  </si>
  <si>
    <t>6B</t>
  </si>
  <si>
    <t>Remington Combustion Turbine Station</t>
  </si>
  <si>
    <t>Southampton Power Station</t>
  </si>
  <si>
    <t>Spruance Genco, LLC</t>
  </si>
  <si>
    <t>BLR03A</t>
  </si>
  <si>
    <t>BLR03B</t>
  </si>
  <si>
    <t>BLR04A</t>
  </si>
  <si>
    <t>BLR04B</t>
  </si>
  <si>
    <t>Tasley Energy Center</t>
  </si>
  <si>
    <t>TA10</t>
  </si>
  <si>
    <t>Tenaska Virginia Generating Station</t>
  </si>
  <si>
    <t>CTGDB1</t>
  </si>
  <si>
    <t>CTGDB2</t>
  </si>
  <si>
    <t>CTGDB3</t>
  </si>
  <si>
    <t>Virginia City Hybrid Energy Center</t>
  </si>
  <si>
    <t>Warren County Power Station</t>
  </si>
  <si>
    <t>Wolf Hills Energy</t>
  </si>
  <si>
    <t>WH01</t>
  </si>
  <si>
    <t>WH02</t>
  </si>
  <si>
    <t>WH03</t>
  </si>
  <si>
    <t>WH04</t>
  </si>
  <si>
    <t>WH05</t>
  </si>
  <si>
    <t>WH06</t>
  </si>
  <si>
    <t>WH07</t>
  </si>
  <si>
    <t>WH08</t>
  </si>
  <si>
    <t>WH09</t>
  </si>
  <si>
    <t>WH10</t>
  </si>
  <si>
    <t>Dominion Generation</t>
  </si>
  <si>
    <t>Buchanan Generation, LLC</t>
  </si>
  <si>
    <t xml:space="preserve">Spruance Operating Services, LLC </t>
  </si>
  <si>
    <t>Calpine Operating Services Company, Inc</t>
  </si>
  <si>
    <t xml:space="preserve">Total emissions </t>
  </si>
  <si>
    <t>Potomac Energy Center, LLC</t>
  </si>
  <si>
    <t>Siemens Energy, Inc.</t>
  </si>
  <si>
    <t>Huffman</t>
  </si>
  <si>
    <t>Rose</t>
  </si>
  <si>
    <t>Final 2025 CSAPR Assurance Provision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</si>
</sst>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C00000"/>
      <name val="Calibri"/>
      <family val="2"/>
    </font>
    <font>
      <i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3" fontId="0" fillId="0" borderId="0" xfId="0" applyNumberFormat="1"/>
    <xf numFmtId="49" fontId="0" fillId="0" borderId="0" xfId="0" applyNumberForma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3" fontId="7" fillId="0" borderId="0" xfId="0" applyNumberFormat="1" applyFont="1"/>
    <xf numFmtId="1" fontId="7" fillId="0" borderId="0" xfId="0" applyNumberFormat="1" applyFont="1"/>
    <xf numFmtId="3" fontId="2" fillId="0" borderId="0" xfId="0" applyNumberFormat="1" applyFont="1" applyAlignment="1">
      <alignment horizontal="center" wrapText="1"/>
    </xf>
    <xf numFmtId="0" fontId="8" fillId="0" borderId="0" xfId="0" applyFont="1"/>
    <xf numFmtId="164" fontId="0" fillId="0" borderId="0" xfId="1" applyNumberFormat="1" applyFont="1" applyFill="1"/>
    <xf numFmtId="3" fontId="10" fillId="0" borderId="0" xfId="0" applyNumberFormat="1" applyFont="1"/>
    <xf numFmtId="3" fontId="9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5179-2D41-41AD-A13E-65CA4B005491}">
  <dimension ref="A1:M135"/>
  <sheetViews>
    <sheetView tabSelected="1" zoomScaleNormal="100" workbookViewId="0"/>
  </sheetViews>
  <sheetFormatPr defaultRowHeight="14.5" x14ac:dyDescent="0.35"/>
  <cols>
    <col min="1" max="1" width="42.81640625" customWidth="1"/>
    <col min="2" max="2" width="54.6328125" customWidth="1"/>
    <col min="3" max="8" width="22.7265625" customWidth="1"/>
    <col min="9" max="9" width="16.36328125" style="1" customWidth="1"/>
    <col min="10" max="10" width="9.08984375" customWidth="1"/>
  </cols>
  <sheetData>
    <row r="1" spans="1:3" x14ac:dyDescent="0.35">
      <c r="A1" s="3" t="s">
        <v>123</v>
      </c>
    </row>
    <row r="2" spans="1:3" x14ac:dyDescent="0.35">
      <c r="A2" s="11" t="s">
        <v>0</v>
      </c>
    </row>
    <row r="3" spans="1:3" x14ac:dyDescent="0.35">
      <c r="A3" s="3" t="s">
        <v>1</v>
      </c>
    </row>
    <row r="6" spans="1:3" x14ac:dyDescent="0.35">
      <c r="A6" s="12" t="s">
        <v>2</v>
      </c>
    </row>
    <row r="8" spans="1:3" x14ac:dyDescent="0.35">
      <c r="A8" t="s">
        <v>3</v>
      </c>
      <c r="B8" s="22">
        <v>3663</v>
      </c>
    </row>
    <row r="9" spans="1:3" x14ac:dyDescent="0.35">
      <c r="A9" t="s">
        <v>4</v>
      </c>
      <c r="B9" s="22">
        <v>769</v>
      </c>
    </row>
    <row r="10" spans="1:3" x14ac:dyDescent="0.35">
      <c r="A10" t="s">
        <v>5</v>
      </c>
      <c r="B10" s="22">
        <f>B8+B9</f>
        <v>4432</v>
      </c>
    </row>
    <row r="11" spans="1:3" x14ac:dyDescent="0.35">
      <c r="A11" t="s">
        <v>6</v>
      </c>
      <c r="B11" s="22">
        <f>$I$135</f>
        <v>4512</v>
      </c>
    </row>
    <row r="12" spans="1:3" x14ac:dyDescent="0.35">
      <c r="A12" t="s">
        <v>7</v>
      </c>
      <c r="B12" s="22">
        <f>B11-B10</f>
        <v>80</v>
      </c>
      <c r="C12" s="19"/>
    </row>
    <row r="13" spans="1:3" x14ac:dyDescent="0.35">
      <c r="A13" t="s">
        <v>8</v>
      </c>
      <c r="B13" s="22">
        <f>B12*2</f>
        <v>160</v>
      </c>
    </row>
    <row r="16" spans="1:3" x14ac:dyDescent="0.35">
      <c r="A16" s="4" t="s">
        <v>9</v>
      </c>
    </row>
    <row r="17" spans="1:13" x14ac:dyDescent="0.35">
      <c r="A17" s="5"/>
      <c r="B17" s="6"/>
      <c r="C17" s="5"/>
      <c r="D17" s="5"/>
      <c r="E17" s="9"/>
      <c r="F17" s="5"/>
      <c r="G17" s="5"/>
      <c r="H17" s="5"/>
    </row>
    <row r="18" spans="1:13" ht="29" x14ac:dyDescent="0.35">
      <c r="A18" s="8" t="s">
        <v>10</v>
      </c>
      <c r="B18" s="8" t="s">
        <v>11</v>
      </c>
      <c r="C18" s="8" t="s">
        <v>12</v>
      </c>
      <c r="D18" s="8" t="s">
        <v>13</v>
      </c>
      <c r="E18" s="8" t="s">
        <v>118</v>
      </c>
      <c r="F18" s="8" t="s">
        <v>14</v>
      </c>
      <c r="G18" s="8" t="s">
        <v>15</v>
      </c>
      <c r="H18" s="8" t="s">
        <v>16</v>
      </c>
      <c r="J18" s="1"/>
      <c r="K18" s="1"/>
      <c r="L18" s="1"/>
      <c r="M18" s="1"/>
    </row>
    <row r="19" spans="1:13" x14ac:dyDescent="0.35">
      <c r="A19" t="s">
        <v>17</v>
      </c>
      <c r="B19" t="s">
        <v>18</v>
      </c>
      <c r="C19" s="10">
        <f t="shared" ref="C19:C30" si="0">SUMIF($A$38:$A$133,A19,$H$38:$H$133)</f>
        <v>110</v>
      </c>
      <c r="D19" s="10">
        <f t="shared" ref="D19:D30" si="1">C19/$C$32*$B$10</f>
        <v>133.0930930930931</v>
      </c>
      <c r="E19" s="10">
        <f t="shared" ref="E19:E30" si="2">SUMIF($A$38:$A$133,A19,$I$38:$I$133)</f>
        <v>132.13900000000001</v>
      </c>
      <c r="F19" s="10">
        <f>IF(E19&gt;D19,E19-D19,0)</f>
        <v>0</v>
      </c>
      <c r="G19" s="10">
        <f t="shared" ref="G19:G30" si="3">ROUND(F19/$F$32*$B$12,0)</f>
        <v>0</v>
      </c>
      <c r="H19" s="10">
        <f t="shared" ref="H19:H30" si="4">G19*2</f>
        <v>0</v>
      </c>
      <c r="I19" s="20"/>
    </row>
    <row r="20" spans="1:13" x14ac:dyDescent="0.35">
      <c r="A20" t="s">
        <v>19</v>
      </c>
      <c r="B20" t="s">
        <v>20</v>
      </c>
      <c r="C20" s="10">
        <f t="shared" si="0"/>
        <v>83</v>
      </c>
      <c r="D20" s="10">
        <f t="shared" si="1"/>
        <v>100.42478842478843</v>
      </c>
      <c r="E20" s="10">
        <f t="shared" si="2"/>
        <v>45.375</v>
      </c>
      <c r="F20" s="10">
        <f t="shared" ref="F20:F29" si="5">IF(E20&gt;D20,E20-D20,0)</f>
        <v>0</v>
      </c>
      <c r="G20" s="10">
        <f t="shared" si="3"/>
        <v>0</v>
      </c>
      <c r="H20" s="10">
        <f t="shared" si="4"/>
        <v>0</v>
      </c>
      <c r="I20" s="20"/>
    </row>
    <row r="21" spans="1:13" x14ac:dyDescent="0.35">
      <c r="A21" t="s">
        <v>21</v>
      </c>
      <c r="B21" t="s">
        <v>74</v>
      </c>
      <c r="C21" s="10">
        <f t="shared" si="0"/>
        <v>240</v>
      </c>
      <c r="D21" s="10">
        <f t="shared" si="1"/>
        <v>290.38493038493039</v>
      </c>
      <c r="E21" s="10">
        <f t="shared" si="2"/>
        <v>602.83899999999994</v>
      </c>
      <c r="F21" s="10">
        <f>IF(E21&gt;D21,E21-D21,0)</f>
        <v>312.45406961506956</v>
      </c>
      <c r="G21" s="10">
        <f t="shared" si="3"/>
        <v>58</v>
      </c>
      <c r="H21" s="10">
        <f>G21*2</f>
        <v>116</v>
      </c>
      <c r="I21" s="20"/>
    </row>
    <row r="22" spans="1:13" x14ac:dyDescent="0.35">
      <c r="A22" t="s">
        <v>22</v>
      </c>
      <c r="B22" t="s">
        <v>116</v>
      </c>
      <c r="C22" s="10">
        <f t="shared" si="0"/>
        <v>65</v>
      </c>
      <c r="D22" s="10">
        <f t="shared" si="1"/>
        <v>78.645918645918641</v>
      </c>
      <c r="E22" s="10">
        <f t="shared" si="2"/>
        <v>34.049999999999997</v>
      </c>
      <c r="F22" s="10">
        <f t="shared" si="5"/>
        <v>0</v>
      </c>
      <c r="G22" s="10">
        <f t="shared" si="3"/>
        <v>0</v>
      </c>
      <c r="H22" s="10">
        <f t="shared" si="4"/>
        <v>0</v>
      </c>
      <c r="I22" s="20"/>
    </row>
    <row r="23" spans="1:13" x14ac:dyDescent="0.35">
      <c r="A23" t="s">
        <v>23</v>
      </c>
      <c r="B23" t="s">
        <v>115</v>
      </c>
      <c r="C23" s="10">
        <f t="shared" si="0"/>
        <v>0</v>
      </c>
      <c r="D23" s="10">
        <f t="shared" si="1"/>
        <v>0</v>
      </c>
      <c r="E23" s="10">
        <f t="shared" si="2"/>
        <v>0</v>
      </c>
      <c r="F23" s="10">
        <f t="shared" si="5"/>
        <v>0</v>
      </c>
      <c r="G23" s="10">
        <f t="shared" si="3"/>
        <v>0</v>
      </c>
      <c r="H23" s="10">
        <f t="shared" si="4"/>
        <v>0</v>
      </c>
      <c r="I23" s="20"/>
    </row>
    <row r="24" spans="1:13" x14ac:dyDescent="0.35">
      <c r="A24" t="s">
        <v>121</v>
      </c>
      <c r="B24" t="s">
        <v>63</v>
      </c>
      <c r="C24" s="10">
        <f t="shared" si="0"/>
        <v>455</v>
      </c>
      <c r="D24" s="10">
        <f t="shared" si="1"/>
        <v>550.52143052143049</v>
      </c>
      <c r="E24" s="10">
        <f t="shared" si="2"/>
        <v>346.32600000000002</v>
      </c>
      <c r="F24" s="10">
        <f t="shared" si="5"/>
        <v>0</v>
      </c>
      <c r="G24" s="10">
        <f t="shared" si="3"/>
        <v>0</v>
      </c>
      <c r="H24" s="10">
        <f t="shared" si="4"/>
        <v>0</v>
      </c>
      <c r="I24" s="20"/>
    </row>
    <row r="25" spans="1:13" x14ac:dyDescent="0.35">
      <c r="A25" t="s">
        <v>24</v>
      </c>
      <c r="B25" t="s">
        <v>25</v>
      </c>
      <c r="C25" s="10">
        <f t="shared" si="0"/>
        <v>24</v>
      </c>
      <c r="D25" s="10">
        <f t="shared" si="1"/>
        <v>29.038493038493041</v>
      </c>
      <c r="E25" s="10">
        <f t="shared" si="2"/>
        <v>110.64099999999998</v>
      </c>
      <c r="F25" s="10">
        <f t="shared" si="5"/>
        <v>81.602506961506933</v>
      </c>
      <c r="G25" s="10">
        <f t="shared" si="3"/>
        <v>15</v>
      </c>
      <c r="H25" s="10">
        <f t="shared" si="4"/>
        <v>30</v>
      </c>
      <c r="I25" s="20"/>
    </row>
    <row r="26" spans="1:13" x14ac:dyDescent="0.35">
      <c r="A26" t="s">
        <v>26</v>
      </c>
      <c r="B26" t="s">
        <v>27</v>
      </c>
      <c r="C26" s="10">
        <f t="shared" si="0"/>
        <v>13</v>
      </c>
      <c r="D26" s="10">
        <f t="shared" si="1"/>
        <v>15.729183729183729</v>
      </c>
      <c r="E26" s="10">
        <f t="shared" si="2"/>
        <v>16.288999999999998</v>
      </c>
      <c r="F26" s="10">
        <f>IF(E26&gt;D26,E26-D26,0)</f>
        <v>0.55981627081626861</v>
      </c>
      <c r="G26" s="10">
        <f t="shared" si="3"/>
        <v>0</v>
      </c>
      <c r="H26" s="10">
        <f t="shared" si="4"/>
        <v>0</v>
      </c>
      <c r="I26" s="20"/>
    </row>
    <row r="27" spans="1:13" x14ac:dyDescent="0.35">
      <c r="A27" t="s">
        <v>122</v>
      </c>
      <c r="B27" t="s">
        <v>28</v>
      </c>
      <c r="C27" s="10">
        <f t="shared" si="0"/>
        <v>126</v>
      </c>
      <c r="D27" s="10">
        <f t="shared" si="1"/>
        <v>152.45208845208845</v>
      </c>
      <c r="E27" s="10">
        <f t="shared" si="2"/>
        <v>126.81800000000001</v>
      </c>
      <c r="F27" s="10">
        <f t="shared" si="5"/>
        <v>0</v>
      </c>
      <c r="G27" s="10">
        <f t="shared" si="3"/>
        <v>0</v>
      </c>
      <c r="H27" s="10">
        <f t="shared" si="4"/>
        <v>0</v>
      </c>
      <c r="I27" s="20"/>
    </row>
    <row r="28" spans="1:13" x14ac:dyDescent="0.35">
      <c r="A28" t="s">
        <v>29</v>
      </c>
      <c r="B28" t="s">
        <v>120</v>
      </c>
      <c r="C28" s="10">
        <f t="shared" si="0"/>
        <v>37</v>
      </c>
      <c r="D28" s="10">
        <f t="shared" si="1"/>
        <v>44.767676767676768</v>
      </c>
      <c r="E28" s="10">
        <f t="shared" si="2"/>
        <v>23.948999999999998</v>
      </c>
      <c r="F28" s="10">
        <f t="shared" si="5"/>
        <v>0</v>
      </c>
      <c r="G28" s="10">
        <f t="shared" si="3"/>
        <v>0</v>
      </c>
      <c r="H28" s="10">
        <f t="shared" si="4"/>
        <v>0</v>
      </c>
      <c r="I28" s="20"/>
    </row>
    <row r="29" spans="1:13" x14ac:dyDescent="0.35">
      <c r="A29" t="s">
        <v>30</v>
      </c>
      <c r="B29" s="13" t="s">
        <v>117</v>
      </c>
      <c r="C29" s="10">
        <f t="shared" si="0"/>
        <v>1</v>
      </c>
      <c r="D29" s="10">
        <f t="shared" si="1"/>
        <v>1.2099372099372101</v>
      </c>
      <c r="E29" s="10">
        <f t="shared" si="2"/>
        <v>12.244</v>
      </c>
      <c r="F29" s="10">
        <f t="shared" si="5"/>
        <v>11.034062790062789</v>
      </c>
      <c r="G29" s="10">
        <f t="shared" si="3"/>
        <v>2</v>
      </c>
      <c r="H29" s="10">
        <f t="shared" si="4"/>
        <v>4</v>
      </c>
      <c r="I29" s="20"/>
    </row>
    <row r="30" spans="1:13" x14ac:dyDescent="0.35">
      <c r="A30" t="s">
        <v>31</v>
      </c>
      <c r="B30" s="13" t="s">
        <v>114</v>
      </c>
      <c r="C30" s="10">
        <f t="shared" si="0"/>
        <v>2509</v>
      </c>
      <c r="D30" s="10">
        <f t="shared" si="1"/>
        <v>3035.7324597324596</v>
      </c>
      <c r="E30" s="10">
        <f t="shared" si="2"/>
        <v>3061.6210000000001</v>
      </c>
      <c r="F30" s="10">
        <f>IF(E30&gt;D30,E30-D30,0)</f>
        <v>25.88854026754052</v>
      </c>
      <c r="G30" s="10">
        <f t="shared" si="3"/>
        <v>5</v>
      </c>
      <c r="H30" s="10">
        <f t="shared" si="4"/>
        <v>10</v>
      </c>
      <c r="I30" s="20"/>
    </row>
    <row r="31" spans="1:13" x14ac:dyDescent="0.35">
      <c r="C31" s="10"/>
      <c r="D31" s="10"/>
      <c r="E31" s="10"/>
      <c r="F31" s="10"/>
      <c r="H31" s="10"/>
      <c r="I31" s="21"/>
    </row>
    <row r="32" spans="1:13" x14ac:dyDescent="0.35">
      <c r="A32" t="s">
        <v>32</v>
      </c>
      <c r="C32" s="10">
        <f>SUM(C19:C30)</f>
        <v>3663</v>
      </c>
      <c r="D32" s="10">
        <f>SUM(D19:D30)</f>
        <v>4432</v>
      </c>
      <c r="E32" s="10">
        <f>SUM(E19:E30)</f>
        <v>4512.2910000000002</v>
      </c>
      <c r="F32" s="10">
        <f>SUM(F19:F30)</f>
        <v>431.53899590499606</v>
      </c>
      <c r="G32" s="10">
        <f>SUM(G19:G30)</f>
        <v>80</v>
      </c>
      <c r="H32" s="10">
        <f t="shared" ref="H32" si="6">SUM(H19:H30)</f>
        <v>160</v>
      </c>
      <c r="I32" s="20"/>
    </row>
    <row r="35" spans="1:9" x14ac:dyDescent="0.35">
      <c r="A35" s="12" t="s">
        <v>33</v>
      </c>
    </row>
    <row r="37" spans="1:9" ht="30" customHeight="1" x14ac:dyDescent="0.35">
      <c r="A37" s="5" t="s">
        <v>34</v>
      </c>
      <c r="B37" s="5" t="s">
        <v>35</v>
      </c>
      <c r="C37" s="5" t="s">
        <v>36</v>
      </c>
      <c r="D37" s="5" t="s">
        <v>37</v>
      </c>
      <c r="E37" s="5" t="s">
        <v>38</v>
      </c>
      <c r="F37" s="5" t="s">
        <v>39</v>
      </c>
      <c r="G37" s="7" t="s">
        <v>40</v>
      </c>
      <c r="H37" s="7" t="s">
        <v>41</v>
      </c>
      <c r="I37" s="17" t="s">
        <v>42</v>
      </c>
    </row>
    <row r="38" spans="1:9" x14ac:dyDescent="0.35">
      <c r="A38" t="s">
        <v>31</v>
      </c>
      <c r="B38" s="13" t="s">
        <v>114</v>
      </c>
      <c r="C38">
        <v>10773</v>
      </c>
      <c r="D38" t="s">
        <v>43</v>
      </c>
      <c r="E38" s="2">
        <v>1</v>
      </c>
      <c r="F38" s="1">
        <v>29</v>
      </c>
      <c r="G38" s="10">
        <v>1</v>
      </c>
      <c r="H38" s="1">
        <f>G38+F38</f>
        <v>30</v>
      </c>
      <c r="I38" s="1">
        <v>58.973999999999997</v>
      </c>
    </row>
    <row r="39" spans="1:9" x14ac:dyDescent="0.35">
      <c r="A39" t="s">
        <v>31</v>
      </c>
      <c r="B39" s="13" t="s">
        <v>114</v>
      </c>
      <c r="C39">
        <v>10773</v>
      </c>
      <c r="D39" t="s">
        <v>43</v>
      </c>
      <c r="E39" s="2">
        <v>2</v>
      </c>
      <c r="F39" s="1">
        <v>29</v>
      </c>
      <c r="G39" s="10">
        <v>1</v>
      </c>
      <c r="H39" s="1">
        <f t="shared" ref="H39:H102" si="7">G39+F39</f>
        <v>30</v>
      </c>
      <c r="I39" s="1">
        <v>56.48</v>
      </c>
    </row>
    <row r="40" spans="1:9" x14ac:dyDescent="0.35">
      <c r="A40" t="s">
        <v>31</v>
      </c>
      <c r="B40" s="13" t="s">
        <v>114</v>
      </c>
      <c r="C40">
        <v>56807</v>
      </c>
      <c r="D40" t="s">
        <v>44</v>
      </c>
      <c r="E40" s="2" t="s">
        <v>45</v>
      </c>
      <c r="F40" s="1">
        <v>26</v>
      </c>
      <c r="G40" s="10">
        <v>1</v>
      </c>
      <c r="H40" s="1">
        <f t="shared" si="7"/>
        <v>27</v>
      </c>
      <c r="I40" s="1">
        <v>18.477</v>
      </c>
    </row>
    <row r="41" spans="1:9" x14ac:dyDescent="0.35">
      <c r="A41" t="s">
        <v>31</v>
      </c>
      <c r="B41" s="13" t="s">
        <v>114</v>
      </c>
      <c r="C41">
        <v>56807</v>
      </c>
      <c r="D41" t="s">
        <v>44</v>
      </c>
      <c r="E41" s="2" t="s">
        <v>46</v>
      </c>
      <c r="F41" s="1">
        <v>26</v>
      </c>
      <c r="G41" s="10">
        <v>1</v>
      </c>
      <c r="H41" s="1">
        <f t="shared" si="7"/>
        <v>27</v>
      </c>
      <c r="I41" s="1">
        <v>18.100000000000001</v>
      </c>
    </row>
    <row r="42" spans="1:9" x14ac:dyDescent="0.35">
      <c r="A42" t="s">
        <v>31</v>
      </c>
      <c r="B42" s="13" t="s">
        <v>114</v>
      </c>
      <c r="C42">
        <v>58260</v>
      </c>
      <c r="D42" t="s">
        <v>47</v>
      </c>
      <c r="E42" s="2" t="s">
        <v>45</v>
      </c>
      <c r="F42" s="1">
        <v>35</v>
      </c>
      <c r="G42" s="10">
        <v>1</v>
      </c>
      <c r="H42" s="1">
        <f t="shared" si="7"/>
        <v>36</v>
      </c>
      <c r="I42" s="1">
        <v>38.121000000000002</v>
      </c>
    </row>
    <row r="43" spans="1:9" x14ac:dyDescent="0.35">
      <c r="A43" t="s">
        <v>31</v>
      </c>
      <c r="B43" s="13" t="s">
        <v>114</v>
      </c>
      <c r="C43">
        <v>58260</v>
      </c>
      <c r="D43" t="s">
        <v>47</v>
      </c>
      <c r="E43" s="2" t="s">
        <v>46</v>
      </c>
      <c r="F43" s="1">
        <v>34</v>
      </c>
      <c r="G43" s="10">
        <v>1</v>
      </c>
      <c r="H43" s="1">
        <f t="shared" si="7"/>
        <v>35</v>
      </c>
      <c r="I43" s="1">
        <v>30.684999999999999</v>
      </c>
    </row>
    <row r="44" spans="1:9" ht="21.75" customHeight="1" x14ac:dyDescent="0.35">
      <c r="A44" t="s">
        <v>31</v>
      </c>
      <c r="B44" s="13" t="s">
        <v>114</v>
      </c>
      <c r="C44">
        <v>58260</v>
      </c>
      <c r="D44" t="s">
        <v>47</v>
      </c>
      <c r="E44" s="2" t="s">
        <v>48</v>
      </c>
      <c r="F44" s="1">
        <v>29</v>
      </c>
      <c r="G44" s="10">
        <v>1</v>
      </c>
      <c r="H44" s="1">
        <f t="shared" si="7"/>
        <v>30</v>
      </c>
      <c r="I44" s="1">
        <v>32.71</v>
      </c>
    </row>
    <row r="45" spans="1:9" x14ac:dyDescent="0.35">
      <c r="A45" t="s">
        <v>23</v>
      </c>
      <c r="B45" s="13" t="s">
        <v>115</v>
      </c>
      <c r="C45">
        <v>55738</v>
      </c>
      <c r="D45" t="s">
        <v>49</v>
      </c>
      <c r="E45" s="2">
        <v>1</v>
      </c>
      <c r="F45" s="1"/>
      <c r="G45" s="10"/>
      <c r="H45" s="1">
        <f t="shared" si="7"/>
        <v>0</v>
      </c>
    </row>
    <row r="46" spans="1:9" x14ac:dyDescent="0.35">
      <c r="A46" t="s">
        <v>23</v>
      </c>
      <c r="B46" s="13" t="s">
        <v>115</v>
      </c>
      <c r="C46">
        <v>55738</v>
      </c>
      <c r="D46" t="s">
        <v>49</v>
      </c>
      <c r="E46" s="2">
        <v>2</v>
      </c>
      <c r="F46" s="1"/>
      <c r="G46" s="10"/>
      <c r="H46" s="1">
        <f t="shared" si="7"/>
        <v>0</v>
      </c>
    </row>
    <row r="47" spans="1:9" x14ac:dyDescent="0.35">
      <c r="A47" t="s">
        <v>31</v>
      </c>
      <c r="B47" s="13" t="s">
        <v>114</v>
      </c>
      <c r="C47">
        <v>3797</v>
      </c>
      <c r="D47" t="s">
        <v>50</v>
      </c>
      <c r="E47" s="2" t="s">
        <v>51</v>
      </c>
      <c r="F47" s="1">
        <v>145</v>
      </c>
      <c r="G47" s="10">
        <v>7</v>
      </c>
      <c r="H47" s="1">
        <f t="shared" si="7"/>
        <v>152</v>
      </c>
      <c r="I47" s="1">
        <v>226.608</v>
      </c>
    </row>
    <row r="48" spans="1:9" x14ac:dyDescent="0.35">
      <c r="A48" t="s">
        <v>31</v>
      </c>
      <c r="B48" s="13" t="s">
        <v>114</v>
      </c>
      <c r="C48">
        <v>3797</v>
      </c>
      <c r="D48" t="s">
        <v>50</v>
      </c>
      <c r="E48" s="2">
        <v>7</v>
      </c>
      <c r="F48" s="1">
        <v>148</v>
      </c>
      <c r="G48" s="10">
        <v>7</v>
      </c>
      <c r="H48" s="1">
        <f t="shared" si="7"/>
        <v>155</v>
      </c>
      <c r="I48" s="1">
        <v>258.95800000000003</v>
      </c>
    </row>
    <row r="49" spans="1:9" x14ac:dyDescent="0.35">
      <c r="A49" t="s">
        <v>17</v>
      </c>
      <c r="B49" s="13" t="s">
        <v>18</v>
      </c>
      <c r="C49">
        <v>3775</v>
      </c>
      <c r="D49" t="s">
        <v>52</v>
      </c>
      <c r="E49" s="2">
        <v>1</v>
      </c>
      <c r="F49" s="1">
        <v>52</v>
      </c>
      <c r="G49" s="10">
        <v>2</v>
      </c>
      <c r="H49" s="1">
        <f t="shared" si="7"/>
        <v>54</v>
      </c>
      <c r="I49" s="1">
        <v>59.664000000000001</v>
      </c>
    </row>
    <row r="50" spans="1:9" x14ac:dyDescent="0.35">
      <c r="A50" t="s">
        <v>17</v>
      </c>
      <c r="B50" s="13" t="s">
        <v>18</v>
      </c>
      <c r="C50">
        <v>3775</v>
      </c>
      <c r="D50" t="s">
        <v>52</v>
      </c>
      <c r="E50" s="2">
        <v>2</v>
      </c>
      <c r="F50" s="1">
        <v>54</v>
      </c>
      <c r="G50" s="10">
        <v>2</v>
      </c>
      <c r="H50" s="1">
        <f t="shared" si="7"/>
        <v>56</v>
      </c>
      <c r="I50" s="1">
        <v>72.474999999999994</v>
      </c>
    </row>
    <row r="51" spans="1:9" x14ac:dyDescent="0.35">
      <c r="A51" t="s">
        <v>31</v>
      </c>
      <c r="B51" s="13" t="s">
        <v>114</v>
      </c>
      <c r="C51">
        <v>7213</v>
      </c>
      <c r="D51" t="s">
        <v>53</v>
      </c>
      <c r="E51" s="2">
        <v>1</v>
      </c>
      <c r="F51" s="1">
        <v>350</v>
      </c>
      <c r="G51" s="10">
        <v>16</v>
      </c>
      <c r="H51" s="1">
        <f t="shared" si="7"/>
        <v>366</v>
      </c>
      <c r="I51" s="1">
        <v>480.358</v>
      </c>
    </row>
    <row r="52" spans="1:9" x14ac:dyDescent="0.35">
      <c r="A52" t="s">
        <v>31</v>
      </c>
      <c r="B52" s="13" t="s">
        <v>114</v>
      </c>
      <c r="C52">
        <v>7213</v>
      </c>
      <c r="D52" t="s">
        <v>53</v>
      </c>
      <c r="E52" s="2">
        <v>2</v>
      </c>
      <c r="F52" s="1">
        <v>356</v>
      </c>
      <c r="G52" s="10">
        <v>16</v>
      </c>
      <c r="H52" s="1">
        <f t="shared" si="7"/>
        <v>372</v>
      </c>
      <c r="I52" s="1">
        <v>480.59800000000001</v>
      </c>
    </row>
    <row r="53" spans="1:9" x14ac:dyDescent="0.35">
      <c r="A53" t="s">
        <v>26</v>
      </c>
      <c r="B53" s="13" t="s">
        <v>27</v>
      </c>
      <c r="C53">
        <v>55381</v>
      </c>
      <c r="D53" t="s">
        <v>54</v>
      </c>
      <c r="E53" s="2" t="s">
        <v>55</v>
      </c>
      <c r="F53" s="1">
        <v>4</v>
      </c>
      <c r="G53" s="10">
        <v>0</v>
      </c>
      <c r="H53" s="1">
        <f t="shared" si="7"/>
        <v>4</v>
      </c>
      <c r="I53" s="1">
        <v>3.706</v>
      </c>
    </row>
    <row r="54" spans="1:9" x14ac:dyDescent="0.35">
      <c r="A54" t="s">
        <v>26</v>
      </c>
      <c r="B54" s="13" t="s">
        <v>27</v>
      </c>
      <c r="C54">
        <v>55381</v>
      </c>
      <c r="D54" t="s">
        <v>54</v>
      </c>
      <c r="E54" s="2" t="s">
        <v>56</v>
      </c>
      <c r="F54" s="1">
        <v>3</v>
      </c>
      <c r="G54" s="10">
        <v>0</v>
      </c>
      <c r="H54" s="1">
        <f t="shared" si="7"/>
        <v>3</v>
      </c>
      <c r="I54" s="1">
        <v>4.1449999999999996</v>
      </c>
    </row>
    <row r="55" spans="1:9" x14ac:dyDescent="0.35">
      <c r="A55" t="s">
        <v>26</v>
      </c>
      <c r="B55" s="13" t="s">
        <v>27</v>
      </c>
      <c r="C55">
        <v>55381</v>
      </c>
      <c r="D55" t="s">
        <v>54</v>
      </c>
      <c r="E55" s="2" t="s">
        <v>57</v>
      </c>
      <c r="F55" s="1">
        <v>1</v>
      </c>
      <c r="G55" s="10">
        <v>0</v>
      </c>
      <c r="H55" s="1">
        <f t="shared" si="7"/>
        <v>1</v>
      </c>
      <c r="I55" s="1">
        <v>4.2770000000000001</v>
      </c>
    </row>
    <row r="56" spans="1:9" x14ac:dyDescent="0.35">
      <c r="A56" t="s">
        <v>26</v>
      </c>
      <c r="B56" s="13" t="s">
        <v>27</v>
      </c>
      <c r="C56">
        <v>55381</v>
      </c>
      <c r="D56" t="s">
        <v>54</v>
      </c>
      <c r="E56" s="2" t="s">
        <v>58</v>
      </c>
      <c r="F56" s="1">
        <v>1</v>
      </c>
      <c r="G56" s="10">
        <v>0</v>
      </c>
      <c r="H56" s="1">
        <f t="shared" si="7"/>
        <v>1</v>
      </c>
      <c r="I56" s="1">
        <v>1.3280000000000001</v>
      </c>
    </row>
    <row r="57" spans="1:9" x14ac:dyDescent="0.35">
      <c r="A57" t="s">
        <v>26</v>
      </c>
      <c r="B57" s="13" t="s">
        <v>27</v>
      </c>
      <c r="C57">
        <v>55381</v>
      </c>
      <c r="D57" t="s">
        <v>54</v>
      </c>
      <c r="E57" s="2" t="s">
        <v>59</v>
      </c>
      <c r="F57" s="1">
        <v>2</v>
      </c>
      <c r="G57" s="10">
        <v>0</v>
      </c>
      <c r="H57" s="1">
        <f t="shared" si="7"/>
        <v>2</v>
      </c>
      <c r="I57" s="1">
        <v>0.81799999999999995</v>
      </c>
    </row>
    <row r="58" spans="1:9" x14ac:dyDescent="0.35">
      <c r="A58" t="s">
        <v>26</v>
      </c>
      <c r="B58" s="13" t="s">
        <v>27</v>
      </c>
      <c r="C58">
        <v>55381</v>
      </c>
      <c r="D58" t="s">
        <v>54</v>
      </c>
      <c r="E58" s="2" t="s">
        <v>60</v>
      </c>
      <c r="F58" s="1">
        <v>0</v>
      </c>
      <c r="G58" s="10">
        <v>0</v>
      </c>
      <c r="H58" s="1">
        <f t="shared" si="7"/>
        <v>0</v>
      </c>
      <c r="I58" s="1">
        <v>0.97699999999999998</v>
      </c>
    </row>
    <row r="59" spans="1:9" x14ac:dyDescent="0.35">
      <c r="A59" t="s">
        <v>26</v>
      </c>
      <c r="B59" s="13" t="s">
        <v>27</v>
      </c>
      <c r="C59">
        <v>55381</v>
      </c>
      <c r="D59" t="s">
        <v>54</v>
      </c>
      <c r="E59" s="2" t="s">
        <v>61</v>
      </c>
      <c r="F59" s="1">
        <v>2</v>
      </c>
      <c r="G59" s="10">
        <v>0</v>
      </c>
      <c r="H59" s="1">
        <f t="shared" si="7"/>
        <v>2</v>
      </c>
      <c r="I59" s="1">
        <v>1.038</v>
      </c>
    </row>
    <row r="60" spans="1:9" x14ac:dyDescent="0.35">
      <c r="A60" t="s">
        <v>31</v>
      </c>
      <c r="B60" s="13" t="s">
        <v>114</v>
      </c>
      <c r="C60">
        <v>7212</v>
      </c>
      <c r="D60" t="s">
        <v>62</v>
      </c>
      <c r="E60" s="2">
        <v>1</v>
      </c>
      <c r="F60" s="1">
        <v>3</v>
      </c>
      <c r="G60" s="10">
        <v>0</v>
      </c>
      <c r="H60" s="1">
        <f t="shared" si="7"/>
        <v>3</v>
      </c>
      <c r="I60" s="1">
        <v>25.501000000000001</v>
      </c>
    </row>
    <row r="61" spans="1:9" x14ac:dyDescent="0.35">
      <c r="A61" t="s">
        <v>31</v>
      </c>
      <c r="B61" s="13" t="s">
        <v>114</v>
      </c>
      <c r="C61">
        <v>7212</v>
      </c>
      <c r="D61" t="s">
        <v>62</v>
      </c>
      <c r="E61" s="2">
        <v>2</v>
      </c>
      <c r="F61" s="1">
        <v>2</v>
      </c>
      <c r="G61" s="10">
        <v>0</v>
      </c>
      <c r="H61" s="1">
        <f t="shared" si="7"/>
        <v>2</v>
      </c>
      <c r="I61" s="1">
        <v>39.951999999999998</v>
      </c>
    </row>
    <row r="62" spans="1:9" x14ac:dyDescent="0.35">
      <c r="A62" t="s">
        <v>31</v>
      </c>
      <c r="B62" s="13" t="s">
        <v>114</v>
      </c>
      <c r="C62">
        <v>7212</v>
      </c>
      <c r="D62" t="s">
        <v>62</v>
      </c>
      <c r="E62" s="2">
        <v>3</v>
      </c>
      <c r="F62" s="1">
        <v>4</v>
      </c>
      <c r="G62" s="10">
        <v>0</v>
      </c>
      <c r="H62" s="1">
        <f t="shared" si="7"/>
        <v>4</v>
      </c>
      <c r="I62" s="1">
        <v>35.052999999999997</v>
      </c>
    </row>
    <row r="63" spans="1:9" x14ac:dyDescent="0.35">
      <c r="A63" t="s">
        <v>31</v>
      </c>
      <c r="B63" s="13" t="s">
        <v>114</v>
      </c>
      <c r="C63">
        <v>7212</v>
      </c>
      <c r="D63" t="s">
        <v>62</v>
      </c>
      <c r="E63" s="2">
        <v>4</v>
      </c>
      <c r="F63" s="1">
        <v>8</v>
      </c>
      <c r="G63" s="10">
        <v>0</v>
      </c>
      <c r="H63" s="1">
        <f t="shared" si="7"/>
        <v>8</v>
      </c>
      <c r="I63" s="1">
        <v>28.713000000000001</v>
      </c>
    </row>
    <row r="64" spans="1:9" x14ac:dyDescent="0.35">
      <c r="A64" s="18" t="s">
        <v>121</v>
      </c>
      <c r="B64" s="13" t="s">
        <v>63</v>
      </c>
      <c r="C64">
        <v>52019</v>
      </c>
      <c r="D64" t="s">
        <v>63</v>
      </c>
      <c r="E64" s="2">
        <v>501</v>
      </c>
      <c r="F64" s="1">
        <v>80</v>
      </c>
      <c r="G64" s="10">
        <v>4</v>
      </c>
      <c r="H64" s="1">
        <f t="shared" si="7"/>
        <v>84</v>
      </c>
      <c r="I64" s="1">
        <v>60.313000000000002</v>
      </c>
    </row>
    <row r="65" spans="1:9" x14ac:dyDescent="0.35">
      <c r="A65" s="18" t="s">
        <v>121</v>
      </c>
      <c r="B65" s="13" t="s">
        <v>63</v>
      </c>
      <c r="C65">
        <v>52019</v>
      </c>
      <c r="D65" t="s">
        <v>63</v>
      </c>
      <c r="E65" s="2">
        <v>502</v>
      </c>
      <c r="F65" s="1">
        <v>73</v>
      </c>
      <c r="G65" s="10">
        <v>4</v>
      </c>
      <c r="H65" s="1">
        <f t="shared" si="7"/>
        <v>77</v>
      </c>
      <c r="I65" s="1">
        <v>63.811</v>
      </c>
    </row>
    <row r="66" spans="1:9" x14ac:dyDescent="0.35">
      <c r="A66" s="18" t="s">
        <v>121</v>
      </c>
      <c r="B66" s="13" t="s">
        <v>63</v>
      </c>
      <c r="C66">
        <v>52019</v>
      </c>
      <c r="D66" t="s">
        <v>63</v>
      </c>
      <c r="E66" s="2">
        <v>601</v>
      </c>
      <c r="F66" s="1">
        <v>81</v>
      </c>
      <c r="G66" s="10">
        <v>4</v>
      </c>
      <c r="H66" s="1">
        <f t="shared" si="7"/>
        <v>85</v>
      </c>
      <c r="I66" s="1">
        <v>49.369</v>
      </c>
    </row>
    <row r="67" spans="1:9" x14ac:dyDescent="0.35">
      <c r="A67" s="18" t="s">
        <v>121</v>
      </c>
      <c r="B67" s="13" t="s">
        <v>63</v>
      </c>
      <c r="C67">
        <v>52019</v>
      </c>
      <c r="D67" t="s">
        <v>63</v>
      </c>
      <c r="E67" s="2">
        <v>602</v>
      </c>
      <c r="F67" s="1">
        <v>81</v>
      </c>
      <c r="G67" s="10">
        <v>3</v>
      </c>
      <c r="H67" s="1">
        <f t="shared" si="7"/>
        <v>84</v>
      </c>
      <c r="I67" s="1">
        <v>54.127000000000002</v>
      </c>
    </row>
    <row r="68" spans="1:9" x14ac:dyDescent="0.35">
      <c r="A68" s="18" t="s">
        <v>121</v>
      </c>
      <c r="B68" s="13" t="s">
        <v>63</v>
      </c>
      <c r="C68">
        <v>52019</v>
      </c>
      <c r="D68" t="s">
        <v>63</v>
      </c>
      <c r="E68" s="2" t="s">
        <v>64</v>
      </c>
      <c r="F68" s="1">
        <v>38</v>
      </c>
      <c r="G68" s="10">
        <v>2</v>
      </c>
      <c r="H68" s="1">
        <f t="shared" si="7"/>
        <v>40</v>
      </c>
      <c r="I68" s="1">
        <v>38.944000000000003</v>
      </c>
    </row>
    <row r="69" spans="1:9" x14ac:dyDescent="0.35">
      <c r="A69" s="18" t="s">
        <v>121</v>
      </c>
      <c r="B69" s="13" t="s">
        <v>63</v>
      </c>
      <c r="C69">
        <v>52019</v>
      </c>
      <c r="D69" t="s">
        <v>63</v>
      </c>
      <c r="E69" s="2" t="s">
        <v>65</v>
      </c>
      <c r="F69" s="1">
        <v>43</v>
      </c>
      <c r="G69" s="10">
        <v>2</v>
      </c>
      <c r="H69" s="1">
        <f t="shared" si="7"/>
        <v>45</v>
      </c>
      <c r="I69" s="1">
        <v>33.662999999999997</v>
      </c>
    </row>
    <row r="70" spans="1:9" x14ac:dyDescent="0.35">
      <c r="A70" s="18" t="s">
        <v>121</v>
      </c>
      <c r="B70" s="13" t="s">
        <v>63</v>
      </c>
      <c r="C70">
        <v>52019</v>
      </c>
      <c r="D70" t="s">
        <v>63</v>
      </c>
      <c r="E70" s="2" t="s">
        <v>66</v>
      </c>
      <c r="F70" s="1">
        <v>38</v>
      </c>
      <c r="G70" s="10">
        <v>2</v>
      </c>
      <c r="H70" s="1">
        <f t="shared" si="7"/>
        <v>40</v>
      </c>
      <c r="I70" s="1">
        <v>46.098999999999997</v>
      </c>
    </row>
    <row r="71" spans="1:9" x14ac:dyDescent="0.35">
      <c r="A71" t="s">
        <v>31</v>
      </c>
      <c r="B71" s="13" t="s">
        <v>114</v>
      </c>
      <c r="C71">
        <v>52087</v>
      </c>
      <c r="D71" t="s">
        <v>67</v>
      </c>
      <c r="E71" s="2" t="s">
        <v>68</v>
      </c>
      <c r="F71" s="1">
        <v>12</v>
      </c>
      <c r="G71" s="10">
        <v>1</v>
      </c>
      <c r="H71" s="1">
        <f t="shared" si="7"/>
        <v>13</v>
      </c>
      <c r="I71" s="1">
        <v>28.616</v>
      </c>
    </row>
    <row r="72" spans="1:9" x14ac:dyDescent="0.35">
      <c r="A72" t="s">
        <v>31</v>
      </c>
      <c r="B72" s="13" t="s">
        <v>114</v>
      </c>
      <c r="C72">
        <v>52087</v>
      </c>
      <c r="D72" t="s">
        <v>67</v>
      </c>
      <c r="E72" s="2" t="s">
        <v>69</v>
      </c>
      <c r="F72" s="1">
        <v>13</v>
      </c>
      <c r="G72" s="10">
        <v>1</v>
      </c>
      <c r="H72" s="1">
        <f t="shared" si="7"/>
        <v>14</v>
      </c>
      <c r="I72" s="1">
        <v>12.913</v>
      </c>
    </row>
    <row r="73" spans="1:9" x14ac:dyDescent="0.35">
      <c r="A73" t="s">
        <v>31</v>
      </c>
      <c r="B73" s="13" t="s">
        <v>114</v>
      </c>
      <c r="C73">
        <v>52087</v>
      </c>
      <c r="D73" t="s">
        <v>67</v>
      </c>
      <c r="E73" s="2" t="s">
        <v>70</v>
      </c>
      <c r="F73" s="1">
        <v>12</v>
      </c>
      <c r="G73" s="10">
        <v>1</v>
      </c>
      <c r="H73" s="1">
        <f t="shared" si="7"/>
        <v>13</v>
      </c>
      <c r="I73" s="1">
        <v>33.587000000000003</v>
      </c>
    </row>
    <row r="74" spans="1:9" x14ac:dyDescent="0.35">
      <c r="A74" t="s">
        <v>31</v>
      </c>
      <c r="B74" s="13" t="s">
        <v>114</v>
      </c>
      <c r="C74">
        <v>54844</v>
      </c>
      <c r="D74" t="s">
        <v>71</v>
      </c>
      <c r="E74" s="2">
        <v>1</v>
      </c>
      <c r="F74" s="1">
        <v>51</v>
      </c>
      <c r="G74" s="10">
        <v>2</v>
      </c>
      <c r="H74" s="1">
        <f t="shared" si="7"/>
        <v>53</v>
      </c>
      <c r="I74" s="1">
        <v>30.800999999999998</v>
      </c>
    </row>
    <row r="75" spans="1:9" x14ac:dyDescent="0.35">
      <c r="A75" t="s">
        <v>31</v>
      </c>
      <c r="B75" s="13" t="s">
        <v>114</v>
      </c>
      <c r="C75">
        <v>54844</v>
      </c>
      <c r="D75" t="s">
        <v>71</v>
      </c>
      <c r="E75" s="2">
        <v>2</v>
      </c>
      <c r="F75" s="1">
        <v>48</v>
      </c>
      <c r="G75" s="10">
        <v>2</v>
      </c>
      <c r="H75" s="1">
        <f t="shared" si="7"/>
        <v>50</v>
      </c>
      <c r="I75" s="1">
        <v>39.094000000000001</v>
      </c>
    </row>
    <row r="76" spans="1:9" x14ac:dyDescent="0.35">
      <c r="A76" t="s">
        <v>31</v>
      </c>
      <c r="B76" s="13" t="s">
        <v>114</v>
      </c>
      <c r="C76">
        <v>7032</v>
      </c>
      <c r="D76" t="s">
        <v>72</v>
      </c>
      <c r="E76" s="2">
        <v>3</v>
      </c>
      <c r="F76" s="1">
        <v>8</v>
      </c>
      <c r="G76" s="10">
        <v>0</v>
      </c>
      <c r="H76" s="1">
        <f t="shared" si="7"/>
        <v>8</v>
      </c>
      <c r="I76" s="1">
        <v>36.378999999999998</v>
      </c>
    </row>
    <row r="77" spans="1:9" x14ac:dyDescent="0.35">
      <c r="A77" t="s">
        <v>31</v>
      </c>
      <c r="B77" s="13" t="s">
        <v>114</v>
      </c>
      <c r="C77">
        <v>7032</v>
      </c>
      <c r="D77" t="s">
        <v>72</v>
      </c>
      <c r="E77" s="2">
        <v>4</v>
      </c>
      <c r="F77" s="1">
        <v>7</v>
      </c>
      <c r="G77" s="10">
        <v>0</v>
      </c>
      <c r="H77" s="1">
        <f t="shared" si="7"/>
        <v>7</v>
      </c>
      <c r="I77" s="1">
        <v>34.991</v>
      </c>
    </row>
    <row r="78" spans="1:9" x14ac:dyDescent="0.35">
      <c r="A78" t="s">
        <v>31</v>
      </c>
      <c r="B78" s="13" t="s">
        <v>114</v>
      </c>
      <c r="C78">
        <v>7032</v>
      </c>
      <c r="D78" t="s">
        <v>72</v>
      </c>
      <c r="E78" s="2">
        <v>5</v>
      </c>
      <c r="F78" s="1">
        <v>8</v>
      </c>
      <c r="G78" s="10">
        <v>0</v>
      </c>
      <c r="H78" s="1">
        <f t="shared" si="7"/>
        <v>8</v>
      </c>
      <c r="I78" s="1">
        <v>45.170999999999999</v>
      </c>
    </row>
    <row r="79" spans="1:9" x14ac:dyDescent="0.35">
      <c r="A79" t="s">
        <v>31</v>
      </c>
      <c r="B79" s="13" t="s">
        <v>114</v>
      </c>
      <c r="C79">
        <v>7032</v>
      </c>
      <c r="D79" t="s">
        <v>72</v>
      </c>
      <c r="E79" s="2">
        <v>6</v>
      </c>
      <c r="F79" s="1">
        <v>6</v>
      </c>
      <c r="G79" s="10">
        <v>0</v>
      </c>
      <c r="H79" s="1">
        <f t="shared" si="7"/>
        <v>6</v>
      </c>
      <c r="I79" s="1">
        <v>43.66</v>
      </c>
    </row>
    <row r="80" spans="1:9" x14ac:dyDescent="0.35">
      <c r="A80" t="s">
        <v>31</v>
      </c>
      <c r="B80" s="13" t="s">
        <v>114</v>
      </c>
      <c r="C80">
        <v>59913</v>
      </c>
      <c r="D80" t="s">
        <v>73</v>
      </c>
      <c r="E80" s="2" t="s">
        <v>45</v>
      </c>
      <c r="F80" s="1">
        <v>26</v>
      </c>
      <c r="G80" s="10">
        <v>1</v>
      </c>
      <c r="H80" s="1">
        <f t="shared" si="7"/>
        <v>27</v>
      </c>
      <c r="I80" s="1">
        <v>29.238</v>
      </c>
    </row>
    <row r="81" spans="1:9" x14ac:dyDescent="0.35">
      <c r="A81" t="s">
        <v>31</v>
      </c>
      <c r="B81" s="13" t="s">
        <v>114</v>
      </c>
      <c r="C81">
        <v>59913</v>
      </c>
      <c r="D81" t="s">
        <v>73</v>
      </c>
      <c r="E81" s="2" t="s">
        <v>46</v>
      </c>
      <c r="F81" s="1">
        <v>26</v>
      </c>
      <c r="G81" s="10">
        <v>1</v>
      </c>
      <c r="H81" s="1">
        <f t="shared" si="7"/>
        <v>27</v>
      </c>
      <c r="I81" s="1">
        <v>28.486999999999998</v>
      </c>
    </row>
    <row r="82" spans="1:9" x14ac:dyDescent="0.35">
      <c r="A82" t="s">
        <v>31</v>
      </c>
      <c r="B82" s="13" t="s">
        <v>114</v>
      </c>
      <c r="C82">
        <v>59913</v>
      </c>
      <c r="D82" t="s">
        <v>73</v>
      </c>
      <c r="E82" s="2" t="s">
        <v>48</v>
      </c>
      <c r="F82" s="1">
        <v>25</v>
      </c>
      <c r="G82" s="10">
        <v>1</v>
      </c>
      <c r="H82" s="1">
        <f t="shared" si="7"/>
        <v>26</v>
      </c>
      <c r="I82" s="1">
        <v>30.890999999999998</v>
      </c>
    </row>
    <row r="83" spans="1:9" x14ac:dyDescent="0.35">
      <c r="A83" t="s">
        <v>21</v>
      </c>
      <c r="B83" s="13" t="s">
        <v>74</v>
      </c>
      <c r="C83">
        <v>10633</v>
      </c>
      <c r="D83" t="s">
        <v>75</v>
      </c>
      <c r="E83" s="2">
        <v>1</v>
      </c>
      <c r="F83" s="1">
        <v>76</v>
      </c>
      <c r="G83" s="10">
        <v>3</v>
      </c>
      <c r="H83" s="1">
        <f t="shared" si="7"/>
        <v>79</v>
      </c>
      <c r="I83" s="1">
        <v>216.357</v>
      </c>
    </row>
    <row r="84" spans="1:9" x14ac:dyDescent="0.35">
      <c r="A84" t="s">
        <v>21</v>
      </c>
      <c r="B84" s="13" t="s">
        <v>74</v>
      </c>
      <c r="C84">
        <v>10633</v>
      </c>
      <c r="D84" t="s">
        <v>75</v>
      </c>
      <c r="E84" s="2">
        <v>2</v>
      </c>
      <c r="F84" s="1">
        <v>78</v>
      </c>
      <c r="G84" s="10">
        <v>3</v>
      </c>
      <c r="H84" s="1">
        <f t="shared" si="7"/>
        <v>81</v>
      </c>
      <c r="I84" s="1">
        <v>203.364</v>
      </c>
    </row>
    <row r="85" spans="1:9" x14ac:dyDescent="0.35">
      <c r="A85" t="s">
        <v>21</v>
      </c>
      <c r="B85" s="13" t="s">
        <v>74</v>
      </c>
      <c r="C85">
        <v>10633</v>
      </c>
      <c r="D85" t="s">
        <v>75</v>
      </c>
      <c r="E85" s="2">
        <v>3</v>
      </c>
      <c r="F85" s="1">
        <v>77</v>
      </c>
      <c r="G85" s="10">
        <v>3</v>
      </c>
      <c r="H85" s="1">
        <f t="shared" si="7"/>
        <v>80</v>
      </c>
      <c r="I85" s="1">
        <v>183.11799999999999</v>
      </c>
    </row>
    <row r="86" spans="1:9" x14ac:dyDescent="0.35">
      <c r="A86" s="18" t="s">
        <v>31</v>
      </c>
      <c r="B86" s="13" t="s">
        <v>114</v>
      </c>
      <c r="C86">
        <v>10771</v>
      </c>
      <c r="D86" t="s">
        <v>76</v>
      </c>
      <c r="E86" s="2">
        <v>1</v>
      </c>
      <c r="F86" s="1">
        <v>34</v>
      </c>
      <c r="G86" s="10">
        <v>1</v>
      </c>
      <c r="H86" s="1">
        <f t="shared" si="7"/>
        <v>35</v>
      </c>
      <c r="I86" s="1">
        <v>70.274000000000001</v>
      </c>
    </row>
    <row r="87" spans="1:9" x14ac:dyDescent="0.35">
      <c r="A87" s="18" t="s">
        <v>31</v>
      </c>
      <c r="B87" s="13" t="s">
        <v>114</v>
      </c>
      <c r="C87">
        <v>10771</v>
      </c>
      <c r="D87" t="s">
        <v>76</v>
      </c>
      <c r="E87" s="2">
        <v>2</v>
      </c>
      <c r="F87" s="1">
        <v>34</v>
      </c>
      <c r="G87" s="10">
        <v>1</v>
      </c>
      <c r="H87" s="1">
        <f t="shared" si="7"/>
        <v>35</v>
      </c>
      <c r="I87" s="1">
        <v>68.929000000000002</v>
      </c>
    </row>
    <row r="88" spans="1:9" x14ac:dyDescent="0.35">
      <c r="A88" t="s">
        <v>31</v>
      </c>
      <c r="B88" s="13" t="s">
        <v>114</v>
      </c>
      <c r="C88">
        <v>7839</v>
      </c>
      <c r="D88" t="s">
        <v>77</v>
      </c>
      <c r="E88" s="2">
        <v>1</v>
      </c>
      <c r="F88" s="1">
        <v>25</v>
      </c>
      <c r="G88" s="10">
        <v>1</v>
      </c>
      <c r="H88" s="1">
        <f t="shared" si="7"/>
        <v>26</v>
      </c>
      <c r="I88" s="1">
        <v>25.925000000000001</v>
      </c>
    </row>
    <row r="89" spans="1:9" x14ac:dyDescent="0.35">
      <c r="A89" t="s">
        <v>31</v>
      </c>
      <c r="B89" s="13" t="s">
        <v>114</v>
      </c>
      <c r="C89">
        <v>7839</v>
      </c>
      <c r="D89" t="s">
        <v>77</v>
      </c>
      <c r="E89" s="2">
        <v>2</v>
      </c>
      <c r="F89" s="1">
        <v>23</v>
      </c>
      <c r="G89" s="10">
        <v>1</v>
      </c>
      <c r="H89" s="1">
        <f t="shared" si="7"/>
        <v>24</v>
      </c>
      <c r="I89" s="1">
        <v>13.082000000000001</v>
      </c>
    </row>
    <row r="90" spans="1:9" x14ac:dyDescent="0.35">
      <c r="A90" t="s">
        <v>31</v>
      </c>
      <c r="B90" s="13" t="s">
        <v>114</v>
      </c>
      <c r="C90">
        <v>7839</v>
      </c>
      <c r="D90" t="s">
        <v>77</v>
      </c>
      <c r="E90" s="2">
        <v>3</v>
      </c>
      <c r="F90" s="1">
        <v>19</v>
      </c>
      <c r="G90" s="10">
        <v>1</v>
      </c>
      <c r="H90" s="1">
        <f t="shared" si="7"/>
        <v>20</v>
      </c>
      <c r="I90" s="1">
        <v>29.489000000000001</v>
      </c>
    </row>
    <row r="91" spans="1:9" x14ac:dyDescent="0.35">
      <c r="A91" t="s">
        <v>31</v>
      </c>
      <c r="B91" s="13" t="s">
        <v>114</v>
      </c>
      <c r="C91">
        <v>7839</v>
      </c>
      <c r="D91" t="s">
        <v>77</v>
      </c>
      <c r="E91" s="2">
        <v>4</v>
      </c>
      <c r="F91" s="1">
        <v>22</v>
      </c>
      <c r="G91" s="10">
        <v>1</v>
      </c>
      <c r="H91" s="1">
        <f t="shared" si="7"/>
        <v>23</v>
      </c>
      <c r="I91" s="1">
        <v>13.56</v>
      </c>
    </row>
    <row r="92" spans="1:9" x14ac:dyDescent="0.35">
      <c r="A92" t="s">
        <v>31</v>
      </c>
      <c r="B92" s="13" t="s">
        <v>114</v>
      </c>
      <c r="C92">
        <v>7839</v>
      </c>
      <c r="D92" t="s">
        <v>77</v>
      </c>
      <c r="E92" s="2">
        <v>5</v>
      </c>
      <c r="F92" s="1">
        <v>24</v>
      </c>
      <c r="G92" s="10">
        <v>1</v>
      </c>
      <c r="H92" s="1">
        <f t="shared" si="7"/>
        <v>25</v>
      </c>
      <c r="I92" s="1">
        <v>20.62</v>
      </c>
    </row>
    <row r="93" spans="1:9" x14ac:dyDescent="0.35">
      <c r="A93" s="18" t="s">
        <v>122</v>
      </c>
      <c r="B93" s="13" t="s">
        <v>28</v>
      </c>
      <c r="C93">
        <v>7837</v>
      </c>
      <c r="D93" t="s">
        <v>78</v>
      </c>
      <c r="E93" s="2" t="s">
        <v>79</v>
      </c>
      <c r="F93" s="1">
        <v>7</v>
      </c>
      <c r="G93" s="10">
        <v>0</v>
      </c>
      <c r="H93" s="1">
        <f t="shared" si="7"/>
        <v>7</v>
      </c>
      <c r="I93" s="1">
        <v>12.455</v>
      </c>
    </row>
    <row r="94" spans="1:9" x14ac:dyDescent="0.35">
      <c r="A94" s="18" t="s">
        <v>122</v>
      </c>
      <c r="B94" s="13" t="s">
        <v>28</v>
      </c>
      <c r="C94">
        <v>7837</v>
      </c>
      <c r="D94" t="s">
        <v>78</v>
      </c>
      <c r="E94" s="2" t="s">
        <v>80</v>
      </c>
      <c r="F94" s="1">
        <v>9</v>
      </c>
      <c r="G94" s="10">
        <v>0</v>
      </c>
      <c r="H94" s="1">
        <f t="shared" si="7"/>
        <v>9</v>
      </c>
      <c r="I94" s="1">
        <v>11.798999999999999</v>
      </c>
    </row>
    <row r="95" spans="1:9" x14ac:dyDescent="0.35">
      <c r="A95" s="18" t="s">
        <v>122</v>
      </c>
      <c r="B95" s="13" t="s">
        <v>28</v>
      </c>
      <c r="C95">
        <v>7837</v>
      </c>
      <c r="D95" t="s">
        <v>78</v>
      </c>
      <c r="E95" s="2" t="s">
        <v>81</v>
      </c>
      <c r="F95" s="1">
        <v>7</v>
      </c>
      <c r="G95" s="10">
        <v>0</v>
      </c>
      <c r="H95" s="1">
        <f t="shared" si="7"/>
        <v>7</v>
      </c>
      <c r="I95" s="1">
        <v>10.516999999999999</v>
      </c>
    </row>
    <row r="96" spans="1:9" x14ac:dyDescent="0.35">
      <c r="A96" s="18" t="s">
        <v>122</v>
      </c>
      <c r="B96" s="13" t="s">
        <v>28</v>
      </c>
      <c r="C96">
        <v>7837</v>
      </c>
      <c r="D96" t="s">
        <v>78</v>
      </c>
      <c r="E96" s="2" t="s">
        <v>82</v>
      </c>
      <c r="F96" s="1">
        <v>7</v>
      </c>
      <c r="G96" s="10">
        <v>0</v>
      </c>
      <c r="H96" s="1">
        <f t="shared" si="7"/>
        <v>7</v>
      </c>
      <c r="I96" s="1">
        <v>10.956</v>
      </c>
    </row>
    <row r="97" spans="1:9" x14ac:dyDescent="0.35">
      <c r="A97" s="18" t="s">
        <v>122</v>
      </c>
      <c r="B97" s="13" t="s">
        <v>28</v>
      </c>
      <c r="C97">
        <v>7837</v>
      </c>
      <c r="D97" t="s">
        <v>78</v>
      </c>
      <c r="E97" s="2" t="s">
        <v>83</v>
      </c>
      <c r="F97" s="1">
        <v>20</v>
      </c>
      <c r="G97" s="10">
        <v>1</v>
      </c>
      <c r="H97" s="1">
        <f t="shared" si="7"/>
        <v>21</v>
      </c>
      <c r="I97" s="1">
        <v>18.131</v>
      </c>
    </row>
    <row r="98" spans="1:9" x14ac:dyDescent="0.35">
      <c r="A98" s="18" t="s">
        <v>122</v>
      </c>
      <c r="B98" s="13" t="s">
        <v>28</v>
      </c>
      <c r="C98">
        <v>7836</v>
      </c>
      <c r="D98" t="s">
        <v>84</v>
      </c>
      <c r="E98" s="2" t="s">
        <v>79</v>
      </c>
      <c r="F98" s="1">
        <v>24</v>
      </c>
      <c r="G98" s="10">
        <v>1</v>
      </c>
      <c r="H98" s="1">
        <f t="shared" si="7"/>
        <v>25</v>
      </c>
      <c r="I98" s="1">
        <v>21.071999999999999</v>
      </c>
    </row>
    <row r="99" spans="1:9" x14ac:dyDescent="0.35">
      <c r="A99" s="18" t="s">
        <v>122</v>
      </c>
      <c r="B99" s="13" t="s">
        <v>28</v>
      </c>
      <c r="C99">
        <v>7836</v>
      </c>
      <c r="D99" t="s">
        <v>84</v>
      </c>
      <c r="E99" s="2" t="s">
        <v>80</v>
      </c>
      <c r="F99" s="1">
        <v>22</v>
      </c>
      <c r="G99" s="10">
        <v>1</v>
      </c>
      <c r="H99" s="1">
        <f t="shared" si="7"/>
        <v>23</v>
      </c>
      <c r="I99" s="1">
        <v>19.946999999999999</v>
      </c>
    </row>
    <row r="100" spans="1:9" x14ac:dyDescent="0.35">
      <c r="A100" s="18" t="s">
        <v>122</v>
      </c>
      <c r="B100" s="13" t="s">
        <v>28</v>
      </c>
      <c r="C100">
        <v>7836</v>
      </c>
      <c r="D100" t="s">
        <v>84</v>
      </c>
      <c r="E100" s="2" t="s">
        <v>81</v>
      </c>
      <c r="F100" s="1">
        <v>26</v>
      </c>
      <c r="G100" s="10">
        <v>1</v>
      </c>
      <c r="H100" s="1">
        <f t="shared" si="7"/>
        <v>27</v>
      </c>
      <c r="I100" s="1">
        <v>21.940999999999999</v>
      </c>
    </row>
    <row r="101" spans="1:9" s="13" customFormat="1" x14ac:dyDescent="0.35">
      <c r="A101" s="13" t="s">
        <v>29</v>
      </c>
      <c r="B101" s="13" t="s">
        <v>120</v>
      </c>
      <c r="C101" s="13">
        <v>59004</v>
      </c>
      <c r="D101" s="13" t="s">
        <v>119</v>
      </c>
      <c r="E101" s="14" t="s">
        <v>64</v>
      </c>
      <c r="F101" s="15">
        <v>18</v>
      </c>
      <c r="G101" s="16">
        <v>1</v>
      </c>
      <c r="H101" s="15">
        <f t="shared" si="7"/>
        <v>19</v>
      </c>
      <c r="I101" s="15">
        <v>12.603999999999999</v>
      </c>
    </row>
    <row r="102" spans="1:9" s="13" customFormat="1" x14ac:dyDescent="0.35">
      <c r="A102" s="13" t="s">
        <v>29</v>
      </c>
      <c r="B102" s="13" t="s">
        <v>120</v>
      </c>
      <c r="C102" s="13">
        <v>59004</v>
      </c>
      <c r="D102" s="13" t="s">
        <v>119</v>
      </c>
      <c r="E102" s="14" t="s">
        <v>65</v>
      </c>
      <c r="F102" s="15">
        <v>17</v>
      </c>
      <c r="G102" s="16">
        <v>1</v>
      </c>
      <c r="H102" s="15">
        <f t="shared" si="7"/>
        <v>18</v>
      </c>
      <c r="I102" s="15">
        <v>11.345000000000001</v>
      </c>
    </row>
    <row r="103" spans="1:9" x14ac:dyDescent="0.35">
      <c r="A103" t="s">
        <v>31</v>
      </c>
      <c r="B103" s="13" t="s">
        <v>114</v>
      </c>
      <c r="C103">
        <v>3804</v>
      </c>
      <c r="D103" t="s">
        <v>85</v>
      </c>
      <c r="E103" s="2" t="s">
        <v>86</v>
      </c>
      <c r="F103" s="1">
        <v>35</v>
      </c>
      <c r="G103" s="10">
        <v>1</v>
      </c>
      <c r="H103" s="1">
        <f t="shared" ref="H103:H133" si="8">G103+F103</f>
        <v>36</v>
      </c>
      <c r="I103" s="15">
        <v>23.245999999999999</v>
      </c>
    </row>
    <row r="104" spans="1:9" x14ac:dyDescent="0.35">
      <c r="A104" t="s">
        <v>31</v>
      </c>
      <c r="B104" s="13" t="s">
        <v>114</v>
      </c>
      <c r="C104">
        <v>3804</v>
      </c>
      <c r="D104" t="s">
        <v>85</v>
      </c>
      <c r="E104" s="2" t="s">
        <v>87</v>
      </c>
      <c r="F104" s="1">
        <v>33</v>
      </c>
      <c r="G104" s="10">
        <v>1</v>
      </c>
      <c r="H104" s="1">
        <f t="shared" si="8"/>
        <v>34</v>
      </c>
      <c r="I104" s="15">
        <v>20.488</v>
      </c>
    </row>
    <row r="105" spans="1:9" x14ac:dyDescent="0.35">
      <c r="A105" t="s">
        <v>31</v>
      </c>
      <c r="B105" s="13" t="s">
        <v>114</v>
      </c>
      <c r="C105">
        <v>7838</v>
      </c>
      <c r="D105" t="s">
        <v>88</v>
      </c>
      <c r="E105" s="2">
        <v>1</v>
      </c>
      <c r="F105" s="1">
        <v>22</v>
      </c>
      <c r="G105" s="10">
        <v>1</v>
      </c>
      <c r="H105" s="1">
        <f t="shared" si="8"/>
        <v>23</v>
      </c>
      <c r="I105" s="15">
        <v>29.876000000000001</v>
      </c>
    </row>
    <row r="106" spans="1:9" x14ac:dyDescent="0.35">
      <c r="A106" t="s">
        <v>31</v>
      </c>
      <c r="B106" s="13" t="s">
        <v>114</v>
      </c>
      <c r="C106">
        <v>7838</v>
      </c>
      <c r="D106" t="s">
        <v>88</v>
      </c>
      <c r="E106" s="2">
        <v>2</v>
      </c>
      <c r="F106" s="1">
        <v>20</v>
      </c>
      <c r="G106" s="10">
        <v>1</v>
      </c>
      <c r="H106" s="1">
        <f t="shared" si="8"/>
        <v>21</v>
      </c>
      <c r="I106" s="15">
        <v>26.489000000000001</v>
      </c>
    </row>
    <row r="107" spans="1:9" x14ac:dyDescent="0.35">
      <c r="A107" t="s">
        <v>31</v>
      </c>
      <c r="B107" s="13" t="s">
        <v>114</v>
      </c>
      <c r="C107">
        <v>7838</v>
      </c>
      <c r="D107" t="s">
        <v>88</v>
      </c>
      <c r="E107" s="2">
        <v>3</v>
      </c>
      <c r="F107" s="1">
        <v>22</v>
      </c>
      <c r="G107" s="10">
        <v>1</v>
      </c>
      <c r="H107" s="1">
        <f t="shared" si="8"/>
        <v>23</v>
      </c>
      <c r="I107" s="15">
        <v>20.228999999999999</v>
      </c>
    </row>
    <row r="108" spans="1:9" x14ac:dyDescent="0.35">
      <c r="A108" t="s">
        <v>31</v>
      </c>
      <c r="B108" s="13" t="s">
        <v>114</v>
      </c>
      <c r="C108">
        <v>7838</v>
      </c>
      <c r="D108" t="s">
        <v>88</v>
      </c>
      <c r="E108" s="2">
        <v>4</v>
      </c>
      <c r="F108" s="1">
        <v>21</v>
      </c>
      <c r="G108" s="10">
        <v>1</v>
      </c>
      <c r="H108" s="1">
        <f t="shared" si="8"/>
        <v>22</v>
      </c>
      <c r="I108" s="15">
        <v>29.376000000000001</v>
      </c>
    </row>
    <row r="109" spans="1:9" x14ac:dyDescent="0.35">
      <c r="A109" t="s">
        <v>31</v>
      </c>
      <c r="B109" s="13" t="s">
        <v>114</v>
      </c>
      <c r="C109">
        <v>10774</v>
      </c>
      <c r="D109" t="s">
        <v>89</v>
      </c>
      <c r="E109" s="2">
        <v>1</v>
      </c>
      <c r="F109" s="1">
        <v>30</v>
      </c>
      <c r="G109" s="10">
        <v>1</v>
      </c>
      <c r="H109" s="1">
        <f t="shared" si="8"/>
        <v>31</v>
      </c>
      <c r="I109" s="15">
        <v>49.723999999999997</v>
      </c>
    </row>
    <row r="110" spans="1:9" x14ac:dyDescent="0.35">
      <c r="A110" t="s">
        <v>31</v>
      </c>
      <c r="B110" s="13" t="s">
        <v>114</v>
      </c>
      <c r="C110">
        <v>10774</v>
      </c>
      <c r="D110" t="s">
        <v>89</v>
      </c>
      <c r="E110" s="2">
        <v>2</v>
      </c>
      <c r="F110" s="1">
        <v>30</v>
      </c>
      <c r="G110" s="10">
        <v>1</v>
      </c>
      <c r="H110" s="1">
        <f t="shared" si="8"/>
        <v>31</v>
      </c>
      <c r="I110" s="1">
        <v>50.415999999999997</v>
      </c>
    </row>
    <row r="111" spans="1:9" x14ac:dyDescent="0.35">
      <c r="A111" t="s">
        <v>22</v>
      </c>
      <c r="B111" s="13" t="s">
        <v>116</v>
      </c>
      <c r="C111">
        <v>54081</v>
      </c>
      <c r="D111" t="s">
        <v>90</v>
      </c>
      <c r="E111" s="2" t="s">
        <v>91</v>
      </c>
      <c r="F111" s="1">
        <v>16</v>
      </c>
      <c r="G111" s="10">
        <v>1</v>
      </c>
      <c r="H111" s="1">
        <f t="shared" si="8"/>
        <v>17</v>
      </c>
      <c r="I111" s="1">
        <v>8.9039999999999999</v>
      </c>
    </row>
    <row r="112" spans="1:9" x14ac:dyDescent="0.35">
      <c r="A112" t="s">
        <v>22</v>
      </c>
      <c r="B112" s="13" t="s">
        <v>116</v>
      </c>
      <c r="C112">
        <v>54081</v>
      </c>
      <c r="D112" t="s">
        <v>90</v>
      </c>
      <c r="E112" s="2" t="s">
        <v>92</v>
      </c>
      <c r="F112" s="1">
        <v>17</v>
      </c>
      <c r="G112" s="10">
        <v>1</v>
      </c>
      <c r="H112" s="1">
        <f t="shared" si="8"/>
        <v>18</v>
      </c>
      <c r="I112" s="1">
        <v>3.6440000000000001</v>
      </c>
    </row>
    <row r="113" spans="1:9" x14ac:dyDescent="0.35">
      <c r="A113" t="s">
        <v>22</v>
      </c>
      <c r="B113" s="13" t="s">
        <v>116</v>
      </c>
      <c r="C113">
        <v>54081</v>
      </c>
      <c r="D113" t="s">
        <v>90</v>
      </c>
      <c r="E113" s="2" t="s">
        <v>93</v>
      </c>
      <c r="F113" s="1">
        <v>16</v>
      </c>
      <c r="G113" s="10">
        <v>1</v>
      </c>
      <c r="H113" s="1">
        <f t="shared" si="8"/>
        <v>17</v>
      </c>
      <c r="I113" s="1">
        <v>10.441000000000001</v>
      </c>
    </row>
    <row r="114" spans="1:9" x14ac:dyDescent="0.35">
      <c r="A114" t="s">
        <v>22</v>
      </c>
      <c r="B114" s="13" t="s">
        <v>116</v>
      </c>
      <c r="C114">
        <v>54081</v>
      </c>
      <c r="D114" t="s">
        <v>90</v>
      </c>
      <c r="E114" s="2" t="s">
        <v>94</v>
      </c>
      <c r="F114" s="1">
        <v>12</v>
      </c>
      <c r="G114" s="10">
        <v>1</v>
      </c>
      <c r="H114" s="1">
        <f t="shared" si="8"/>
        <v>13</v>
      </c>
      <c r="I114" s="1">
        <v>11.061</v>
      </c>
    </row>
    <row r="115" spans="1:9" x14ac:dyDescent="0.35">
      <c r="A115" t="s">
        <v>30</v>
      </c>
      <c r="B115" s="13" t="s">
        <v>117</v>
      </c>
      <c r="C115">
        <v>3785</v>
      </c>
      <c r="D115" t="s">
        <v>95</v>
      </c>
      <c r="E115" s="2" t="s">
        <v>96</v>
      </c>
      <c r="F115" s="1">
        <v>1</v>
      </c>
      <c r="G115" s="10">
        <v>0</v>
      </c>
      <c r="H115" s="1">
        <f t="shared" si="8"/>
        <v>1</v>
      </c>
      <c r="I115" s="1">
        <v>12.244</v>
      </c>
    </row>
    <row r="116" spans="1:9" x14ac:dyDescent="0.35">
      <c r="A116" t="s">
        <v>19</v>
      </c>
      <c r="B116" s="13" t="s">
        <v>20</v>
      </c>
      <c r="C116">
        <v>55439</v>
      </c>
      <c r="D116" t="s">
        <v>97</v>
      </c>
      <c r="E116" s="2" t="s">
        <v>98</v>
      </c>
      <c r="F116" s="1">
        <v>25</v>
      </c>
      <c r="G116" s="10">
        <v>1</v>
      </c>
      <c r="H116" s="1">
        <f t="shared" si="8"/>
        <v>26</v>
      </c>
      <c r="I116" s="1">
        <v>15.1</v>
      </c>
    </row>
    <row r="117" spans="1:9" x14ac:dyDescent="0.35">
      <c r="A117" t="s">
        <v>19</v>
      </c>
      <c r="B117" s="13" t="s">
        <v>20</v>
      </c>
      <c r="C117">
        <v>55439</v>
      </c>
      <c r="D117" t="s">
        <v>97</v>
      </c>
      <c r="E117" s="2" t="s">
        <v>99</v>
      </c>
      <c r="F117" s="1">
        <v>26</v>
      </c>
      <c r="G117" s="10">
        <v>1</v>
      </c>
      <c r="H117" s="1">
        <f t="shared" si="8"/>
        <v>27</v>
      </c>
      <c r="I117" s="1">
        <v>14.962999999999999</v>
      </c>
    </row>
    <row r="118" spans="1:9" x14ac:dyDescent="0.35">
      <c r="A118" t="s">
        <v>19</v>
      </c>
      <c r="B118" s="13" t="s">
        <v>20</v>
      </c>
      <c r="C118">
        <v>55439</v>
      </c>
      <c r="D118" t="s">
        <v>97</v>
      </c>
      <c r="E118" s="2" t="s">
        <v>100</v>
      </c>
      <c r="F118" s="1">
        <v>29</v>
      </c>
      <c r="G118" s="10">
        <v>1</v>
      </c>
      <c r="H118" s="1">
        <f t="shared" si="8"/>
        <v>30</v>
      </c>
      <c r="I118" s="1">
        <v>15.311999999999999</v>
      </c>
    </row>
    <row r="119" spans="1:9" x14ac:dyDescent="0.35">
      <c r="A119" t="s">
        <v>31</v>
      </c>
      <c r="B119" s="13" t="s">
        <v>114</v>
      </c>
      <c r="C119">
        <v>56808</v>
      </c>
      <c r="D119" t="s">
        <v>101</v>
      </c>
      <c r="E119" s="2">
        <v>1</v>
      </c>
      <c r="F119" s="1">
        <v>223</v>
      </c>
      <c r="G119" s="10">
        <v>11</v>
      </c>
      <c r="H119" s="1">
        <f t="shared" si="8"/>
        <v>234</v>
      </c>
      <c r="I119" s="1">
        <v>133.63200000000001</v>
      </c>
    </row>
    <row r="120" spans="1:9" x14ac:dyDescent="0.35">
      <c r="A120" t="s">
        <v>31</v>
      </c>
      <c r="B120" s="13" t="s">
        <v>114</v>
      </c>
      <c r="C120">
        <v>56808</v>
      </c>
      <c r="D120" t="s">
        <v>101</v>
      </c>
      <c r="E120" s="2">
        <v>2</v>
      </c>
      <c r="F120" s="1">
        <v>241</v>
      </c>
      <c r="G120" s="10">
        <v>11</v>
      </c>
      <c r="H120" s="1">
        <f t="shared" si="8"/>
        <v>252</v>
      </c>
      <c r="I120" s="1">
        <v>135.47200000000001</v>
      </c>
    </row>
    <row r="121" spans="1:9" x14ac:dyDescent="0.35">
      <c r="A121" t="s">
        <v>31</v>
      </c>
      <c r="B121" s="13" t="s">
        <v>114</v>
      </c>
      <c r="C121">
        <v>55939</v>
      </c>
      <c r="D121" t="s">
        <v>102</v>
      </c>
      <c r="E121" s="2" t="s">
        <v>45</v>
      </c>
      <c r="F121" s="1">
        <v>28</v>
      </c>
      <c r="G121" s="10">
        <v>1</v>
      </c>
      <c r="H121" s="1">
        <f t="shared" si="8"/>
        <v>29</v>
      </c>
      <c r="I121" s="1">
        <v>29.641999999999999</v>
      </c>
    </row>
    <row r="122" spans="1:9" x14ac:dyDescent="0.35">
      <c r="A122" t="s">
        <v>31</v>
      </c>
      <c r="B122" s="13" t="s">
        <v>114</v>
      </c>
      <c r="C122">
        <v>55939</v>
      </c>
      <c r="D122" t="s">
        <v>102</v>
      </c>
      <c r="E122" s="2" t="s">
        <v>46</v>
      </c>
      <c r="F122" s="1">
        <v>28</v>
      </c>
      <c r="G122" s="10">
        <v>1</v>
      </c>
      <c r="H122" s="1">
        <f t="shared" si="8"/>
        <v>29</v>
      </c>
      <c r="I122" s="1">
        <v>24.425000000000001</v>
      </c>
    </row>
    <row r="123" spans="1:9" x14ac:dyDescent="0.35">
      <c r="A123" t="s">
        <v>31</v>
      </c>
      <c r="B123" s="13" t="s">
        <v>114</v>
      </c>
      <c r="C123">
        <v>55939</v>
      </c>
      <c r="D123" t="s">
        <v>102</v>
      </c>
      <c r="E123" s="2" t="s">
        <v>48</v>
      </c>
      <c r="F123" s="1">
        <v>26</v>
      </c>
      <c r="G123" s="10">
        <v>1</v>
      </c>
      <c r="H123" s="1">
        <f t="shared" si="8"/>
        <v>27</v>
      </c>
      <c r="I123" s="1">
        <v>23.611000000000001</v>
      </c>
    </row>
    <row r="124" spans="1:9" x14ac:dyDescent="0.35">
      <c r="A124" t="s">
        <v>24</v>
      </c>
      <c r="B124" s="13" t="s">
        <v>25</v>
      </c>
      <c r="C124">
        <v>55285</v>
      </c>
      <c r="D124" t="s">
        <v>103</v>
      </c>
      <c r="E124" s="2" t="s">
        <v>104</v>
      </c>
      <c r="F124" s="1">
        <v>3</v>
      </c>
      <c r="G124" s="10">
        <v>0</v>
      </c>
      <c r="H124" s="1">
        <f t="shared" si="8"/>
        <v>3</v>
      </c>
      <c r="I124" s="1">
        <v>23.425000000000001</v>
      </c>
    </row>
    <row r="125" spans="1:9" x14ac:dyDescent="0.35">
      <c r="A125" t="s">
        <v>24</v>
      </c>
      <c r="B125" s="13" t="s">
        <v>25</v>
      </c>
      <c r="C125">
        <v>55285</v>
      </c>
      <c r="D125" t="s">
        <v>103</v>
      </c>
      <c r="E125" s="2" t="s">
        <v>105</v>
      </c>
      <c r="F125" s="1">
        <v>3</v>
      </c>
      <c r="G125" s="10">
        <v>0</v>
      </c>
      <c r="H125" s="1">
        <f t="shared" si="8"/>
        <v>3</v>
      </c>
      <c r="I125" s="1">
        <v>23.367999999999999</v>
      </c>
    </row>
    <row r="126" spans="1:9" x14ac:dyDescent="0.35">
      <c r="A126" t="s">
        <v>24</v>
      </c>
      <c r="B126" s="13" t="s">
        <v>25</v>
      </c>
      <c r="C126">
        <v>55285</v>
      </c>
      <c r="D126" t="s">
        <v>103</v>
      </c>
      <c r="E126" s="2" t="s">
        <v>106</v>
      </c>
      <c r="F126" s="1">
        <v>3</v>
      </c>
      <c r="G126" s="10">
        <v>0</v>
      </c>
      <c r="H126" s="1">
        <f t="shared" si="8"/>
        <v>3</v>
      </c>
      <c r="I126" s="1">
        <v>10.303000000000001</v>
      </c>
    </row>
    <row r="127" spans="1:9" x14ac:dyDescent="0.35">
      <c r="A127" t="s">
        <v>24</v>
      </c>
      <c r="B127" s="13" t="s">
        <v>25</v>
      </c>
      <c r="C127">
        <v>55285</v>
      </c>
      <c r="D127" t="s">
        <v>103</v>
      </c>
      <c r="E127" s="2" t="s">
        <v>107</v>
      </c>
      <c r="F127" s="1">
        <v>3</v>
      </c>
      <c r="G127" s="10">
        <v>0</v>
      </c>
      <c r="H127" s="1">
        <f t="shared" si="8"/>
        <v>3</v>
      </c>
      <c r="I127" s="1">
        <v>8.3710000000000004</v>
      </c>
    </row>
    <row r="128" spans="1:9" x14ac:dyDescent="0.35">
      <c r="A128" t="s">
        <v>24</v>
      </c>
      <c r="B128" s="13" t="s">
        <v>25</v>
      </c>
      <c r="C128">
        <v>55285</v>
      </c>
      <c r="D128" t="s">
        <v>103</v>
      </c>
      <c r="E128" s="2" t="s">
        <v>108</v>
      </c>
      <c r="F128" s="1">
        <v>2</v>
      </c>
      <c r="G128" s="10">
        <v>0</v>
      </c>
      <c r="H128" s="1">
        <f t="shared" si="8"/>
        <v>2</v>
      </c>
      <c r="I128" s="1">
        <v>1.0609999999999999</v>
      </c>
    </row>
    <row r="129" spans="1:9" x14ac:dyDescent="0.35">
      <c r="A129" t="s">
        <v>24</v>
      </c>
      <c r="B129" s="13" t="s">
        <v>25</v>
      </c>
      <c r="C129">
        <v>55285</v>
      </c>
      <c r="D129" t="s">
        <v>103</v>
      </c>
      <c r="E129" s="2" t="s">
        <v>109</v>
      </c>
      <c r="F129" s="1">
        <v>2</v>
      </c>
      <c r="G129" s="10">
        <v>0</v>
      </c>
      <c r="H129" s="1">
        <f t="shared" si="8"/>
        <v>2</v>
      </c>
      <c r="I129" s="1">
        <v>0.95099999999999996</v>
      </c>
    </row>
    <row r="130" spans="1:9" x14ac:dyDescent="0.35">
      <c r="A130" t="s">
        <v>24</v>
      </c>
      <c r="B130" s="13" t="s">
        <v>25</v>
      </c>
      <c r="C130">
        <v>55285</v>
      </c>
      <c r="D130" t="s">
        <v>103</v>
      </c>
      <c r="E130" s="2" t="s">
        <v>110</v>
      </c>
      <c r="F130" s="1">
        <v>2</v>
      </c>
      <c r="G130" s="10">
        <v>0</v>
      </c>
      <c r="H130" s="1">
        <f t="shared" si="8"/>
        <v>2</v>
      </c>
      <c r="I130" s="1">
        <v>10.621</v>
      </c>
    </row>
    <row r="131" spans="1:9" x14ac:dyDescent="0.35">
      <c r="A131" t="s">
        <v>24</v>
      </c>
      <c r="B131" s="13" t="s">
        <v>25</v>
      </c>
      <c r="C131">
        <v>55285</v>
      </c>
      <c r="D131" t="s">
        <v>103</v>
      </c>
      <c r="E131" s="2" t="s">
        <v>111</v>
      </c>
      <c r="F131" s="1">
        <v>2</v>
      </c>
      <c r="G131" s="10">
        <v>0</v>
      </c>
      <c r="H131" s="1">
        <f t="shared" si="8"/>
        <v>2</v>
      </c>
      <c r="I131" s="1">
        <v>10.356999999999999</v>
      </c>
    </row>
    <row r="132" spans="1:9" x14ac:dyDescent="0.35">
      <c r="A132" t="s">
        <v>24</v>
      </c>
      <c r="B132" s="13" t="s">
        <v>25</v>
      </c>
      <c r="C132">
        <v>55285</v>
      </c>
      <c r="D132" t="s">
        <v>103</v>
      </c>
      <c r="E132" s="2" t="s">
        <v>112</v>
      </c>
      <c r="F132" s="1">
        <v>2</v>
      </c>
      <c r="G132" s="10">
        <v>0</v>
      </c>
      <c r="H132" s="1">
        <f t="shared" si="8"/>
        <v>2</v>
      </c>
      <c r="I132" s="1">
        <v>11.577</v>
      </c>
    </row>
    <row r="133" spans="1:9" x14ac:dyDescent="0.35">
      <c r="A133" t="s">
        <v>24</v>
      </c>
      <c r="B133" s="13" t="s">
        <v>25</v>
      </c>
      <c r="C133">
        <v>55285</v>
      </c>
      <c r="D133" t="s">
        <v>103</v>
      </c>
      <c r="E133" s="2" t="s">
        <v>113</v>
      </c>
      <c r="F133" s="1">
        <v>2</v>
      </c>
      <c r="G133" s="10">
        <v>0</v>
      </c>
      <c r="H133" s="1">
        <f t="shared" si="8"/>
        <v>2</v>
      </c>
      <c r="I133" s="1">
        <v>10.606999999999999</v>
      </c>
    </row>
    <row r="135" spans="1:9" x14ac:dyDescent="0.35">
      <c r="F135" s="1">
        <f>SUM(F38:F133)</f>
        <v>3513</v>
      </c>
      <c r="G135" s="1">
        <f>SUM(G38:G133)</f>
        <v>150</v>
      </c>
      <c r="H135" s="1">
        <f>SUM(H38:H133)</f>
        <v>3663</v>
      </c>
      <c r="I135" s="1">
        <f>ROUND(SUM(I38:I133),0)</f>
        <v>4512</v>
      </c>
    </row>
  </sheetData>
  <autoFilter ref="A37:I133" xr:uid="{5BB73921-4207-4506-9BCC-8D685AE0DE43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Record xmlns="4ffa91fb-a0ff-4ac5-b2db-65c790d184a4">Shared</Record>
    <CategoryDescription xmlns="http://schemas.microsoft.com/sharepoint.v3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TaxCatchAll xmlns="4ffa91fb-a0ff-4ac5-b2db-65c790d184a4" xsi:nil="true"/>
    <PassbackfromOAR xmlns="adcdbcd5-2446-44f1-82a5-db6cf50eb6da">false</PassbackfromOAR>
    <Package_x0020_Type xmlns="adcdbcd5-2446-44f1-82a5-db6cf50eb6da">Signature Package</Package_x0020_Type>
    <Effective_x0020_Date xmlns="adcdbcd5-2446-44f1-82a5-db6cf50eb6da" xsi:nil="true"/>
    <DatePassbackSentBacktoOAR xmlns="adcdbcd5-2446-44f1-82a5-db6cf50eb6da" xsi:nil="true"/>
    <RIN xmlns="adcdbcd5-2446-44f1-82a5-db6cf50eb6da" xsi:nil="true"/>
    <Publication_x0020_date xmlns="adcdbcd5-2446-44f1-82a5-db6cf50eb6da" xsi:nil="true"/>
    <Alternate_x0020_lead xmlns="adcdbcd5-2446-44f1-82a5-db6cf50eb6da">
      <UserInfo>
        <DisplayName/>
        <AccountId xsi:nil="true"/>
        <AccountType/>
      </UserInfo>
    </Alternate_x0020_lead>
    <Significance xmlns="adcdbcd5-2446-44f1-82a5-db6cf50eb6da" xsi:nil="true"/>
    <TeamsChatID xmlns="adcdbcd5-2446-44f1-82a5-db6cf50eb6da" xsi:nil="true"/>
    <FR_x0020_Citation xmlns="adcdbcd5-2446-44f1-82a5-db6cf50eb6da" xsi:nil="true"/>
    <Branch xmlns="adcdbcd5-2446-44f1-82a5-db6cf50eb6da">IPPD-EUB</Branch>
    <DateSenttoOAR xmlns="adcdbcd5-2446-44f1-82a5-db6cf50eb6da" xsi:nil="true"/>
    <FRL xmlns="adcdbcd5-2446-44f1-82a5-db6cf50eb6da" xsi:nil="true"/>
    <Approve_x0020__x0026__x0020_send_x0020_email_x0020_to xmlns="adcdbcd5-2446-44f1-82a5-db6cf50eb6da" xsi:nil="true"/>
    <IBR xmlns="adcdbcd5-2446-44f1-82a5-db6cf50eb6da">Yes</IBR>
    <DatePassbackReceived xmlns="adcdbcd5-2446-44f1-82a5-db6cf50eb6da" xsi:nil="true"/>
    <SAN xmlns="adcdbcd5-2446-44f1-82a5-db6cf50eb6da" xsi:nil="true"/>
    <Lead xmlns="adcdbcd5-2446-44f1-82a5-db6cf50eb6da">
      <UserInfo>
        <DisplayName>Thompson, Lisa</DisplayName>
        <AccountId>123</AccountId>
        <AccountType/>
      </UserInfo>
    </Lead>
    <Needs_x0020_Edits xmlns="adcdbcd5-2446-44f1-82a5-db6cf50eb6da" xsi:nil="true"/>
    <ICR xmlns="adcdbcd5-2446-44f1-82a5-db6cf50eb6da">Yes</ICR>
    <Current_x0020_Phase xmlns="adcdbcd5-2446-44f1-82a5-db6cf50eb6da">_New-Staging</Current_x0020_Phase>
    <Previous_x0020_Phase xmlns="adcdbcd5-2446-44f1-82a5-db6cf50eb6da">_New-Staging</Previous_x0020_Phase>
    <Action_x0020_type xmlns="adcdbcd5-2446-44f1-82a5-db6cf50eb6da">Notice Of Data Availability</Action_x0020_type>
    <Deadline_x0020_Type xmlns="adcdbcd5-2446-44f1-82a5-db6cf50eb6da">Target (no legal deadline)</Deadline_x0020_Type>
    <Deadline_x0020_Date xmlns="adcdbcd5-2446-44f1-82a5-db6cf50eb6da">2026-10-01T04:00:00+00:00</Deadline_x0020_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B1D542D0C2542883F849CB2B1FADC" ma:contentTypeVersion="32" ma:contentTypeDescription="Create a new document." ma:contentTypeScope="" ma:versionID="3376bd5308a82b618d70191fba895aba">
  <xsd:schema xmlns:xsd="http://www.w3.org/2001/XMLSchema" xmlns:xs="http://www.w3.org/2001/XMLSchema" xmlns:p="http://schemas.microsoft.com/office/2006/metadata/properties" xmlns:ns2="4ffa91fb-a0ff-4ac5-b2db-65c790d184a4" xmlns:ns3="http://schemas.microsoft.com/sharepoint.v3" xmlns:ns4="http://schemas.microsoft.com/sharepoint/v3/fields" xmlns:ns5="adcdbcd5-2446-44f1-82a5-db6cf50eb6da" targetNamespace="http://schemas.microsoft.com/office/2006/metadata/properties" ma:root="true" ma:fieldsID="b65886448116bd5b4bbc6d44169bf388" ns2:_="" ns3:_="" ns4:_="" ns5:_="">
    <xsd:import namespace="4ffa91fb-a0ff-4ac5-b2db-65c790d184a4"/>
    <xsd:import namespace="http://schemas.microsoft.com/sharepoint.v3"/>
    <xsd:import namespace="http://schemas.microsoft.com/sharepoint/v3/fields"/>
    <xsd:import namespace="adcdbcd5-2446-44f1-82a5-db6cf50eb6da"/>
    <xsd:element name="properties">
      <xsd:complexType>
        <xsd:sequence>
          <xsd:element name="documentManagement">
            <xsd:complexType>
              <xsd:all>
                <xsd:element ref="ns2:Creator" minOccurs="0"/>
                <xsd:element ref="ns2:Record" minOccurs="0"/>
                <xsd:element ref="ns3:CategoryDescription" minOccurs="0"/>
                <xsd:element ref="ns2:Identifier" minOccurs="0"/>
                <xsd:element ref="ns4:_Source" minOccurs="0"/>
                <xsd:element ref="ns2:TaxCatchAllLabel" minOccurs="0"/>
                <xsd:element ref="ns2:TaxCatchAll" minOccurs="0"/>
                <xsd:element ref="ns5:SAN" minOccurs="0"/>
                <xsd:element ref="ns5:Package_x0020_Type" minOccurs="0"/>
                <xsd:element ref="ns5:Current_x0020_Phase" minOccurs="0"/>
                <xsd:element ref="ns5:Previous_x0020_Phase" minOccurs="0"/>
                <xsd:element ref="ns5:Branch" minOccurs="0"/>
                <xsd:element ref="ns5:Action_x0020_type" minOccurs="0"/>
                <xsd:element ref="ns5:Lead" minOccurs="0"/>
                <xsd:element ref="ns5:Alternate_x0020_lead" minOccurs="0"/>
                <xsd:element ref="ns5:Deadline_x0020_Type" minOccurs="0"/>
                <xsd:element ref="ns5:Deadline_x0020_Date" minOccurs="0"/>
                <xsd:element ref="ns5:Needs_x0020_Edits" minOccurs="0"/>
                <xsd:element ref="ns5:Approve_x0020__x0026__x0020_send_x0020_email_x0020_to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RIN" minOccurs="0"/>
                <xsd:element ref="ns5:Significance" minOccurs="0"/>
                <xsd:element ref="ns5:ICR" minOccurs="0"/>
                <xsd:element ref="ns5:IBR" minOccurs="0"/>
                <xsd:element ref="ns5:FRL" minOccurs="0"/>
                <xsd:element ref="ns5:Publication_x0020_date" minOccurs="0"/>
                <xsd:element ref="ns5:FR_x0020_Citation" minOccurs="0"/>
                <xsd:element ref="ns5:Effective_x0020_Date" minOccurs="0"/>
                <xsd:element ref="ns5:DateSenttoOAR" minOccurs="0"/>
                <xsd:element ref="ns5:DatePassbackReceived" minOccurs="0"/>
                <xsd:element ref="ns5:DatePassbackSentBacktoOAR" minOccurs="0"/>
                <xsd:element ref="ns5:PassbackfromOAR" minOccurs="0"/>
                <xsd:element ref="ns5:TeamsCha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Creator" ma:index="8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cord" ma:index="9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11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TaxCatchAllLabel" ma:index="13" nillable="true" ma:displayName="Taxonomy Catch All Column1" ma:hidden="true" ma:list="{41b0a0c4-1d6d-4590-a3d2-eae99beba1f7}" ma:internalName="TaxCatchAllLabel" ma:readOnly="true" ma:showField="CatchAllDataLabel" ma:web="418857a7-ba48-4c7c-bc5b-18777fe40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4" nillable="true" ma:displayName="Taxonomy Catch All Column" ma:hidden="true" ma:list="{41b0a0c4-1d6d-4590-a3d2-eae99beba1f7}" ma:internalName="TaxCatchAll" ma:showField="CatchAllData" ma:web="418857a7-ba48-4c7c-bc5b-18777fe40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0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ource" ma:index="12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dbcd5-2446-44f1-82a5-db6cf50eb6da" elementFormDefault="qualified">
    <xsd:import namespace="http://schemas.microsoft.com/office/2006/documentManagement/types"/>
    <xsd:import namespace="http://schemas.microsoft.com/office/infopath/2007/PartnerControls"/>
    <xsd:element name="SAN" ma:index="15" nillable="true" ma:displayName="SAN" ma:description="Start Action Number (SAN). Can be found in EAMS." ma:internalName="SAN">
      <xsd:simpleType>
        <xsd:restriction base="dms:Text">
          <xsd:maxLength value="20"/>
        </xsd:restriction>
      </xsd:simpleType>
    </xsd:element>
    <xsd:element name="Package_x0020_Type" ma:index="16" nillable="true" ma:displayName="Package Type" ma:default="OMB" ma:format="Dropdown" ma:internalName="Package_x0020_Type">
      <xsd:simpleType>
        <xsd:restriction base="dms:Choice">
          <xsd:enumeration value="OMB"/>
          <xsd:enumeration value="Signature Package"/>
          <xsd:enumeration value="Notice"/>
          <xsd:enumeration value="Other"/>
        </xsd:restriction>
      </xsd:simpleType>
    </xsd:element>
    <xsd:element name="Current_x0020_Phase" ma:index="17" nillable="true" ma:displayName="Current Phase" ma:default="_New-Staging" ma:format="Dropdown" ma:internalName="Current_x0020_Phase">
      <xsd:simpleType>
        <xsd:restriction base="dms:Choice">
          <xsd:enumeration value="_New-Staging"/>
          <xsd:enumeration value="Branch Supervisor Review"/>
          <xsd:enumeration value="Consistency Team"/>
          <xsd:enumeration value="Division Review"/>
          <xsd:enumeration value="OCAP Review"/>
          <xsd:enumeration value="CRMO Review"/>
          <xsd:enumeration value="OAR Review"/>
          <xsd:enumeration value="Waiting for Passback (OAR, OP, OMB)"/>
          <xsd:enumeration value="With Project Lead for edits"/>
          <xsd:enumeration value="Published"/>
          <xsd:enumeration value="Signed"/>
        </xsd:restriction>
      </xsd:simpleType>
    </xsd:element>
    <xsd:element name="Previous_x0020_Phase" ma:index="18" nillable="true" ma:displayName="Previous Phase" ma:default="_New-Staging" ma:format="Dropdown" ma:internalName="Previous_x0020_Phase">
      <xsd:simpleType>
        <xsd:restriction base="dms:Choice">
          <xsd:enumeration value="_New-Staging"/>
          <xsd:enumeration value="Branch Supervisor Review"/>
          <xsd:enumeration value="Consistency Team"/>
          <xsd:enumeration value="Division Review"/>
          <xsd:enumeration value="OCAP Review"/>
          <xsd:enumeration value="CRMO Review"/>
          <xsd:enumeration value="OAR Review"/>
          <xsd:enumeration value="With Project Lead for edits"/>
          <xsd:enumeration value="Waiting for Passback (OAR, OP, OMB)"/>
          <xsd:enumeration value="Signed"/>
          <xsd:enumeration value="Published"/>
        </xsd:restriction>
      </xsd:simpleType>
    </xsd:element>
    <xsd:element name="Branch" ma:index="19" nillable="true" ma:displayName="Branch" ma:default="IPPD-EUB" ma:format="Dropdown" ma:internalName="Branch">
      <xsd:simpleType>
        <xsd:restriction base="dms:Choice">
          <xsd:enumeration value="IPPD-EUB"/>
          <xsd:enumeration value="IPPD-IPB"/>
          <xsd:enumeration value="IPPD-MICB"/>
          <xsd:enumeration value="IPPD-RCPB"/>
          <xsd:enumeration value="IPPD-PSB"/>
          <xsd:enumeration value="NRD-OGCB"/>
          <xsd:enumeration value="NRD-NRB"/>
          <xsd:enumeration value="NRD-WMB"/>
          <xsd:enumeration value="NRD-MMB"/>
          <xsd:enumeration value="NRD-EDAB"/>
          <xsd:enumeration value="IASD-IHAB"/>
          <xsd:enumeration value="IASD-APTB"/>
          <xsd:enumeration value="IASD-IWEB"/>
          <xsd:enumeration value="IASD-ASB"/>
          <xsd:enumeration value="IASD-REAB"/>
          <xsd:enumeration value="IASD-EAB"/>
          <xsd:enumeration value="IASD-EMB"/>
          <xsd:enumeration value="CCPD-PIB"/>
          <xsd:enumeration value="CCPD-CCPB"/>
          <xsd:enumeration value="CCPD-TTB"/>
          <xsd:enumeration value="CCPD-ERB"/>
          <xsd:enumeration value="CCPD-CAB"/>
          <xsd:enumeration value="CCPD-IEB"/>
          <xsd:enumeration value="RAD-MSB"/>
          <xsd:enumeration value="RAD-MTB"/>
          <xsd:enumeration value="RAD-RDB"/>
          <xsd:enumeration value="RAD-CSB"/>
          <xsd:enumeration value="TEST"/>
        </xsd:restriction>
      </xsd:simpleType>
    </xsd:element>
    <xsd:element name="Action_x0020_type" ma:index="20" nillable="true" ma:displayName="Action type" ma:default="ANPRM" ma:description="Select the action type. ANPRM (Advanced notice of proposed rulemaking); NPRM (notice of proposed rulemaking); SNPRM (supplemental notice of proposed rulemaking)" ma:format="Dropdown" ma:internalName="Action_x0020_type">
      <xsd:simpleType>
        <xsd:restriction base="dms:Choice">
          <xsd:enumeration value="ANPRM"/>
          <xsd:enumeration value="NPRM"/>
          <xsd:enumeration value="SNPRM"/>
          <xsd:enumeration value="FINAL"/>
          <xsd:enumeration value="Notice"/>
          <xsd:enumeration value="Notice Of Data Availability"/>
          <xsd:enumeration value="Technical Corrections"/>
          <xsd:enumeration value="Comment Extension"/>
          <xsd:enumeration value="Applicability Determinations"/>
          <xsd:enumeration value="Other"/>
        </xsd:restriction>
      </xsd:simpleType>
    </xsd:element>
    <xsd:element name="Lead" ma:index="21" nillable="true" ma:displayName="Lead" ma:list="UserInfo" ma:SharePointGroup="0" ma:internalName="Lead" ma:showField="EMail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lternate_x0020_lead" ma:index="22" nillable="true" ma:displayName="Alternate lead" ma:list="UserInfo" ma:SharePointGroup="0" ma:internalName="Alternate_x0020_lead" ma:showField="EMai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adline_x0020_Type" ma:index="23" nillable="true" ma:displayName="Deadline Type" ma:default="Court Order, Signature" ma:format="Dropdown" ma:internalName="Deadline_x0020_Type">
      <xsd:simpleType>
        <xsd:restriction base="dms:Choice">
          <xsd:enumeration value="Court Order, Signature"/>
          <xsd:enumeration value="Court Order, Publication"/>
          <xsd:enumeration value="Court Order, Other"/>
          <xsd:enumeration value="Consent decree, Signature"/>
          <xsd:enumeration value="Consent decree, Publication"/>
          <xsd:enumeration value="Consent decree, Other"/>
          <xsd:enumeration value="Target (no legal deadline)"/>
        </xsd:restriction>
      </xsd:simpleType>
    </xsd:element>
    <xsd:element name="Deadline_x0020_Date" ma:index="24" nillable="true" ma:displayName="Deadline Date" ma:format="DateOnly" ma:internalName="Deadline_x0020_Date">
      <xsd:simpleType>
        <xsd:restriction base="dms:DateTime"/>
      </xsd:simpleType>
    </xsd:element>
    <xsd:element name="Needs_x0020_Edits" ma:index="25" nillable="true" ma:displayName="Needs Edits" ma:internalName="Needs_x0020_Edits">
      <xsd:simpleType>
        <xsd:restriction base="dms:Text">
          <xsd:maxLength value="255"/>
        </xsd:restriction>
      </xsd:simpleType>
    </xsd:element>
    <xsd:element name="Approve_x0020__x0026__x0020_send_x0020_email_x0020_to" ma:index="26" nillable="true" ma:displayName="Approve &amp; send email to" ma:internalName="Approve_x0020__x0026__x0020_send_x0020_email_x0020_to">
      <xsd:simpleType>
        <xsd:restriction base="dms:Text">
          <xsd:maxLength value="255"/>
        </xsd:restrict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IN" ma:index="30" nillable="true" ma:displayName="RIN" ma:description="Enter the RIN (Regulation Identifier Number) for the package, if applicable.  The RIN is an ID that OMB assigns to a subset of significant Rulemaking action that are selected to be in the Unified Agenda. The &#10;RIN is not applicable to Non-Rulemaking actions.  (Can be found in EAMS or Reg Agenda)" ma:internalName="RIN">
      <xsd:simpleType>
        <xsd:restriction base="dms:Text">
          <xsd:maxLength value="255"/>
        </xsd:restriction>
      </xsd:simpleType>
    </xsd:element>
    <xsd:element name="Significance" ma:index="31" nillable="true" ma:displayName="Significance" ma:format="Dropdown" ma:internalName="Significance">
      <xsd:simpleType>
        <xsd:restriction base="dms:Choice">
          <xsd:enumeration value="Requested non-significance"/>
          <xsd:enumeration value="Non-significant"/>
          <xsd:enumeration value="Significant"/>
          <xsd:enumeration value="Plan to Request non-significance"/>
          <xsd:enumeration value="N/A"/>
        </xsd:restriction>
      </xsd:simpleType>
    </xsd:element>
    <xsd:element name="ICR" ma:index="32" nillable="true" ma:displayName="ICR" ma:default="Yes" ma:description="Does your package have ICR for approval?" ma:format="Dropdown" ma:internalName="ICR">
      <xsd:simpleType>
        <xsd:restriction base="dms:Choice">
          <xsd:enumeration value="Yes"/>
          <xsd:enumeration value="No"/>
          <xsd:enumeration value="Not Sure"/>
        </xsd:restriction>
      </xsd:simpleType>
    </xsd:element>
    <xsd:element name="IBR" ma:index="33" nillable="true" ma:displayName="IBR" ma:default="Yes" ma:description="Does your package have IBR for approval?" ma:format="Dropdown" ma:internalName="IBR">
      <xsd:simpleType>
        <xsd:restriction base="dms:Choice">
          <xsd:enumeration value="Yes"/>
          <xsd:enumeration value="No"/>
          <xsd:enumeration value="Not Sure"/>
        </xsd:restriction>
      </xsd:simpleType>
    </xsd:element>
    <xsd:element name="FRL" ma:index="34" nillable="true" ma:displayName="FRL" ma:internalName="FRL">
      <xsd:simpleType>
        <xsd:restriction base="dms:Text">
          <xsd:maxLength value="255"/>
        </xsd:restriction>
      </xsd:simpleType>
    </xsd:element>
    <xsd:element name="Publication_x0020_date" ma:index="35" nillable="true" ma:displayName="Publication date" ma:format="DateOnly" ma:internalName="Publication_x0020_date">
      <xsd:simpleType>
        <xsd:restriction base="dms:DateTime"/>
      </xsd:simpleType>
    </xsd:element>
    <xsd:element name="FR_x0020_Citation" ma:index="36" nillable="true" ma:displayName="FR Citation" ma:internalName="FR_x0020_Citation">
      <xsd:simpleType>
        <xsd:restriction base="dms:Text">
          <xsd:maxLength value="255"/>
        </xsd:restriction>
      </xsd:simpleType>
    </xsd:element>
    <xsd:element name="Effective_x0020_Date" ma:index="37" nillable="true" ma:displayName="Effective Date" ma:format="DateOnly" ma:internalName="Effective_x0020_Date">
      <xsd:simpleType>
        <xsd:restriction base="dms:DateTime"/>
      </xsd:simpleType>
    </xsd:element>
    <xsd:element name="DateSenttoOAR" ma:index="38" nillable="true" ma:displayName="Date Sent to OAR" ma:format="DateTime" ma:internalName="DateSenttoOAR">
      <xsd:simpleType>
        <xsd:restriction base="dms:DateTime"/>
      </xsd:simpleType>
    </xsd:element>
    <xsd:element name="DatePassbackReceived" ma:index="39" nillable="true" ma:displayName="Date Passback Received" ma:format="DateTime" ma:internalName="DatePassbackReceived">
      <xsd:simpleType>
        <xsd:restriction base="dms:DateTime"/>
      </xsd:simpleType>
    </xsd:element>
    <xsd:element name="DatePassbackSentBacktoOAR" ma:index="40" nillable="true" ma:displayName="Date Passback Returned to OAR" ma:format="DateTime" ma:internalName="DatePassbackSentBacktoOAR">
      <xsd:simpleType>
        <xsd:restriction base="dms:DateTime"/>
      </xsd:simpleType>
    </xsd:element>
    <xsd:element name="PassbackfromOAR" ma:index="41" nillable="true" ma:displayName="Passback from OAR" ma:default="0" ma:format="Dropdown" ma:internalName="PassbackfromOAR">
      <xsd:simpleType>
        <xsd:restriction base="dms:Boolean"/>
      </xsd:simpleType>
    </xsd:element>
    <xsd:element name="TeamsChatID" ma:index="42" nillable="true" ma:displayName="Teams Chat ID" ma:format="Dropdown" ma:internalName="TeamsCha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29f62856-1543-49d4-a736-4569d363f533" ContentTypeId="0x0101" PreviousValue="false" LastSyncTimeStamp="2016-08-25T00:16:07.24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7C0DD6-B6AF-4007-9646-D325A01FCDB2}">
  <ds:schemaRefs>
    <ds:schemaRef ds:uri="http://schemas.microsoft.com/office/2006/documentManagement/types"/>
    <ds:schemaRef ds:uri="http://schemas.microsoft.com/office/2006/metadata/properties"/>
    <ds:schemaRef ds:uri="4ffa91fb-a0ff-4ac5-b2db-65c790d184a4"/>
    <ds:schemaRef ds:uri="http://schemas.microsoft.com/sharepoint/v3/fields"/>
    <ds:schemaRef ds:uri="adcdbcd5-2446-44f1-82a5-db6cf50eb6da"/>
    <ds:schemaRef ds:uri="http://purl.org/dc/terms/"/>
    <ds:schemaRef ds:uri="http://schemas.microsoft.com/sharepoint.v3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350910-986D-4EA5-B2D9-6535758D0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a91fb-a0ff-4ac5-b2db-65c790d184a4"/>
    <ds:schemaRef ds:uri="http://schemas.microsoft.com/sharepoint.v3"/>
    <ds:schemaRef ds:uri="http://schemas.microsoft.com/sharepoint/v3/fields"/>
    <ds:schemaRef ds:uri="adcdbcd5-2446-44f1-82a5-db6cf50eb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DFEF4-2616-44A5-B535-56FD547AD4A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4A5A364-6FFF-44B4-885D-767338DB6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Cohen, Michael</dc:creator>
  <cp:keywords/>
  <dc:description/>
  <cp:lastModifiedBy>Thompson, Lisa</cp:lastModifiedBy>
  <cp:revision/>
  <dcterms:created xsi:type="dcterms:W3CDTF">2026-06-02T12:22:18Z</dcterms:created>
  <dcterms:modified xsi:type="dcterms:W3CDTF">2026-10-01T14:57:32Z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0x0101001F9B1D542D0C2542883F849CB2B1FADC</vt:lpwstr>
  </property>
  <property fmtid="{D5CDD505-2E9C-101B-9397-08002B2CF9AE}" pid="3" name="TaxKeyword">
    <vt:lpwstr/>
  </property>
  <property fmtid="{D5CDD505-2E9C-101B-9397-08002B2CF9AE}" pid="4" name="Document_x0020_Type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