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dwerkema\OneDrive - Environmental Protection Agency (EPA)\env geofizz web site\drupal\tools\geophysical software utilities\"/>
    </mc:Choice>
  </mc:AlternateContent>
  <xr:revisionPtr revIDLastSave="0" documentId="8_{EC30764F-866A-4517-B64D-A485343EA01A}" xr6:coauthVersionLast="47" xr6:coauthVersionMax="47" xr10:uidLastSave="{00000000-0000-0000-0000-000000000000}"/>
  <bookViews>
    <workbookView xWindow="-27810" yWindow="765" windowWidth="27660" windowHeight="13950" xr2:uid="{00000000-000D-0000-FFFF-FFFF00000000}"/>
  </bookViews>
  <sheets>
    <sheet name="Introduction" sheetId="10" r:id="rId1"/>
    <sheet name="LoF_Est SkinD and DOI-Metric" sheetId="5" r:id="rId2"/>
    <sheet name="HiF Est SkinD and DOI-M" sheetId="9" r:id="rId3"/>
    <sheet name="LOW-f skinD and DOI-m2ft" sheetId="8"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4" i="5" l="1"/>
  <c r="F26" i="5"/>
  <c r="F25" i="5"/>
  <c r="F18" i="5"/>
  <c r="G18" i="5"/>
  <c r="C10" i="5" l="1"/>
  <c r="K16" i="9" l="1"/>
  <c r="L16" i="9"/>
  <c r="K23" i="9"/>
  <c r="L23" i="9"/>
  <c r="B26" i="9"/>
  <c r="C26" i="9" s="1"/>
  <c r="D26" i="9" s="1"/>
  <c r="B25" i="9"/>
  <c r="C25" i="9" s="1"/>
  <c r="D25" i="9" s="1"/>
  <c r="B24" i="9"/>
  <c r="C24" i="9" s="1"/>
  <c r="D24" i="9" s="1"/>
  <c r="S23" i="9"/>
  <c r="R23" i="9"/>
  <c r="Q23" i="9"/>
  <c r="P23" i="9"/>
  <c r="O23" i="9"/>
  <c r="N23" i="9"/>
  <c r="J23" i="9"/>
  <c r="I23" i="9"/>
  <c r="H23" i="9"/>
  <c r="G23" i="9"/>
  <c r="F23" i="9"/>
  <c r="B19" i="9"/>
  <c r="C19" i="9" s="1"/>
  <c r="D19" i="9" s="1"/>
  <c r="B18" i="9"/>
  <c r="C18" i="9" s="1"/>
  <c r="D18" i="9" s="1"/>
  <c r="B17" i="9"/>
  <c r="C17" i="9" s="1"/>
  <c r="D17" i="9" s="1"/>
  <c r="S16" i="9"/>
  <c r="R16" i="9"/>
  <c r="Q16" i="9"/>
  <c r="P16" i="9"/>
  <c r="O16" i="9"/>
  <c r="N16" i="9"/>
  <c r="J16" i="9"/>
  <c r="I16" i="9"/>
  <c r="H16" i="9"/>
  <c r="G16" i="9"/>
  <c r="F16" i="9"/>
  <c r="C12" i="9"/>
  <c r="C11" i="9"/>
  <c r="D11" i="9" s="1"/>
  <c r="AF10" i="9" s="1"/>
  <c r="C10" i="9"/>
  <c r="D10" i="9" s="1"/>
  <c r="AF9" i="9"/>
  <c r="B6" i="9"/>
  <c r="H5" i="9"/>
  <c r="H11" i="9" l="1"/>
  <c r="H25" i="9" s="1"/>
  <c r="G12" i="9"/>
  <c r="G19" i="9" s="1"/>
  <c r="Q11" i="9"/>
  <c r="Q18" i="9" s="1"/>
  <c r="L11" i="9"/>
  <c r="L18" i="9" s="1"/>
  <c r="K12" i="9"/>
  <c r="K26" i="9" s="1"/>
  <c r="L12" i="9"/>
  <c r="K11" i="9"/>
  <c r="L10" i="9"/>
  <c r="K10" i="9"/>
  <c r="F11" i="9"/>
  <c r="F18" i="9" s="1"/>
  <c r="P12" i="9"/>
  <c r="P19" i="9" s="1"/>
  <c r="G11" i="9"/>
  <c r="Q12" i="9"/>
  <c r="Q26" i="9" s="1"/>
  <c r="H12" i="9"/>
  <c r="H26" i="9" s="1"/>
  <c r="I12" i="9"/>
  <c r="I26" i="9" s="1"/>
  <c r="N12" i="9"/>
  <c r="N26" i="9" s="1"/>
  <c r="P11" i="9"/>
  <c r="P18" i="9" s="1"/>
  <c r="R12" i="9"/>
  <c r="R26" i="9" s="1"/>
  <c r="D12" i="9"/>
  <c r="H10" i="9"/>
  <c r="H17" i="9" s="1"/>
  <c r="O10" i="9"/>
  <c r="O17" i="9" s="1"/>
  <c r="F10" i="9"/>
  <c r="G10" i="9"/>
  <c r="G24" i="9" s="1"/>
  <c r="P10" i="9"/>
  <c r="P17" i="9" s="1"/>
  <c r="Q10" i="9"/>
  <c r="Q24" i="9" s="1"/>
  <c r="O11" i="9"/>
  <c r="O18" i="9" s="1"/>
  <c r="I10" i="9"/>
  <c r="R11" i="9"/>
  <c r="N10" i="9"/>
  <c r="N11" i="9"/>
  <c r="F12" i="9"/>
  <c r="O12" i="9"/>
  <c r="R10" i="9"/>
  <c r="J12" i="9"/>
  <c r="S12" i="9"/>
  <c r="J10" i="9"/>
  <c r="S10" i="9"/>
  <c r="J11" i="9"/>
  <c r="S11" i="9"/>
  <c r="I11" i="9"/>
  <c r="L9" i="8"/>
  <c r="L23" i="8" s="1"/>
  <c r="K9" i="8"/>
  <c r="K23" i="8" s="1"/>
  <c r="J9" i="8"/>
  <c r="J16" i="8" s="1"/>
  <c r="I9" i="8"/>
  <c r="I16" i="8" s="1"/>
  <c r="H9" i="8"/>
  <c r="H16" i="8" s="1"/>
  <c r="G9" i="8"/>
  <c r="G16" i="8" s="1"/>
  <c r="F9" i="8"/>
  <c r="F16" i="8" s="1"/>
  <c r="J21" i="8"/>
  <c r="B11" i="8"/>
  <c r="AF9" i="8" s="1"/>
  <c r="B12" i="8"/>
  <c r="B26" i="8" s="1"/>
  <c r="C26" i="8" s="1"/>
  <c r="D26" i="8" s="1"/>
  <c r="B10" i="8"/>
  <c r="C10" i="8" s="1"/>
  <c r="S23" i="8"/>
  <c r="R23" i="8"/>
  <c r="Q23" i="8"/>
  <c r="P23" i="8"/>
  <c r="O23" i="8"/>
  <c r="N23" i="8"/>
  <c r="S16" i="8"/>
  <c r="R16" i="8"/>
  <c r="Q16" i="8"/>
  <c r="P16" i="8"/>
  <c r="O16" i="8"/>
  <c r="N16" i="8"/>
  <c r="H5" i="8"/>
  <c r="G26" i="9" l="1"/>
  <c r="H18" i="9"/>
  <c r="Q25" i="9"/>
  <c r="Q19" i="9"/>
  <c r="L25" i="9"/>
  <c r="O24" i="9"/>
  <c r="G18" i="9"/>
  <c r="G25" i="9"/>
  <c r="F17" i="9"/>
  <c r="F24" i="9"/>
  <c r="Q17" i="9"/>
  <c r="K19" i="9"/>
  <c r="I19" i="9"/>
  <c r="K16" i="8"/>
  <c r="I23" i="8"/>
  <c r="L17" i="9"/>
  <c r="L24" i="9"/>
  <c r="G17" i="9"/>
  <c r="N19" i="9"/>
  <c r="F25" i="9"/>
  <c r="H19" i="9"/>
  <c r="K17" i="9"/>
  <c r="K24" i="9"/>
  <c r="K18" i="9"/>
  <c r="K25" i="9"/>
  <c r="L19" i="9"/>
  <c r="L26" i="9"/>
  <c r="P26" i="9"/>
  <c r="H24" i="9"/>
  <c r="P25" i="9"/>
  <c r="R19" i="9"/>
  <c r="P24" i="9"/>
  <c r="O25" i="9"/>
  <c r="J25" i="9"/>
  <c r="J18" i="9"/>
  <c r="J19" i="9"/>
  <c r="J26" i="9"/>
  <c r="O19" i="9"/>
  <c r="O26" i="9"/>
  <c r="R25" i="9"/>
  <c r="R18" i="9"/>
  <c r="I25" i="9"/>
  <c r="I18" i="9"/>
  <c r="S24" i="9"/>
  <c r="S17" i="9"/>
  <c r="R24" i="9"/>
  <c r="R17" i="9"/>
  <c r="F26" i="9"/>
  <c r="F19" i="9"/>
  <c r="I24" i="9"/>
  <c r="I17" i="9"/>
  <c r="S25" i="9"/>
  <c r="S18" i="9"/>
  <c r="N18" i="9"/>
  <c r="N25" i="9"/>
  <c r="N17" i="9"/>
  <c r="N24" i="9"/>
  <c r="S19" i="9"/>
  <c r="S26" i="9"/>
  <c r="J17" i="9"/>
  <c r="J24" i="9"/>
  <c r="L16" i="8"/>
  <c r="J23" i="8"/>
  <c r="H23" i="8"/>
  <c r="G23" i="8"/>
  <c r="B18" i="8"/>
  <c r="C18" i="8" s="1"/>
  <c r="D18" i="8" s="1"/>
  <c r="C12" i="8"/>
  <c r="P12" i="8" s="1"/>
  <c r="B19" i="8"/>
  <c r="C19" i="8" s="1"/>
  <c r="D19" i="8" s="1"/>
  <c r="B25" i="8"/>
  <c r="C25" i="8" s="1"/>
  <c r="D25" i="8" s="1"/>
  <c r="F23" i="8"/>
  <c r="C11" i="8"/>
  <c r="P11" i="8" s="1"/>
  <c r="P10" i="8"/>
  <c r="P17" i="8" s="1"/>
  <c r="Q10" i="8"/>
  <c r="Q17" i="8" s="1"/>
  <c r="B17" i="8"/>
  <c r="C17" i="8" s="1"/>
  <c r="D17" i="8" s="1"/>
  <c r="B24" i="8"/>
  <c r="C24" i="8" s="1"/>
  <c r="D24" i="8" s="1"/>
  <c r="D10" i="8"/>
  <c r="N10" i="8"/>
  <c r="O10" i="8"/>
  <c r="S10" i="8"/>
  <c r="R10" i="8"/>
  <c r="L16" i="5"/>
  <c r="L23" i="5"/>
  <c r="O12" i="8" l="1"/>
  <c r="O19" i="8" s="1"/>
  <c r="AC25" i="9"/>
  <c r="S12" i="8"/>
  <c r="S26" i="8" s="1"/>
  <c r="Q24" i="8"/>
  <c r="R12" i="8"/>
  <c r="D12" i="8"/>
  <c r="N12" i="8"/>
  <c r="Q12" i="8"/>
  <c r="P18" i="8"/>
  <c r="P25" i="8"/>
  <c r="O11" i="8"/>
  <c r="O18" i="8" s="1"/>
  <c r="R11" i="8"/>
  <c r="R25" i="8" s="1"/>
  <c r="S11" i="8"/>
  <c r="S25" i="8" s="1"/>
  <c r="N11" i="8"/>
  <c r="N18" i="8" s="1"/>
  <c r="D11" i="8"/>
  <c r="AF10" i="8" s="1"/>
  <c r="Q11" i="8"/>
  <c r="Q25" i="8" s="1"/>
  <c r="P24" i="8"/>
  <c r="P19" i="8"/>
  <c r="P26" i="8"/>
  <c r="R24" i="8"/>
  <c r="R17" i="8"/>
  <c r="O17" i="8"/>
  <c r="O24" i="8"/>
  <c r="N17" i="8"/>
  <c r="N24" i="8"/>
  <c r="S24" i="8"/>
  <c r="S17" i="8"/>
  <c r="B6" i="5"/>
  <c r="O26" i="8" l="1"/>
  <c r="Q18" i="8"/>
  <c r="R18" i="8"/>
  <c r="S19" i="8"/>
  <c r="Q26" i="8"/>
  <c r="Q19" i="8"/>
  <c r="O25" i="8"/>
  <c r="N19" i="8"/>
  <c r="N26" i="8"/>
  <c r="R26" i="8"/>
  <c r="R19" i="8"/>
  <c r="N25" i="8"/>
  <c r="S18" i="8"/>
  <c r="AF9" i="5"/>
  <c r="B26" i="5"/>
  <c r="C26" i="5" s="1"/>
  <c r="D26" i="5" s="1"/>
  <c r="B25" i="5"/>
  <c r="C25" i="5" s="1"/>
  <c r="D25" i="5" s="1"/>
  <c r="B24" i="5"/>
  <c r="C24" i="5" s="1"/>
  <c r="D24" i="5" s="1"/>
  <c r="S23" i="5"/>
  <c r="R23" i="5"/>
  <c r="Q23" i="5"/>
  <c r="P23" i="5"/>
  <c r="O23" i="5"/>
  <c r="N23" i="5"/>
  <c r="K23" i="5"/>
  <c r="J23" i="5"/>
  <c r="I23" i="5"/>
  <c r="H23" i="5"/>
  <c r="G23" i="5"/>
  <c r="F23" i="5"/>
  <c r="B19" i="5"/>
  <c r="C19" i="5" s="1"/>
  <c r="D19" i="5" s="1"/>
  <c r="B18" i="5"/>
  <c r="C18" i="5" s="1"/>
  <c r="D18" i="5" s="1"/>
  <c r="B17" i="5"/>
  <c r="S16" i="5"/>
  <c r="R16" i="5"/>
  <c r="Q16" i="5"/>
  <c r="P16" i="5"/>
  <c r="O16" i="5"/>
  <c r="N16" i="5"/>
  <c r="K16" i="5"/>
  <c r="J16" i="5"/>
  <c r="I16" i="5"/>
  <c r="H16" i="5"/>
  <c r="G16" i="5"/>
  <c r="F16" i="5"/>
  <c r="C12" i="5"/>
  <c r="C11" i="5"/>
  <c r="H5" i="5"/>
  <c r="F10" i="5" s="1"/>
  <c r="F11" i="5" l="1"/>
  <c r="F11" i="8" s="1"/>
  <c r="F17" i="5"/>
  <c r="F12" i="5"/>
  <c r="F12" i="8" s="1"/>
  <c r="C17" i="5"/>
  <c r="D17" i="5" s="1"/>
  <c r="D12" i="5"/>
  <c r="L12" i="5"/>
  <c r="L12" i="8" s="1"/>
  <c r="K12" i="5"/>
  <c r="K12" i="8" s="1"/>
  <c r="D10" i="5"/>
  <c r="L10" i="5"/>
  <c r="L10" i="8" s="1"/>
  <c r="K10" i="5"/>
  <c r="D11" i="5"/>
  <c r="AF10" i="5" s="1"/>
  <c r="L11" i="5"/>
  <c r="I10" i="5"/>
  <c r="I10" i="8" s="1"/>
  <c r="N10" i="5"/>
  <c r="R10" i="5"/>
  <c r="H11" i="5"/>
  <c r="H11" i="8" s="1"/>
  <c r="Q11" i="5"/>
  <c r="G12" i="5"/>
  <c r="G12" i="8" s="1"/>
  <c r="P12" i="5"/>
  <c r="H10" i="5"/>
  <c r="H10" i="8" s="1"/>
  <c r="Q10" i="5"/>
  <c r="G11" i="5"/>
  <c r="G11" i="8" s="1"/>
  <c r="K11" i="5"/>
  <c r="K11" i="8" s="1"/>
  <c r="P11" i="5"/>
  <c r="J12" i="5"/>
  <c r="J12" i="8" s="1"/>
  <c r="O12" i="5"/>
  <c r="S12" i="5"/>
  <c r="G10" i="5"/>
  <c r="G10" i="8" s="1"/>
  <c r="P10" i="5"/>
  <c r="J11" i="5"/>
  <c r="J11" i="8" s="1"/>
  <c r="O11" i="5"/>
  <c r="S11" i="5"/>
  <c r="I12" i="5"/>
  <c r="I12" i="8" s="1"/>
  <c r="N12" i="5"/>
  <c r="R12" i="5"/>
  <c r="J10" i="5"/>
  <c r="J10" i="8" s="1"/>
  <c r="O10" i="5"/>
  <c r="S10" i="5"/>
  <c r="I11" i="5"/>
  <c r="I11" i="8" s="1"/>
  <c r="N11" i="5"/>
  <c r="R11" i="5"/>
  <c r="H12" i="5"/>
  <c r="H12" i="8" s="1"/>
  <c r="Q12" i="5"/>
  <c r="F24" i="8" l="1"/>
  <c r="F10" i="8"/>
  <c r="K17" i="5"/>
  <c r="K17" i="8" s="1"/>
  <c r="K10" i="8"/>
  <c r="L25" i="5"/>
  <c r="L25" i="8" s="1"/>
  <c r="L11" i="8"/>
  <c r="L26" i="5"/>
  <c r="L26" i="8" s="1"/>
  <c r="L19" i="5"/>
  <c r="L19" i="8" s="1"/>
  <c r="L24" i="5"/>
  <c r="L24" i="8" s="1"/>
  <c r="L17" i="5"/>
  <c r="L17" i="8" s="1"/>
  <c r="L18" i="5"/>
  <c r="L18" i="8" s="1"/>
  <c r="F17" i="8"/>
  <c r="Q19" i="5"/>
  <c r="Q26" i="5"/>
  <c r="I18" i="5"/>
  <c r="I18" i="8" s="1"/>
  <c r="I25" i="5"/>
  <c r="I25" i="8" s="1"/>
  <c r="R19" i="5"/>
  <c r="R26" i="5"/>
  <c r="O18" i="5"/>
  <c r="O25" i="5"/>
  <c r="P17" i="5"/>
  <c r="P24" i="5"/>
  <c r="O26" i="5"/>
  <c r="O19" i="5"/>
  <c r="P18" i="5"/>
  <c r="P25" i="5"/>
  <c r="Q17" i="5"/>
  <c r="Q24" i="5"/>
  <c r="R17" i="5"/>
  <c r="R24" i="5"/>
  <c r="N18" i="5"/>
  <c r="N25" i="5"/>
  <c r="S26" i="5"/>
  <c r="S19" i="5"/>
  <c r="H25" i="5"/>
  <c r="H25" i="8" s="1"/>
  <c r="H18" i="5"/>
  <c r="H18" i="8" s="1"/>
  <c r="J24" i="5"/>
  <c r="J24" i="8" s="1"/>
  <c r="J17" i="5"/>
  <c r="J17" i="8" s="1"/>
  <c r="G19" i="5"/>
  <c r="G19" i="8" s="1"/>
  <c r="G26" i="5"/>
  <c r="G26" i="8" s="1"/>
  <c r="O24" i="5"/>
  <c r="O17" i="5"/>
  <c r="F18" i="8"/>
  <c r="F25" i="8"/>
  <c r="G17" i="5"/>
  <c r="G17" i="8" s="1"/>
  <c r="G24" i="5"/>
  <c r="G24" i="8" s="1"/>
  <c r="F26" i="8"/>
  <c r="F19" i="5"/>
  <c r="F19" i="8" s="1"/>
  <c r="G18" i="8"/>
  <c r="G25" i="5"/>
  <c r="G25" i="8" s="1"/>
  <c r="H17" i="5"/>
  <c r="H17" i="8" s="1"/>
  <c r="H24" i="5"/>
  <c r="H24" i="8" s="1"/>
  <c r="K19" i="5"/>
  <c r="K19" i="8" s="1"/>
  <c r="K26" i="5"/>
  <c r="K26" i="8" s="1"/>
  <c r="I17" i="5"/>
  <c r="I17" i="8" s="1"/>
  <c r="I24" i="5"/>
  <c r="I24" i="8" s="1"/>
  <c r="S18" i="5"/>
  <c r="S25" i="5"/>
  <c r="R18" i="5"/>
  <c r="R25" i="5"/>
  <c r="I19" i="5"/>
  <c r="I19" i="8" s="1"/>
  <c r="I26" i="5"/>
  <c r="I26" i="8" s="1"/>
  <c r="H19" i="5"/>
  <c r="H19" i="8" s="1"/>
  <c r="H26" i="5"/>
  <c r="H26" i="8" s="1"/>
  <c r="S24" i="5"/>
  <c r="S17" i="5"/>
  <c r="N19" i="5"/>
  <c r="N26" i="5"/>
  <c r="J18" i="5"/>
  <c r="J18" i="8" s="1"/>
  <c r="J25" i="5"/>
  <c r="J25" i="8" s="1"/>
  <c r="K24" i="5"/>
  <c r="K24" i="8" s="1"/>
  <c r="J26" i="5"/>
  <c r="J26" i="8" s="1"/>
  <c r="J19" i="5"/>
  <c r="J19" i="8" s="1"/>
  <c r="K18" i="5"/>
  <c r="K18" i="8" s="1"/>
  <c r="K25" i="5"/>
  <c r="K25" i="8" s="1"/>
  <c r="P19" i="5"/>
  <c r="P26" i="5"/>
  <c r="Q25" i="5"/>
  <c r="Q18" i="5"/>
  <c r="N17" i="5"/>
  <c r="N24" i="5"/>
  <c r="AC25" i="8" l="1"/>
  <c r="AC25" i="5"/>
</calcChain>
</file>

<file path=xl/sharedStrings.xml><?xml version="1.0" encoding="utf-8"?>
<sst xmlns="http://schemas.openxmlformats.org/spreadsheetml/2006/main" count="173" uniqueCount="42">
  <si>
    <t>MagPermeability</t>
  </si>
  <si>
    <t>Total EC</t>
  </si>
  <si>
    <t xml:space="preserve">Total EC </t>
  </si>
  <si>
    <t xml:space="preserve">Resistivity </t>
  </si>
  <si>
    <t>Depth for selected frequencies (in m)</t>
  </si>
  <si>
    <t>(mS/m)</t>
  </si>
  <si>
    <t>(S/m)</t>
  </si>
  <si>
    <t>(ohm-m)</t>
  </si>
  <si>
    <t>=</t>
  </si>
  <si>
    <t>Haoping Huang 2005 Geopphysics  v70 n6</t>
  </si>
  <si>
    <r>
      <t xml:space="preserve">  1/ (</t>
    </r>
    <r>
      <rPr>
        <b/>
        <sz val="10"/>
        <rFont val="Symbol"/>
        <family val="1"/>
        <charset val="2"/>
      </rPr>
      <t>p m s</t>
    </r>
    <r>
      <rPr>
        <b/>
        <sz val="10"/>
        <rFont val="Arial"/>
        <family val="2"/>
      </rPr>
      <t xml:space="preserve"> f)^</t>
    </r>
    <r>
      <rPr>
        <b/>
        <vertAlign val="superscript"/>
        <sz val="10"/>
        <rFont val="Arial"/>
        <family val="2"/>
      </rPr>
      <t>1/2</t>
    </r>
  </si>
  <si>
    <r>
      <t>skin depth =  2/ (2</t>
    </r>
    <r>
      <rPr>
        <b/>
        <sz val="10"/>
        <rFont val="Symbol"/>
        <family val="1"/>
        <charset val="2"/>
      </rPr>
      <t>p m w</t>
    </r>
    <r>
      <rPr>
        <b/>
        <sz val="10"/>
        <rFont val="Arial"/>
        <family val="2"/>
      </rPr>
      <t xml:space="preserve"> )^</t>
    </r>
    <r>
      <rPr>
        <b/>
        <vertAlign val="superscript"/>
        <sz val="10"/>
        <rFont val="Arial"/>
        <family val="2"/>
      </rPr>
      <t>1/2</t>
    </r>
  </si>
  <si>
    <t xml:space="preserve"> Frequency in Hertz</t>
  </si>
  <si>
    <t>Proportioning Factor</t>
  </si>
  <si>
    <t>Frequency in Hertz</t>
  </si>
  <si>
    <t xml:space="preserve"> </t>
  </si>
  <si>
    <t>ohm-m</t>
  </si>
  <si>
    <t>mS/m</t>
  </si>
  <si>
    <t xml:space="preserve">ESTIMATES OF DEPTH (m) as a function of TOTAL EC (S/m) 
for various frequencies in Hertz  </t>
  </si>
  <si>
    <t>RECOMMENDED LOW FREQUENCY SETTINGS</t>
  </si>
  <si>
    <t>These plots will be updated automatically using data</t>
  </si>
  <si>
    <t>from the left side of the worksheet.</t>
  </si>
  <si>
    <t>The graphs, which are color coded, will update automatically.</t>
  </si>
  <si>
    <t xml:space="preserve">Comment: This spreadsheet is for rough estimates. For best estimates of depth of investigation perform </t>
  </si>
  <si>
    <t>&lt;===</t>
  </si>
  <si>
    <t>The plot below compares the results for EC entered in cell B11:</t>
  </si>
  <si>
    <t>m:  average depth across frequencies</t>
  </si>
  <si>
    <t>inversion and a depth of investigation (DOI) analysis</t>
  </si>
  <si>
    <t>optional conversion tool</t>
  </si>
  <si>
    <t xml:space="preserve">Enter data in the cells with yellow shading and red text. </t>
  </si>
  <si>
    <t xml:space="preserve">or a resistivity of: </t>
  </si>
  <si>
    <t xml:space="preserve"> Then all blue cells will be computed or copied automatically. </t>
  </si>
  <si>
    <t>This plot below compares the results for middle EC (in cell B11):</t>
  </si>
  <si>
    <r>
      <t xml:space="preserve">(Fraction of </t>
    </r>
    <r>
      <rPr>
        <b/>
        <sz val="12"/>
        <color rgb="FF7030A0"/>
        <rFont val="Symbol"/>
        <family val="1"/>
        <charset val="2"/>
      </rPr>
      <t xml:space="preserve">d </t>
    </r>
    <r>
      <rPr>
        <b/>
        <sz val="12"/>
        <color rgb="FF7030A0"/>
        <rFont val="Arial"/>
        <family val="2"/>
      </rPr>
      <t>in meters)</t>
    </r>
  </si>
  <si>
    <r>
      <t>Skin Depth (</t>
    </r>
    <r>
      <rPr>
        <b/>
        <sz val="11"/>
        <color theme="6" tint="-0.499984740745262"/>
        <rFont val="Symbol"/>
        <family val="1"/>
        <charset val="2"/>
      </rPr>
      <t>d</t>
    </r>
    <r>
      <rPr>
        <b/>
        <sz val="11"/>
        <color theme="6" tint="-0.499984740745262"/>
        <rFont val="Arial"/>
        <family val="2"/>
      </rPr>
      <t>) in meters</t>
    </r>
  </si>
  <si>
    <r>
      <t xml:space="preserve">(Square Route of </t>
    </r>
    <r>
      <rPr>
        <b/>
        <sz val="11"/>
        <color theme="9" tint="-0.499984740745262"/>
        <rFont val="Symbol"/>
        <family val="1"/>
        <charset val="2"/>
      </rPr>
      <t xml:space="preserve">d </t>
    </r>
    <r>
      <rPr>
        <b/>
        <sz val="11"/>
        <color theme="9" tint="-0.499984740745262"/>
        <rFont val="Arial"/>
        <family val="2"/>
      </rPr>
      <t>in meters)</t>
    </r>
  </si>
  <si>
    <r>
      <t xml:space="preserve">(Fraction of </t>
    </r>
    <r>
      <rPr>
        <b/>
        <sz val="12"/>
        <color theme="7" tint="-0.499984740745262"/>
        <rFont val="Symbol"/>
        <family val="1"/>
        <charset val="2"/>
      </rPr>
      <t xml:space="preserve">d </t>
    </r>
    <r>
      <rPr>
        <b/>
        <sz val="12"/>
        <color theme="7" tint="-0.499984740745262"/>
        <rFont val="Arial"/>
        <family val="2"/>
      </rPr>
      <t>in meters)</t>
    </r>
  </si>
  <si>
    <r>
      <t xml:space="preserve">(Square Route of </t>
    </r>
    <r>
      <rPr>
        <b/>
        <sz val="11"/>
        <color rgb="FFC00000"/>
        <rFont val="Symbol"/>
        <family val="1"/>
        <charset val="2"/>
      </rPr>
      <t xml:space="preserve">d </t>
    </r>
    <r>
      <rPr>
        <b/>
        <sz val="11"/>
        <color rgb="FFC00000"/>
        <rFont val="Arial"/>
        <family val="2"/>
      </rPr>
      <t>in feet)</t>
    </r>
  </si>
  <si>
    <r>
      <t>Skin Depth (</t>
    </r>
    <r>
      <rPr>
        <b/>
        <sz val="11"/>
        <color theme="6" tint="-0.499984740745262"/>
        <rFont val="Symbol"/>
        <family val="1"/>
        <charset val="2"/>
      </rPr>
      <t>d</t>
    </r>
    <r>
      <rPr>
        <b/>
        <sz val="11"/>
        <color theme="6" tint="-0.499984740745262"/>
        <rFont val="Arial"/>
        <family val="2"/>
      </rPr>
      <t>) in feet</t>
    </r>
  </si>
  <si>
    <t xml:space="preserve">  Estimates of skin depth and depth of investigation</t>
  </si>
  <si>
    <t xml:space="preserve">Utility for training purposes only. </t>
  </si>
  <si>
    <t xml:space="preserve"> Estimates of skin depth and depth of investigation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</si>
</sst>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 &quot; mS/m&quot;"/>
    <numFmt numFmtId="167" formatCode="0\ &quot; Ohm-m&quot;"/>
  </numFmts>
  <fonts count="38" x14ac:knownFonts="1">
    <font>
      <sz val="10"/>
      <name val="Arial"/>
    </font>
    <font>
      <sz val="10"/>
      <name val="Arial"/>
      <family val="2"/>
    </font>
    <font>
      <b/>
      <sz val="10"/>
      <name val="Arial"/>
      <family val="2"/>
    </font>
    <font>
      <sz val="10"/>
      <color indexed="12"/>
      <name val="Arial"/>
      <family val="2"/>
    </font>
    <font>
      <b/>
      <sz val="10"/>
      <name val="Symbol"/>
      <family val="1"/>
      <charset val="2"/>
    </font>
    <font>
      <b/>
      <sz val="10"/>
      <color indexed="10"/>
      <name val="Arial"/>
      <family val="2"/>
    </font>
    <font>
      <b/>
      <sz val="14"/>
      <name val="Arial"/>
      <family val="2"/>
    </font>
    <font>
      <b/>
      <sz val="10"/>
      <name val="Arial"/>
      <family val="2"/>
    </font>
    <font>
      <b/>
      <vertAlign val="superscript"/>
      <sz val="10"/>
      <name val="Arial"/>
      <family val="2"/>
    </font>
    <font>
      <b/>
      <sz val="10"/>
      <color indexed="12"/>
      <name val="Arial"/>
      <family val="2"/>
    </font>
    <font>
      <sz val="10"/>
      <name val="Arial"/>
      <family val="2"/>
    </font>
    <font>
      <b/>
      <strike/>
      <sz val="10"/>
      <color indexed="10"/>
      <name val="Arial"/>
      <family val="2"/>
    </font>
    <font>
      <strike/>
      <sz val="10"/>
      <color indexed="12"/>
      <name val="Arial"/>
      <family val="2"/>
    </font>
    <font>
      <i/>
      <sz val="10"/>
      <name val="Arial"/>
      <family val="2"/>
    </font>
    <font>
      <sz val="8"/>
      <name val="Arial"/>
      <family val="2"/>
    </font>
    <font>
      <sz val="10"/>
      <color rgb="FF0000FF"/>
      <name val="Arial"/>
      <family val="2"/>
    </font>
    <font>
      <b/>
      <sz val="10"/>
      <color rgb="FF00B050"/>
      <name val="Arial"/>
      <family val="2"/>
    </font>
    <font>
      <sz val="10"/>
      <color rgb="FF0033CC"/>
      <name val="Arial"/>
      <family val="2"/>
    </font>
    <font>
      <b/>
      <sz val="10"/>
      <color rgb="FF0033CC"/>
      <name val="Arial"/>
      <family val="2"/>
    </font>
    <font>
      <b/>
      <sz val="9"/>
      <color rgb="FF0000FF"/>
      <name val="Arial"/>
      <family val="2"/>
    </font>
    <font>
      <sz val="10"/>
      <color rgb="FFFF0000"/>
      <name val="Arial"/>
      <family val="2"/>
    </font>
    <font>
      <sz val="10"/>
      <color theme="0"/>
      <name val="Arial"/>
      <family val="2"/>
    </font>
    <font>
      <b/>
      <sz val="9"/>
      <name val="Arial"/>
      <family val="2"/>
    </font>
    <font>
      <sz val="9"/>
      <name val="Arial"/>
      <family val="2"/>
    </font>
    <font>
      <b/>
      <sz val="10"/>
      <color rgb="FFC00000"/>
      <name val="Arial"/>
      <family val="2"/>
    </font>
    <font>
      <b/>
      <sz val="12"/>
      <color rgb="FF7030A0"/>
      <name val="Arial"/>
      <family val="2"/>
    </font>
    <font>
      <b/>
      <sz val="12"/>
      <color rgb="FF7030A0"/>
      <name val="Symbol"/>
      <family val="1"/>
      <charset val="2"/>
    </font>
    <font>
      <b/>
      <sz val="10"/>
      <color theme="0"/>
      <name val="Arial"/>
      <family val="2"/>
    </font>
    <font>
      <sz val="10"/>
      <color rgb="FFC00000"/>
      <name val="Arial"/>
      <family val="2"/>
    </font>
    <font>
      <b/>
      <sz val="11"/>
      <color theme="6" tint="-0.499984740745262"/>
      <name val="Arial"/>
      <family val="2"/>
    </font>
    <font>
      <b/>
      <sz val="11"/>
      <color theme="6" tint="-0.499984740745262"/>
      <name val="Symbol"/>
      <family val="1"/>
      <charset val="2"/>
    </font>
    <font>
      <b/>
      <sz val="11"/>
      <color theme="9" tint="-0.499984740745262"/>
      <name val="Arial"/>
      <family val="2"/>
    </font>
    <font>
      <b/>
      <sz val="11"/>
      <color theme="9" tint="-0.499984740745262"/>
      <name val="Symbol"/>
      <family val="1"/>
      <charset val="2"/>
    </font>
    <font>
      <b/>
      <sz val="10"/>
      <color theme="9" tint="-0.499984740745262"/>
      <name val="Arial"/>
      <family val="2"/>
    </font>
    <font>
      <b/>
      <sz val="12"/>
      <color theme="7" tint="-0.499984740745262"/>
      <name val="Arial"/>
      <family val="2"/>
    </font>
    <font>
      <b/>
      <sz val="12"/>
      <color theme="7" tint="-0.499984740745262"/>
      <name val="Symbol"/>
      <family val="1"/>
      <charset val="2"/>
    </font>
    <font>
      <b/>
      <sz val="11"/>
      <color rgb="FFC00000"/>
      <name val="Arial"/>
      <family val="2"/>
    </font>
    <font>
      <b/>
      <sz val="11"/>
      <color rgb="FFC00000"/>
      <name val="Symbol"/>
      <family val="1"/>
      <charset val="2"/>
    </font>
  </fonts>
  <fills count="10">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0"/>
        <bgColor indexed="64"/>
      </patternFill>
    </fill>
    <fill>
      <patternFill patternType="solid">
        <fgColor rgb="FFFFFF99"/>
        <bgColor indexed="64"/>
      </patternFill>
    </fill>
    <fill>
      <patternFill patternType="solid">
        <fgColor rgb="FFCCFFCC"/>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7" tint="-0.249977111117893"/>
        <bgColor indexed="64"/>
      </patternFill>
    </fill>
  </fills>
  <borders count="3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diagonal/>
    </border>
    <border>
      <left/>
      <right/>
      <top/>
      <bottom style="double">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double">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bottom style="double">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 fillId="0" borderId="0"/>
  </cellStyleXfs>
  <cellXfs count="139">
    <xf numFmtId="0" fontId="0" fillId="0" borderId="0" xfId="0"/>
    <xf numFmtId="0" fontId="2" fillId="0" borderId="0" xfId="0" applyFont="1"/>
    <xf numFmtId="0" fontId="0" fillId="0" borderId="0" xfId="0" applyBorder="1"/>
    <xf numFmtId="0" fontId="0" fillId="0" borderId="1" xfId="0" applyBorder="1"/>
    <xf numFmtId="0" fontId="0" fillId="0" borderId="2" xfId="0" applyBorder="1"/>
    <xf numFmtId="0" fontId="2" fillId="0" borderId="3" xfId="0" applyFont="1" applyBorder="1" applyAlignment="1">
      <alignment horizontal="right"/>
    </xf>
    <xf numFmtId="0" fontId="2" fillId="0" borderId="0" xfId="0" applyFont="1" applyBorder="1" applyAlignment="1">
      <alignment horizontal="right"/>
    </xf>
    <xf numFmtId="0" fontId="2" fillId="0" borderId="4" xfId="0" applyFont="1" applyBorder="1"/>
    <xf numFmtId="0" fontId="2" fillId="0" borderId="5" xfId="0" applyFont="1" applyBorder="1"/>
    <xf numFmtId="0" fontId="2" fillId="0" borderId="6" xfId="0" applyFont="1" applyBorder="1" applyAlignment="1">
      <alignment horizontal="center" wrapText="1"/>
    </xf>
    <xf numFmtId="0" fontId="2" fillId="0" borderId="6" xfId="0" applyFont="1" applyBorder="1"/>
    <xf numFmtId="0" fontId="2" fillId="0" borderId="7" xfId="0" applyFont="1" applyBorder="1"/>
    <xf numFmtId="0" fontId="2" fillId="0" borderId="0" xfId="0" applyFont="1" applyBorder="1"/>
    <xf numFmtId="0" fontId="2" fillId="0" borderId="8" xfId="0" applyFont="1" applyBorder="1" applyAlignment="1">
      <alignment horizontal="center" wrapText="1"/>
    </xf>
    <xf numFmtId="0" fontId="2" fillId="0" borderId="9" xfId="0" applyFont="1" applyBorder="1" applyAlignment="1">
      <alignment horizontal="center" wrapText="1"/>
    </xf>
    <xf numFmtId="0" fontId="2" fillId="0" borderId="0" xfId="0" applyFont="1" applyAlignment="1">
      <alignment horizontal="center" wrapText="1"/>
    </xf>
    <xf numFmtId="0" fontId="6" fillId="0" borderId="0" xfId="0" applyFont="1"/>
    <xf numFmtId="0" fontId="2" fillId="0" borderId="0" xfId="0" applyFont="1" applyBorder="1" applyAlignment="1">
      <alignment horizontal="center" wrapText="1"/>
    </xf>
    <xf numFmtId="0" fontId="0" fillId="0" borderId="0" xfId="0" quotePrefix="1"/>
    <xf numFmtId="0" fontId="7" fillId="0" borderId="0" xfId="0" applyFont="1" applyBorder="1" applyAlignment="1">
      <alignment horizontal="left"/>
    </xf>
    <xf numFmtId="0" fontId="1" fillId="0" borderId="0" xfId="0" applyFont="1"/>
    <xf numFmtId="0" fontId="2" fillId="0" borderId="11" xfId="0" applyFont="1" applyBorder="1"/>
    <xf numFmtId="0" fontId="2" fillId="0" borderId="15" xfId="0" applyFont="1" applyBorder="1" applyAlignment="1">
      <alignment horizontal="right" wrapText="1"/>
    </xf>
    <xf numFmtId="0" fontId="2" fillId="0" borderId="9" xfId="0" applyFont="1" applyBorder="1" applyAlignment="1">
      <alignment horizontal="right" wrapText="1"/>
    </xf>
    <xf numFmtId="0" fontId="3" fillId="0" borderId="0" xfId="0" applyFont="1" applyAlignment="1">
      <alignment horizontal="center"/>
    </xf>
    <xf numFmtId="0" fontId="5" fillId="0" borderId="0" xfId="0" applyFont="1" applyBorder="1" applyAlignment="1">
      <alignment horizontal="center"/>
    </xf>
    <xf numFmtId="0" fontId="5" fillId="0" borderId="0" xfId="0" applyFont="1" applyBorder="1"/>
    <xf numFmtId="0" fontId="2" fillId="0" borderId="6" xfId="0" applyFont="1" applyBorder="1" applyAlignment="1">
      <alignment horizontal="left"/>
    </xf>
    <xf numFmtId="0" fontId="2" fillId="0" borderId="9" xfId="0" applyFont="1" applyBorder="1" applyAlignment="1">
      <alignment horizontal="left"/>
    </xf>
    <xf numFmtId="0" fontId="11" fillId="2" borderId="8" xfId="0" applyFont="1" applyFill="1" applyBorder="1" applyAlignment="1">
      <alignment horizontal="right" wrapText="1"/>
    </xf>
    <xf numFmtId="0" fontId="0" fillId="3" borderId="0" xfId="0" applyFill="1"/>
    <xf numFmtId="0" fontId="2" fillId="3" borderId="4" xfId="0" applyFont="1" applyFill="1" applyBorder="1"/>
    <xf numFmtId="0" fontId="0" fillId="3" borderId="4" xfId="0" applyFill="1" applyBorder="1"/>
    <xf numFmtId="0" fontId="2" fillId="3" borderId="0" xfId="0" applyFont="1" applyFill="1" applyBorder="1"/>
    <xf numFmtId="0" fontId="0" fillId="3" borderId="0" xfId="0" applyFill="1" applyBorder="1"/>
    <xf numFmtId="0" fontId="2" fillId="3" borderId="9" xfId="0" applyFont="1" applyFill="1" applyBorder="1" applyAlignment="1">
      <alignment horizontal="right" wrapText="1"/>
    </xf>
    <xf numFmtId="2" fontId="12" fillId="3" borderId="0" xfId="0" applyNumberFormat="1" applyFont="1" applyFill="1" applyBorder="1"/>
    <xf numFmtId="2" fontId="12" fillId="3" borderId="13" xfId="0" applyNumberFormat="1" applyFont="1" applyFill="1" applyBorder="1"/>
    <xf numFmtId="0" fontId="10" fillId="0" borderId="0" xfId="0" applyFont="1"/>
    <xf numFmtId="0" fontId="13" fillId="0" borderId="0" xfId="0" applyFont="1"/>
    <xf numFmtId="0" fontId="2" fillId="0" borderId="18" xfId="0" applyFont="1" applyBorder="1"/>
    <xf numFmtId="0" fontId="2" fillId="0" borderId="19" xfId="0" applyFont="1" applyBorder="1" applyAlignment="1">
      <alignment horizontal="right" wrapText="1"/>
    </xf>
    <xf numFmtId="2" fontId="15" fillId="0" borderId="0" xfId="0" applyNumberFormat="1" applyFont="1"/>
    <xf numFmtId="164" fontId="15" fillId="0" borderId="0" xfId="0" applyNumberFormat="1" applyFont="1"/>
    <xf numFmtId="0" fontId="0" fillId="0" borderId="24" xfId="0" applyBorder="1"/>
    <xf numFmtId="0" fontId="0" fillId="0" borderId="6" xfId="0" applyBorder="1"/>
    <xf numFmtId="0" fontId="0" fillId="0" borderId="25" xfId="0" applyBorder="1"/>
    <xf numFmtId="0" fontId="0" fillId="0" borderId="22" xfId="0" applyBorder="1"/>
    <xf numFmtId="0" fontId="1" fillId="0" borderId="0" xfId="0" applyFont="1" applyBorder="1"/>
    <xf numFmtId="0" fontId="0" fillId="0" borderId="26" xfId="0" applyBorder="1"/>
    <xf numFmtId="0" fontId="0" fillId="0" borderId="27" xfId="0" applyBorder="1"/>
    <xf numFmtId="0" fontId="0" fillId="0" borderId="9" xfId="0" applyBorder="1"/>
    <xf numFmtId="0" fontId="1" fillId="0" borderId="9" xfId="0" applyFont="1" applyBorder="1"/>
    <xf numFmtId="0" fontId="0" fillId="0" borderId="28" xfId="0" applyBorder="1"/>
    <xf numFmtId="0" fontId="1" fillId="0" borderId="6" xfId="0" applyFont="1" applyBorder="1"/>
    <xf numFmtId="0" fontId="16" fillId="0" borderId="0" xfId="0" applyFont="1" applyBorder="1"/>
    <xf numFmtId="2" fontId="3" fillId="6" borderId="7" xfId="0" applyNumberFormat="1" applyFont="1" applyFill="1" applyBorder="1"/>
    <xf numFmtId="2" fontId="3" fillId="6" borderId="0" xfId="0" applyNumberFormat="1" applyFont="1" applyFill="1" applyBorder="1"/>
    <xf numFmtId="2" fontId="3" fillId="6" borderId="18" xfId="0" applyNumberFormat="1" applyFont="1" applyFill="1" applyBorder="1"/>
    <xf numFmtId="2" fontId="3" fillId="6" borderId="12" xfId="0" applyNumberFormat="1" applyFont="1" applyFill="1" applyBorder="1"/>
    <xf numFmtId="2" fontId="3" fillId="6" borderId="13" xfId="0" applyNumberFormat="1" applyFont="1" applyFill="1" applyBorder="1"/>
    <xf numFmtId="2" fontId="3" fillId="6" borderId="20" xfId="0" applyNumberFormat="1" applyFont="1" applyFill="1" applyBorder="1"/>
    <xf numFmtId="2" fontId="3" fillId="7" borderId="7" xfId="0" applyNumberFormat="1" applyFont="1" applyFill="1" applyBorder="1"/>
    <xf numFmtId="2" fontId="3" fillId="7" borderId="0" xfId="0" applyNumberFormat="1" applyFont="1" applyFill="1" applyBorder="1"/>
    <xf numFmtId="2" fontId="3" fillId="7" borderId="18" xfId="0" applyNumberFormat="1" applyFont="1" applyFill="1" applyBorder="1"/>
    <xf numFmtId="2" fontId="3" fillId="7" borderId="12" xfId="0" applyNumberFormat="1" applyFont="1" applyFill="1" applyBorder="1"/>
    <xf numFmtId="2" fontId="3" fillId="7" borderId="13" xfId="0" applyNumberFormat="1" applyFont="1" applyFill="1" applyBorder="1"/>
    <xf numFmtId="2" fontId="3" fillId="7" borderId="20" xfId="0" applyNumberFormat="1" applyFont="1" applyFill="1" applyBorder="1"/>
    <xf numFmtId="0" fontId="0" fillId="0" borderId="4" xfId="0" applyBorder="1"/>
    <xf numFmtId="0" fontId="0" fillId="0" borderId="5" xfId="0" applyBorder="1"/>
    <xf numFmtId="0" fontId="1" fillId="0" borderId="0" xfId="0" applyFont="1" applyAlignment="1">
      <alignment vertical="center"/>
    </xf>
    <xf numFmtId="0" fontId="2" fillId="0" borderId="13" xfId="0" applyFont="1" applyBorder="1" applyAlignment="1">
      <alignment horizontal="center" vertical="center"/>
    </xf>
    <xf numFmtId="165" fontId="15" fillId="0" borderId="0" xfId="0" applyNumberFormat="1" applyFont="1"/>
    <xf numFmtId="0" fontId="2" fillId="0" borderId="0" xfId="0" applyFont="1" applyAlignment="1">
      <alignment horizontal="right"/>
    </xf>
    <xf numFmtId="0" fontId="1" fillId="8" borderId="21" xfId="0" applyFont="1" applyFill="1" applyBorder="1" applyAlignment="1">
      <alignment horizontal="center" vertical="center"/>
    </xf>
    <xf numFmtId="0" fontId="1" fillId="8" borderId="5" xfId="0" applyFont="1" applyFill="1" applyBorder="1" applyAlignment="1">
      <alignment horizontal="center" vertical="center"/>
    </xf>
    <xf numFmtId="0" fontId="0" fillId="8" borderId="11" xfId="0" applyFill="1" applyBorder="1"/>
    <xf numFmtId="0" fontId="14" fillId="0" borderId="21" xfId="0" applyFont="1" applyBorder="1"/>
    <xf numFmtId="0" fontId="20" fillId="5" borderId="0" xfId="0" applyFont="1" applyFill="1" applyBorder="1"/>
    <xf numFmtId="0" fontId="17" fillId="0" borderId="0" xfId="0" applyFont="1" applyBorder="1"/>
    <xf numFmtId="2" fontId="9" fillId="7" borderId="7" xfId="0" applyNumberFormat="1" applyFont="1" applyFill="1" applyBorder="1"/>
    <xf numFmtId="2" fontId="9" fillId="7" borderId="0" xfId="0" applyNumberFormat="1" applyFont="1" applyFill="1" applyBorder="1"/>
    <xf numFmtId="2" fontId="21" fillId="0" borderId="0" xfId="0" applyNumberFormat="1" applyFont="1"/>
    <xf numFmtId="0" fontId="21" fillId="0" borderId="0" xfId="0" applyFont="1"/>
    <xf numFmtId="166" fontId="19" fillId="0" borderId="0" xfId="0" applyNumberFormat="1" applyFont="1" applyAlignment="1">
      <alignment horizontal="left" wrapText="1"/>
    </xf>
    <xf numFmtId="167" fontId="19" fillId="0" borderId="0" xfId="0" applyNumberFormat="1" applyFont="1" applyAlignment="1">
      <alignment horizontal="left" wrapText="1"/>
    </xf>
    <xf numFmtId="0" fontId="18" fillId="4" borderId="10" xfId="0" applyFont="1" applyFill="1" applyBorder="1" applyAlignment="1">
      <alignment horizontal="center"/>
    </xf>
    <xf numFmtId="0" fontId="18" fillId="4" borderId="17" xfId="0" applyFont="1" applyFill="1" applyBorder="1" applyAlignment="1">
      <alignment horizontal="right" wrapText="1"/>
    </xf>
    <xf numFmtId="0" fontId="18" fillId="4" borderId="0" xfId="0" applyFont="1" applyFill="1" applyBorder="1" applyAlignment="1">
      <alignment horizontal="center"/>
    </xf>
    <xf numFmtId="164" fontId="18" fillId="0" borderId="10" xfId="0" applyNumberFormat="1" applyFont="1" applyBorder="1" applyAlignment="1">
      <alignment horizontal="center"/>
    </xf>
    <xf numFmtId="0" fontId="20" fillId="4" borderId="0" xfId="0" applyFont="1" applyFill="1" applyBorder="1"/>
    <xf numFmtId="0" fontId="2" fillId="0" borderId="24" xfId="0" applyFont="1" applyBorder="1"/>
    <xf numFmtId="166" fontId="19" fillId="0" borderId="6" xfId="0" applyNumberFormat="1" applyFont="1" applyBorder="1" applyAlignment="1">
      <alignment horizontal="left" wrapText="1"/>
    </xf>
    <xf numFmtId="0" fontId="2" fillId="0" borderId="25" xfId="0" applyFont="1" applyBorder="1" applyAlignment="1">
      <alignment horizontal="center" wrapText="1"/>
    </xf>
    <xf numFmtId="167" fontId="19" fillId="0" borderId="0" xfId="0" applyNumberFormat="1" applyFont="1" applyBorder="1" applyAlignment="1">
      <alignment horizontal="left" wrapText="1"/>
    </xf>
    <xf numFmtId="0" fontId="0" fillId="8" borderId="29" xfId="0" applyFill="1" applyBorder="1"/>
    <xf numFmtId="0" fontId="0" fillId="8" borderId="30" xfId="0" applyFill="1" applyBorder="1"/>
    <xf numFmtId="0" fontId="0" fillId="8" borderId="31" xfId="0" applyFill="1" applyBorder="1"/>
    <xf numFmtId="0" fontId="18" fillId="0" borderId="15" xfId="0" applyFont="1" applyBorder="1" applyAlignment="1">
      <alignment horizontal="right" wrapText="1"/>
    </xf>
    <xf numFmtId="0" fontId="18" fillId="0" borderId="9" xfId="0" applyFont="1" applyBorder="1" applyAlignment="1">
      <alignment horizontal="right" wrapText="1"/>
    </xf>
    <xf numFmtId="0" fontId="22" fillId="0" borderId="16" xfId="0" applyFont="1" applyBorder="1" applyAlignment="1">
      <alignment horizontal="left" vertical="center"/>
    </xf>
    <xf numFmtId="0" fontId="23" fillId="0" borderId="11" xfId="0" applyFont="1" applyBorder="1" applyAlignment="1">
      <alignment horizontal="left" vertical="center"/>
    </xf>
    <xf numFmtId="0" fontId="23" fillId="0" borderId="23" xfId="0" applyFont="1" applyBorder="1" applyAlignment="1">
      <alignment horizontal="left" vertical="center"/>
    </xf>
    <xf numFmtId="0" fontId="22" fillId="0" borderId="16" xfId="0" applyFont="1" applyBorder="1" applyAlignment="1">
      <alignment horizontal="left"/>
    </xf>
    <xf numFmtId="0" fontId="23" fillId="0" borderId="11" xfId="0" applyFont="1" applyBorder="1" applyAlignment="1">
      <alignment horizontal="left"/>
    </xf>
    <xf numFmtId="0" fontId="23" fillId="0" borderId="23" xfId="0" applyFont="1" applyBorder="1" applyAlignment="1">
      <alignment horizontal="left"/>
    </xf>
    <xf numFmtId="0" fontId="24" fillId="2" borderId="14" xfId="0" applyFont="1" applyFill="1" applyBorder="1" applyAlignment="1">
      <alignment horizontal="right" wrapText="1"/>
    </xf>
    <xf numFmtId="0" fontId="24" fillId="2" borderId="8" xfId="0" applyFont="1" applyFill="1" applyBorder="1" applyAlignment="1">
      <alignment horizontal="right" wrapText="1"/>
    </xf>
    <xf numFmtId="0" fontId="24" fillId="2" borderId="17" xfId="0" applyFont="1" applyFill="1" applyBorder="1" applyAlignment="1">
      <alignment horizontal="right" wrapText="1"/>
    </xf>
    <xf numFmtId="0" fontId="24" fillId="2" borderId="10" xfId="0" applyFont="1" applyFill="1" applyBorder="1" applyAlignment="1">
      <alignment horizontal="center"/>
    </xf>
    <xf numFmtId="0" fontId="24" fillId="4" borderId="0" xfId="0" applyFont="1" applyFill="1"/>
    <xf numFmtId="0" fontId="24" fillId="5" borderId="10" xfId="0" applyFont="1" applyFill="1" applyBorder="1" applyAlignment="1">
      <alignment horizontal="center"/>
    </xf>
    <xf numFmtId="0" fontId="24" fillId="0" borderId="0" xfId="0" applyFont="1" applyBorder="1"/>
    <xf numFmtId="0" fontId="25" fillId="0" borderId="21" xfId="0" applyFont="1" applyBorder="1"/>
    <xf numFmtId="0" fontId="28" fillId="5" borderId="0" xfId="0" applyFont="1" applyFill="1" applyBorder="1"/>
    <xf numFmtId="2" fontId="21" fillId="9" borderId="7" xfId="0" applyNumberFormat="1" applyFont="1" applyFill="1" applyBorder="1"/>
    <xf numFmtId="2" fontId="21" fillId="9" borderId="0" xfId="0" applyNumberFormat="1" applyFont="1" applyFill="1" applyBorder="1"/>
    <xf numFmtId="2" fontId="21" fillId="9" borderId="18" xfId="0" applyNumberFormat="1" applyFont="1" applyFill="1" applyBorder="1"/>
    <xf numFmtId="2" fontId="27" fillId="9" borderId="7" xfId="0" applyNumberFormat="1" applyFont="1" applyFill="1" applyBorder="1"/>
    <xf numFmtId="2" fontId="27" fillId="9" borderId="0" xfId="0" applyNumberFormat="1" applyFont="1" applyFill="1" applyBorder="1"/>
    <xf numFmtId="2" fontId="21" fillId="9" borderId="12" xfId="0" applyNumberFormat="1" applyFont="1" applyFill="1" applyBorder="1"/>
    <xf numFmtId="2" fontId="21" fillId="9" borderId="13" xfId="0" applyNumberFormat="1" applyFont="1" applyFill="1" applyBorder="1"/>
    <xf numFmtId="2" fontId="21" fillId="9" borderId="20" xfId="0" applyNumberFormat="1" applyFont="1" applyFill="1" applyBorder="1"/>
    <xf numFmtId="0" fontId="29" fillId="0" borderId="7" xfId="0" applyFont="1" applyBorder="1"/>
    <xf numFmtId="0" fontId="31" fillId="0" borderId="21" xfId="0" applyFont="1" applyBorder="1"/>
    <xf numFmtId="0" fontId="33" fillId="2" borderId="14" xfId="0" applyFont="1" applyFill="1" applyBorder="1" applyAlignment="1">
      <alignment horizontal="right" wrapText="1"/>
    </xf>
    <xf numFmtId="0" fontId="33" fillId="2" borderId="8" xfId="0" applyFont="1" applyFill="1" applyBorder="1" applyAlignment="1">
      <alignment horizontal="right" wrapText="1"/>
    </xf>
    <xf numFmtId="0" fontId="33" fillId="2" borderId="17" xfId="0" applyFont="1" applyFill="1" applyBorder="1" applyAlignment="1">
      <alignment horizontal="right" wrapText="1"/>
    </xf>
    <xf numFmtId="0" fontId="33" fillId="2" borderId="10" xfId="0" applyFont="1" applyFill="1" applyBorder="1" applyAlignment="1">
      <alignment horizontal="center"/>
    </xf>
    <xf numFmtId="0" fontId="33" fillId="4" borderId="0" xfId="0" applyFont="1" applyFill="1"/>
    <xf numFmtId="0" fontId="33" fillId="5" borderId="10" xfId="0" applyFont="1" applyFill="1" applyBorder="1" applyAlignment="1">
      <alignment horizontal="center"/>
    </xf>
    <xf numFmtId="0" fontId="33" fillId="0" borderId="0" xfId="0" applyFont="1" applyBorder="1"/>
    <xf numFmtId="0" fontId="34" fillId="0" borderId="21" xfId="0" applyFont="1" applyBorder="1"/>
    <xf numFmtId="0" fontId="24" fillId="0" borderId="15" xfId="0" applyFont="1" applyBorder="1" applyAlignment="1">
      <alignment horizontal="right" wrapText="1"/>
    </xf>
    <xf numFmtId="0" fontId="24" fillId="0" borderId="9" xfId="0" applyFont="1" applyBorder="1" applyAlignment="1">
      <alignment horizontal="right" wrapText="1"/>
    </xf>
    <xf numFmtId="0" fontId="24" fillId="4" borderId="14" xfId="0" applyFont="1" applyFill="1" applyBorder="1" applyAlignment="1">
      <alignment horizontal="right" wrapText="1"/>
    </xf>
    <xf numFmtId="0" fontId="24" fillId="4" borderId="8" xfId="0" applyFont="1" applyFill="1" applyBorder="1" applyAlignment="1">
      <alignment horizontal="right" wrapText="1"/>
    </xf>
    <xf numFmtId="0" fontId="36" fillId="0" borderId="21" xfId="0" applyFont="1" applyBorder="1"/>
    <xf numFmtId="0" fontId="24" fillId="0" borderId="6" xfId="0" applyFont="1" applyBorder="1"/>
  </cellXfs>
  <cellStyles count="2">
    <cellStyle name="Normal" xfId="0" builtinId="0"/>
    <cellStyle name="Normal 2" xfId="1" xr:uid="{00000000-0005-0000-0000-000001000000}"/>
  </cellStyles>
  <dxfs count="0"/>
  <tableStyles count="0" defaultTableStyle="TableStyleMedium9" defaultPivotStyle="PivotStyleLight16"/>
  <colors>
    <mruColors>
      <color rgb="FFCC99FF"/>
      <color rgb="FF0033CC"/>
      <color rgb="FFFFFFCC"/>
      <color rgb="FFFFFF99"/>
      <color rgb="FF5DF581"/>
      <color rgb="FF0DD93E"/>
      <color rgb="FF57FF57"/>
      <color rgb="FF99FF99"/>
      <color rgb="FFFF5050"/>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a:pPr>
            <a:r>
              <a:rPr lang="en-US" sz="1600"/>
              <a:t>Skin Depth </a:t>
            </a:r>
            <a:br>
              <a:rPr lang="en-US" sz="1600"/>
            </a:br>
            <a:r>
              <a:rPr lang="en-US" sz="1600"/>
              <a:t>for EC value and Frequency</a:t>
            </a:r>
          </a:p>
        </c:rich>
      </c:tx>
      <c:layout>
        <c:manualLayout>
          <c:xMode val="edge"/>
          <c:yMode val="edge"/>
          <c:x val="0.25494444444444442"/>
          <c:y val="0.52338908286828023"/>
        </c:manualLayout>
      </c:layout>
      <c:overlay val="1"/>
    </c:title>
    <c:autoTitleDeleted val="0"/>
    <c:plotArea>
      <c:layout/>
      <c:areaChart>
        <c:grouping val="standard"/>
        <c:varyColors val="0"/>
        <c:ser>
          <c:idx val="2"/>
          <c:order val="0"/>
          <c:tx>
            <c:strRef>
              <c:f>'LoF_Est SkinD and DOI-Metric'!$B$12</c:f>
              <c:strCache>
                <c:ptCount val="1"/>
                <c:pt idx="0">
                  <c:v>20</c:v>
                </c:pt>
              </c:strCache>
            </c:strRef>
          </c:tx>
          <c:cat>
            <c:numRef>
              <c:f>'LoF_Est SkinD and DOI-Metric'!$F$9:$L$9</c:f>
              <c:numCache>
                <c:formatCode>General</c:formatCode>
                <c:ptCount val="7"/>
                <c:pt idx="0">
                  <c:v>1530</c:v>
                </c:pt>
                <c:pt idx="1">
                  <c:v>3930</c:v>
                </c:pt>
                <c:pt idx="2">
                  <c:v>9000</c:v>
                </c:pt>
                <c:pt idx="3">
                  <c:v>13590</c:v>
                </c:pt>
                <c:pt idx="4">
                  <c:v>23070</c:v>
                </c:pt>
                <c:pt idx="5">
                  <c:v>33030</c:v>
                </c:pt>
                <c:pt idx="6">
                  <c:v>47970</c:v>
                </c:pt>
              </c:numCache>
            </c:numRef>
          </c:cat>
          <c:val>
            <c:numRef>
              <c:f>'LoF_Est SkinD and DOI-Metric'!$F$12:$L$12</c:f>
              <c:numCache>
                <c:formatCode>0.00</c:formatCode>
                <c:ptCount val="7"/>
                <c:pt idx="0">
                  <c:v>90.982863620631932</c:v>
                </c:pt>
                <c:pt idx="1">
                  <c:v>56.768712158869796</c:v>
                </c:pt>
                <c:pt idx="2">
                  <c:v>37.513195682903195</c:v>
                </c:pt>
                <c:pt idx="3">
                  <c:v>30.527805698370699</c:v>
                </c:pt>
                <c:pt idx="4">
                  <c:v>23.430498033663486</c:v>
                </c:pt>
                <c:pt idx="5">
                  <c:v>19.581728751852161</c:v>
                </c:pt>
                <c:pt idx="6">
                  <c:v>16.248768753145754</c:v>
                </c:pt>
              </c:numCache>
            </c:numRef>
          </c:val>
          <c:extLst>
            <c:ext xmlns:c16="http://schemas.microsoft.com/office/drawing/2014/chart" uri="{C3380CC4-5D6E-409C-BE32-E72D297353CC}">
              <c16:uniqueId val="{00000000-3243-4225-AC96-8AA6D623AAFC}"/>
            </c:ext>
          </c:extLst>
        </c:ser>
        <c:ser>
          <c:idx val="1"/>
          <c:order val="1"/>
          <c:tx>
            <c:strRef>
              <c:f>'LoF_Est SkinD and DOI-Metric'!$B$11</c:f>
              <c:strCache>
                <c:ptCount val="1"/>
                <c:pt idx="0">
                  <c:v>40</c:v>
                </c:pt>
              </c:strCache>
            </c:strRef>
          </c:tx>
          <c:cat>
            <c:numRef>
              <c:f>'LoF_Est SkinD and DOI-Metric'!$F$9:$L$9</c:f>
              <c:numCache>
                <c:formatCode>General</c:formatCode>
                <c:ptCount val="7"/>
                <c:pt idx="0">
                  <c:v>1530</c:v>
                </c:pt>
                <c:pt idx="1">
                  <c:v>3930</c:v>
                </c:pt>
                <c:pt idx="2">
                  <c:v>9000</c:v>
                </c:pt>
                <c:pt idx="3">
                  <c:v>13590</c:v>
                </c:pt>
                <c:pt idx="4">
                  <c:v>23070</c:v>
                </c:pt>
                <c:pt idx="5">
                  <c:v>33030</c:v>
                </c:pt>
                <c:pt idx="6">
                  <c:v>47970</c:v>
                </c:pt>
              </c:numCache>
            </c:numRef>
          </c:cat>
          <c:val>
            <c:numRef>
              <c:f>'LoF_Est SkinD and DOI-Metric'!$F$11:$L$11</c:f>
              <c:numCache>
                <c:formatCode>0.00</c:formatCode>
                <c:ptCount val="7"/>
                <c:pt idx="0">
                  <c:v>64.334599837919683</c:v>
                </c:pt>
                <c:pt idx="1">
                  <c:v>40.141541326764049</c:v>
                </c:pt>
                <c:pt idx="2">
                  <c:v>26.525835051358765</c:v>
                </c:pt>
                <c:pt idx="3">
                  <c:v>21.58641842406325</c:v>
                </c:pt>
                <c:pt idx="4">
                  <c:v>16.567864046181519</c:v>
                </c:pt>
                <c:pt idx="5">
                  <c:v>13.846373187790251</c:v>
                </c:pt>
                <c:pt idx="6">
                  <c:v>11.489614571281445</c:v>
                </c:pt>
              </c:numCache>
            </c:numRef>
          </c:val>
          <c:extLst>
            <c:ext xmlns:c16="http://schemas.microsoft.com/office/drawing/2014/chart" uri="{C3380CC4-5D6E-409C-BE32-E72D297353CC}">
              <c16:uniqueId val="{00000001-3243-4225-AC96-8AA6D623AAFC}"/>
            </c:ext>
          </c:extLst>
        </c:ser>
        <c:ser>
          <c:idx val="0"/>
          <c:order val="2"/>
          <c:tx>
            <c:strRef>
              <c:f>'LoF_Est SkinD and DOI-Metric'!$B$10</c:f>
              <c:strCache>
                <c:ptCount val="1"/>
                <c:pt idx="0">
                  <c:v>80</c:v>
                </c:pt>
              </c:strCache>
            </c:strRef>
          </c:tx>
          <c:cat>
            <c:numRef>
              <c:f>'LoF_Est SkinD and DOI-Metric'!$F$9:$L$9</c:f>
              <c:numCache>
                <c:formatCode>General</c:formatCode>
                <c:ptCount val="7"/>
                <c:pt idx="0">
                  <c:v>1530</c:v>
                </c:pt>
                <c:pt idx="1">
                  <c:v>3930</c:v>
                </c:pt>
                <c:pt idx="2">
                  <c:v>9000</c:v>
                </c:pt>
                <c:pt idx="3">
                  <c:v>13590</c:v>
                </c:pt>
                <c:pt idx="4">
                  <c:v>23070</c:v>
                </c:pt>
                <c:pt idx="5">
                  <c:v>33030</c:v>
                </c:pt>
                <c:pt idx="6">
                  <c:v>47970</c:v>
                </c:pt>
              </c:numCache>
            </c:numRef>
          </c:cat>
          <c:val>
            <c:numRef>
              <c:f>'LoF_Est SkinD and DOI-Metric'!$F$10:$L$10</c:f>
              <c:numCache>
                <c:formatCode>0.00</c:formatCode>
                <c:ptCount val="7"/>
                <c:pt idx="0">
                  <c:v>45.491431810315966</c:v>
                </c:pt>
                <c:pt idx="1">
                  <c:v>28.384356079434898</c:v>
                </c:pt>
                <c:pt idx="2">
                  <c:v>18.756597841451597</c:v>
                </c:pt>
                <c:pt idx="3">
                  <c:v>15.263902849185349</c:v>
                </c:pt>
                <c:pt idx="4">
                  <c:v>11.715249016831743</c:v>
                </c:pt>
                <c:pt idx="5">
                  <c:v>9.7908643759260805</c:v>
                </c:pt>
                <c:pt idx="6">
                  <c:v>8.1243843765728769</c:v>
                </c:pt>
              </c:numCache>
            </c:numRef>
          </c:val>
          <c:extLst>
            <c:ext xmlns:c16="http://schemas.microsoft.com/office/drawing/2014/chart" uri="{C3380CC4-5D6E-409C-BE32-E72D297353CC}">
              <c16:uniqueId val="{00000002-3243-4225-AC96-8AA6D623AAFC}"/>
            </c:ext>
          </c:extLst>
        </c:ser>
        <c:dLbls>
          <c:showLegendKey val="0"/>
          <c:showVal val="0"/>
          <c:showCatName val="0"/>
          <c:showSerName val="0"/>
          <c:showPercent val="0"/>
          <c:showBubbleSize val="0"/>
        </c:dLbls>
        <c:axId val="155523712"/>
        <c:axId val="155529600"/>
      </c:areaChart>
      <c:catAx>
        <c:axId val="155523712"/>
        <c:scaling>
          <c:orientation val="minMax"/>
        </c:scaling>
        <c:delete val="0"/>
        <c:axPos val="t"/>
        <c:numFmt formatCode="General" sourceLinked="1"/>
        <c:majorTickMark val="out"/>
        <c:minorTickMark val="none"/>
        <c:tickLblPos val="nextTo"/>
        <c:crossAx val="155529600"/>
        <c:crosses val="autoZero"/>
        <c:auto val="1"/>
        <c:lblAlgn val="ctr"/>
        <c:lblOffset val="100"/>
        <c:noMultiLvlLbl val="0"/>
      </c:catAx>
      <c:valAx>
        <c:axId val="155529600"/>
        <c:scaling>
          <c:orientation val="maxMin"/>
        </c:scaling>
        <c:delete val="0"/>
        <c:axPos val="l"/>
        <c:majorGridlines/>
        <c:title>
          <c:tx>
            <c:rich>
              <a:bodyPr rot="-5400000" vert="horz"/>
              <a:lstStyle/>
              <a:p>
                <a:pPr>
                  <a:defRPr/>
                </a:pPr>
                <a:r>
                  <a:rPr lang="en-US"/>
                  <a:t>Depth in meters</a:t>
                </a:r>
              </a:p>
            </c:rich>
          </c:tx>
          <c:overlay val="0"/>
        </c:title>
        <c:numFmt formatCode="0" sourceLinked="0"/>
        <c:majorTickMark val="out"/>
        <c:minorTickMark val="none"/>
        <c:tickLblPos val="nextTo"/>
        <c:crossAx val="15552371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4"/>
    </mc:Choice>
    <mc:Fallback>
      <c:style val="44"/>
    </mc:Fallback>
  </mc:AlternateContent>
  <c:chart>
    <c:title>
      <c:tx>
        <c:rich>
          <a:bodyPr/>
          <a:lstStyle/>
          <a:p>
            <a:pPr>
              <a:defRPr/>
            </a:pPr>
            <a:r>
              <a:rPr lang="en-US" sz="1600"/>
              <a:t>Square Root of Skin Depth </a:t>
            </a:r>
            <a:br>
              <a:rPr lang="en-US" sz="1600"/>
            </a:br>
            <a:r>
              <a:rPr lang="en-US" sz="1600"/>
              <a:t>for EC and Frequency</a:t>
            </a:r>
          </a:p>
        </c:rich>
      </c:tx>
      <c:layout>
        <c:manualLayout>
          <c:xMode val="edge"/>
          <c:yMode val="edge"/>
          <c:x val="0.30301377952755904"/>
          <c:y val="0.51684346206682497"/>
        </c:manualLayout>
      </c:layout>
      <c:overlay val="1"/>
    </c:title>
    <c:autoTitleDeleted val="0"/>
    <c:plotArea>
      <c:layout/>
      <c:areaChart>
        <c:grouping val="standard"/>
        <c:varyColors val="0"/>
        <c:ser>
          <c:idx val="2"/>
          <c:order val="0"/>
          <c:tx>
            <c:strRef>
              <c:f>'LOW-f skinD and DOI-m2ft'!$B$12</c:f>
              <c:strCache>
                <c:ptCount val="1"/>
                <c:pt idx="0">
                  <c:v>20</c:v>
                </c:pt>
              </c:strCache>
            </c:strRef>
          </c:tx>
          <c:cat>
            <c:numRef>
              <c:f>'LOW-f skinD and DOI-m2ft'!$F$9:$L$9</c:f>
              <c:numCache>
                <c:formatCode>General</c:formatCode>
                <c:ptCount val="7"/>
                <c:pt idx="0">
                  <c:v>1530</c:v>
                </c:pt>
                <c:pt idx="1">
                  <c:v>3930</c:v>
                </c:pt>
                <c:pt idx="2">
                  <c:v>9000</c:v>
                </c:pt>
                <c:pt idx="3">
                  <c:v>13590</c:v>
                </c:pt>
                <c:pt idx="4">
                  <c:v>23070</c:v>
                </c:pt>
                <c:pt idx="5">
                  <c:v>33030</c:v>
                </c:pt>
                <c:pt idx="6">
                  <c:v>47970</c:v>
                </c:pt>
              </c:numCache>
            </c:numRef>
          </c:cat>
          <c:val>
            <c:numRef>
              <c:f>'LOW-f skinD and DOI-m2ft'!$F$19:$L$19</c:f>
              <c:numCache>
                <c:formatCode>0.00</c:formatCode>
                <c:ptCount val="7"/>
                <c:pt idx="0">
                  <c:v>31.295798097259347</c:v>
                </c:pt>
                <c:pt idx="1">
                  <c:v>24.720699270256478</c:v>
                </c:pt>
                <c:pt idx="2">
                  <c:v>20.095474329107567</c:v>
                </c:pt>
                <c:pt idx="3">
                  <c:v>18.128172488106415</c:v>
                </c:pt>
                <c:pt idx="4">
                  <c:v>15.881700083522675</c:v>
                </c:pt>
                <c:pt idx="5">
                  <c:v>14.518834193084073</c:v>
                </c:pt>
                <c:pt idx="6">
                  <c:v>13.225632760878879</c:v>
                </c:pt>
              </c:numCache>
            </c:numRef>
          </c:val>
          <c:extLst>
            <c:ext xmlns:c16="http://schemas.microsoft.com/office/drawing/2014/chart" uri="{C3380CC4-5D6E-409C-BE32-E72D297353CC}">
              <c16:uniqueId val="{00000000-A6E4-4AE6-AEED-82FDDBF7D0FC}"/>
            </c:ext>
          </c:extLst>
        </c:ser>
        <c:ser>
          <c:idx val="1"/>
          <c:order val="1"/>
          <c:tx>
            <c:strRef>
              <c:f>'LOW-f skinD and DOI-m2ft'!$B$11</c:f>
              <c:strCache>
                <c:ptCount val="1"/>
                <c:pt idx="0">
                  <c:v>40</c:v>
                </c:pt>
              </c:strCache>
            </c:strRef>
          </c:tx>
          <c:cat>
            <c:numRef>
              <c:f>'LOW-f skinD and DOI-m2ft'!$F$9:$L$9</c:f>
              <c:numCache>
                <c:formatCode>General</c:formatCode>
                <c:ptCount val="7"/>
                <c:pt idx="0">
                  <c:v>1530</c:v>
                </c:pt>
                <c:pt idx="1">
                  <c:v>3930</c:v>
                </c:pt>
                <c:pt idx="2">
                  <c:v>9000</c:v>
                </c:pt>
                <c:pt idx="3">
                  <c:v>13590</c:v>
                </c:pt>
                <c:pt idx="4">
                  <c:v>23070</c:v>
                </c:pt>
                <c:pt idx="5">
                  <c:v>33030</c:v>
                </c:pt>
                <c:pt idx="6">
                  <c:v>47970</c:v>
                </c:pt>
              </c:numCache>
            </c:numRef>
          </c:cat>
          <c:val>
            <c:numRef>
              <c:f>'LOW-f skinD and DOI-m2ft'!$F$18:$L$18</c:f>
              <c:numCache>
                <c:formatCode>0.00</c:formatCode>
                <c:ptCount val="7"/>
                <c:pt idx="0">
                  <c:v>26.316524432489405</c:v>
                </c:pt>
                <c:pt idx="1">
                  <c:v>20.787547398923792</c:v>
                </c:pt>
                <c:pt idx="2">
                  <c:v>16.898212326169595</c:v>
                </c:pt>
                <c:pt idx="3">
                  <c:v>15.243915260349697</c:v>
                </c:pt>
                <c:pt idx="4">
                  <c:v>13.354864668368837</c:v>
                </c:pt>
                <c:pt idx="5">
                  <c:v>12.208835626627453</c:v>
                </c:pt>
                <c:pt idx="6">
                  <c:v>11.121387178085136</c:v>
                </c:pt>
              </c:numCache>
            </c:numRef>
          </c:val>
          <c:extLst>
            <c:ext xmlns:c16="http://schemas.microsoft.com/office/drawing/2014/chart" uri="{C3380CC4-5D6E-409C-BE32-E72D297353CC}">
              <c16:uniqueId val="{00000001-A6E4-4AE6-AEED-82FDDBF7D0FC}"/>
            </c:ext>
          </c:extLst>
        </c:ser>
        <c:ser>
          <c:idx val="0"/>
          <c:order val="2"/>
          <c:tx>
            <c:strRef>
              <c:f>'LOW-f skinD and DOI-m2ft'!$B$10</c:f>
              <c:strCache>
                <c:ptCount val="1"/>
                <c:pt idx="0">
                  <c:v>80</c:v>
                </c:pt>
              </c:strCache>
            </c:strRef>
          </c:tx>
          <c:cat>
            <c:numRef>
              <c:f>'LOW-f skinD and DOI-m2ft'!$F$9:$L$9</c:f>
              <c:numCache>
                <c:formatCode>General</c:formatCode>
                <c:ptCount val="7"/>
                <c:pt idx="0">
                  <c:v>1530</c:v>
                </c:pt>
                <c:pt idx="1">
                  <c:v>3930</c:v>
                </c:pt>
                <c:pt idx="2">
                  <c:v>9000</c:v>
                </c:pt>
                <c:pt idx="3">
                  <c:v>13590</c:v>
                </c:pt>
                <c:pt idx="4">
                  <c:v>23070</c:v>
                </c:pt>
                <c:pt idx="5">
                  <c:v>33030</c:v>
                </c:pt>
                <c:pt idx="6">
                  <c:v>47970</c:v>
                </c:pt>
              </c:numCache>
            </c:numRef>
          </c:cat>
          <c:val>
            <c:numRef>
              <c:f>'LOW-f skinD and DOI-m2ft'!$F$17:$L$17</c:f>
              <c:numCache>
                <c:formatCode>0.00</c:formatCode>
                <c:ptCount val="7"/>
                <c:pt idx="0">
                  <c:v>22.129471057217135</c:v>
                </c:pt>
                <c:pt idx="1">
                  <c:v>17.480174089671692</c:v>
                </c:pt>
                <c:pt idx="2">
                  <c:v>14.209646169272149</c:v>
                </c:pt>
                <c:pt idx="3">
                  <c:v>12.818553696859453</c:v>
                </c:pt>
                <c:pt idx="4">
                  <c:v>11.23005782582984</c:v>
                </c:pt>
                <c:pt idx="5">
                  <c:v>10.266366112852863</c:v>
                </c:pt>
                <c:pt idx="6">
                  <c:v>9.3519346107004164</c:v>
                </c:pt>
              </c:numCache>
            </c:numRef>
          </c:val>
          <c:extLst>
            <c:ext xmlns:c16="http://schemas.microsoft.com/office/drawing/2014/chart" uri="{C3380CC4-5D6E-409C-BE32-E72D297353CC}">
              <c16:uniqueId val="{00000002-A6E4-4AE6-AEED-82FDDBF7D0FC}"/>
            </c:ext>
          </c:extLst>
        </c:ser>
        <c:dLbls>
          <c:showLegendKey val="0"/>
          <c:showVal val="0"/>
          <c:showCatName val="0"/>
          <c:showSerName val="0"/>
          <c:showPercent val="0"/>
          <c:showBubbleSize val="0"/>
        </c:dLbls>
        <c:axId val="156114944"/>
        <c:axId val="156116480"/>
      </c:areaChart>
      <c:catAx>
        <c:axId val="156114944"/>
        <c:scaling>
          <c:orientation val="minMax"/>
        </c:scaling>
        <c:delete val="0"/>
        <c:axPos val="t"/>
        <c:numFmt formatCode="General" sourceLinked="1"/>
        <c:majorTickMark val="out"/>
        <c:minorTickMark val="none"/>
        <c:tickLblPos val="nextTo"/>
        <c:crossAx val="156116480"/>
        <c:crosses val="autoZero"/>
        <c:auto val="1"/>
        <c:lblAlgn val="ctr"/>
        <c:lblOffset val="100"/>
        <c:noMultiLvlLbl val="0"/>
      </c:catAx>
      <c:valAx>
        <c:axId val="156116480"/>
        <c:scaling>
          <c:orientation val="maxMin"/>
        </c:scaling>
        <c:delete val="0"/>
        <c:axPos val="l"/>
        <c:majorGridlines/>
        <c:title>
          <c:tx>
            <c:rich>
              <a:bodyPr rot="-5400000" vert="horz"/>
              <a:lstStyle/>
              <a:p>
                <a:pPr>
                  <a:defRPr/>
                </a:pPr>
                <a:r>
                  <a:rPr lang="en-US"/>
                  <a:t>Depth in feet</a:t>
                </a:r>
              </a:p>
            </c:rich>
          </c:tx>
          <c:overlay val="0"/>
        </c:title>
        <c:numFmt formatCode="0" sourceLinked="0"/>
        <c:majorTickMark val="out"/>
        <c:minorTickMark val="none"/>
        <c:tickLblPos val="nextTo"/>
        <c:crossAx val="156114944"/>
        <c:crosses val="autoZero"/>
        <c:crossBetween val="midCat"/>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6"/>
    </mc:Choice>
    <mc:Fallback>
      <c:style val="46"/>
    </mc:Fallback>
  </mc:AlternateContent>
  <c:chart>
    <c:title>
      <c:tx>
        <c:rich>
          <a:bodyPr/>
          <a:lstStyle/>
          <a:p>
            <a:pPr>
              <a:defRPr/>
            </a:pPr>
            <a:r>
              <a:rPr lang="en-US" sz="1600"/>
              <a:t>Fraction of Skin Depth</a:t>
            </a:r>
            <a:br>
              <a:rPr lang="en-US" sz="1600"/>
            </a:br>
            <a:r>
              <a:rPr lang="en-US" sz="1600"/>
              <a:t>for EC and Frequency</a:t>
            </a:r>
          </a:p>
        </c:rich>
      </c:tx>
      <c:layout>
        <c:manualLayout>
          <c:xMode val="edge"/>
          <c:yMode val="edge"/>
          <c:x val="0.35188888888888886"/>
          <c:y val="0.48361277640147837"/>
        </c:manualLayout>
      </c:layout>
      <c:overlay val="1"/>
    </c:title>
    <c:autoTitleDeleted val="0"/>
    <c:plotArea>
      <c:layout/>
      <c:areaChart>
        <c:grouping val="standard"/>
        <c:varyColors val="0"/>
        <c:ser>
          <c:idx val="2"/>
          <c:order val="0"/>
          <c:tx>
            <c:strRef>
              <c:f>'LOW-f skinD and DOI-m2ft'!$B$12</c:f>
              <c:strCache>
                <c:ptCount val="1"/>
                <c:pt idx="0">
                  <c:v>20</c:v>
                </c:pt>
              </c:strCache>
            </c:strRef>
          </c:tx>
          <c:cat>
            <c:numRef>
              <c:f>'LOW-f skinD and DOI-m2ft'!$F$9:$L$9</c:f>
              <c:numCache>
                <c:formatCode>General</c:formatCode>
                <c:ptCount val="7"/>
                <c:pt idx="0">
                  <c:v>1530</c:v>
                </c:pt>
                <c:pt idx="1">
                  <c:v>3930</c:v>
                </c:pt>
                <c:pt idx="2">
                  <c:v>9000</c:v>
                </c:pt>
                <c:pt idx="3">
                  <c:v>13590</c:v>
                </c:pt>
                <c:pt idx="4">
                  <c:v>23070</c:v>
                </c:pt>
                <c:pt idx="5">
                  <c:v>33030</c:v>
                </c:pt>
                <c:pt idx="6">
                  <c:v>47970</c:v>
                </c:pt>
              </c:numCache>
            </c:numRef>
          </c:cat>
          <c:val>
            <c:numRef>
              <c:f>'LOW-f skinD and DOI-m2ft'!$F$26:$L$26</c:f>
              <c:numCache>
                <c:formatCode>0.00</c:formatCode>
                <c:ptCount val="7"/>
                <c:pt idx="0">
                  <c:v>38.806920820108139</c:v>
                </c:pt>
                <c:pt idx="1">
                  <c:v>24.213558797122733</c:v>
                </c:pt>
                <c:pt idx="2">
                  <c:v>16.000503354628702</c:v>
                </c:pt>
                <c:pt idx="3">
                  <c:v>13.021024964526054</c:v>
                </c:pt>
                <c:pt idx="4">
                  <c:v>9.9938103262984868</c:v>
                </c:pt>
                <c:pt idx="5">
                  <c:v>8.3521947645275034</c:v>
                </c:pt>
                <c:pt idx="6">
                  <c:v>6.9305873362792596</c:v>
                </c:pt>
              </c:numCache>
            </c:numRef>
          </c:val>
          <c:extLst>
            <c:ext xmlns:c16="http://schemas.microsoft.com/office/drawing/2014/chart" uri="{C3380CC4-5D6E-409C-BE32-E72D297353CC}">
              <c16:uniqueId val="{00000000-AF3E-4F80-84D3-2E436FF5BEE5}"/>
            </c:ext>
          </c:extLst>
        </c:ser>
        <c:ser>
          <c:idx val="1"/>
          <c:order val="1"/>
          <c:tx>
            <c:strRef>
              <c:f>'LOW-f skinD and DOI-m2ft'!$B$11</c:f>
              <c:strCache>
                <c:ptCount val="1"/>
                <c:pt idx="0">
                  <c:v>40</c:v>
                </c:pt>
              </c:strCache>
            </c:strRef>
          </c:tx>
          <c:cat>
            <c:numRef>
              <c:f>'LOW-f skinD and DOI-m2ft'!$F$9:$L$9</c:f>
              <c:numCache>
                <c:formatCode>General</c:formatCode>
                <c:ptCount val="7"/>
                <c:pt idx="0">
                  <c:v>1530</c:v>
                </c:pt>
                <c:pt idx="1">
                  <c:v>3930</c:v>
                </c:pt>
                <c:pt idx="2">
                  <c:v>9000</c:v>
                </c:pt>
                <c:pt idx="3">
                  <c:v>13590</c:v>
                </c:pt>
                <c:pt idx="4">
                  <c:v>23070</c:v>
                </c:pt>
                <c:pt idx="5">
                  <c:v>33030</c:v>
                </c:pt>
                <c:pt idx="6">
                  <c:v>47970</c:v>
                </c:pt>
              </c:numCache>
            </c:numRef>
          </c:cat>
          <c:val>
            <c:numRef>
              <c:f>'LOW-f skinD and DOI-m2ft'!$F$25:$L$25</c:f>
              <c:numCache>
                <c:formatCode>0.00</c:formatCode>
                <c:ptCount val="7"/>
                <c:pt idx="0">
                  <c:v>27.440636868867884</c:v>
                </c:pt>
                <c:pt idx="1">
                  <c:v>17.121571622104671</c:v>
                </c:pt>
                <c:pt idx="2">
                  <c:v>11.314064424456056</c:v>
                </c:pt>
                <c:pt idx="3">
                  <c:v>9.2072550504156982</c:v>
                </c:pt>
                <c:pt idx="4">
                  <c:v>7.066691051617803</c:v>
                </c:pt>
                <c:pt idx="5">
                  <c:v>5.9058935557881762</c:v>
                </c:pt>
                <c:pt idx="6">
                  <c:v>4.9006653030886751</c:v>
                </c:pt>
              </c:numCache>
            </c:numRef>
          </c:val>
          <c:extLst>
            <c:ext xmlns:c16="http://schemas.microsoft.com/office/drawing/2014/chart" uri="{C3380CC4-5D6E-409C-BE32-E72D297353CC}">
              <c16:uniqueId val="{00000001-AF3E-4F80-84D3-2E436FF5BEE5}"/>
            </c:ext>
          </c:extLst>
        </c:ser>
        <c:ser>
          <c:idx val="0"/>
          <c:order val="2"/>
          <c:tx>
            <c:strRef>
              <c:f>'LOW-f skinD and DOI-m2ft'!$B$10</c:f>
              <c:strCache>
                <c:ptCount val="1"/>
                <c:pt idx="0">
                  <c:v>80</c:v>
                </c:pt>
              </c:strCache>
            </c:strRef>
          </c:tx>
          <c:cat>
            <c:numRef>
              <c:f>'LOW-f skinD and DOI-m2ft'!$F$9:$L$9</c:f>
              <c:numCache>
                <c:formatCode>General</c:formatCode>
                <c:ptCount val="7"/>
                <c:pt idx="0">
                  <c:v>1530</c:v>
                </c:pt>
                <c:pt idx="1">
                  <c:v>3930</c:v>
                </c:pt>
                <c:pt idx="2">
                  <c:v>9000</c:v>
                </c:pt>
                <c:pt idx="3">
                  <c:v>13590</c:v>
                </c:pt>
                <c:pt idx="4">
                  <c:v>23070</c:v>
                </c:pt>
                <c:pt idx="5">
                  <c:v>33030</c:v>
                </c:pt>
                <c:pt idx="6">
                  <c:v>47970</c:v>
                </c:pt>
              </c:numCache>
            </c:numRef>
          </c:cat>
          <c:val>
            <c:numRef>
              <c:f>'LOW-f skinD and DOI-m2ft'!$F$24:$L$24</c:f>
              <c:numCache>
                <c:formatCode>0.00</c:formatCode>
                <c:ptCount val="7"/>
                <c:pt idx="0">
                  <c:v>19.40346041005407</c:v>
                </c:pt>
                <c:pt idx="1">
                  <c:v>12.106779398561367</c:v>
                </c:pt>
                <c:pt idx="2">
                  <c:v>8.0002516773143508</c:v>
                </c:pt>
                <c:pt idx="3">
                  <c:v>6.5105124822630271</c:v>
                </c:pt>
                <c:pt idx="4">
                  <c:v>4.9969051631492434</c:v>
                </c:pt>
                <c:pt idx="5">
                  <c:v>4.1760973822637517</c:v>
                </c:pt>
                <c:pt idx="6">
                  <c:v>3.4652936681396298</c:v>
                </c:pt>
              </c:numCache>
            </c:numRef>
          </c:val>
          <c:extLst>
            <c:ext xmlns:c16="http://schemas.microsoft.com/office/drawing/2014/chart" uri="{C3380CC4-5D6E-409C-BE32-E72D297353CC}">
              <c16:uniqueId val="{00000002-AF3E-4F80-84D3-2E436FF5BEE5}"/>
            </c:ext>
          </c:extLst>
        </c:ser>
        <c:dLbls>
          <c:showLegendKey val="0"/>
          <c:showVal val="0"/>
          <c:showCatName val="0"/>
          <c:showSerName val="0"/>
          <c:showPercent val="0"/>
          <c:showBubbleSize val="0"/>
        </c:dLbls>
        <c:axId val="156142976"/>
        <c:axId val="156144768"/>
      </c:areaChart>
      <c:catAx>
        <c:axId val="156142976"/>
        <c:scaling>
          <c:orientation val="minMax"/>
        </c:scaling>
        <c:delete val="0"/>
        <c:axPos val="t"/>
        <c:numFmt formatCode="General" sourceLinked="1"/>
        <c:majorTickMark val="out"/>
        <c:minorTickMark val="none"/>
        <c:tickLblPos val="nextTo"/>
        <c:crossAx val="156144768"/>
        <c:crosses val="autoZero"/>
        <c:auto val="1"/>
        <c:lblAlgn val="ctr"/>
        <c:lblOffset val="100"/>
        <c:noMultiLvlLbl val="0"/>
      </c:catAx>
      <c:valAx>
        <c:axId val="156144768"/>
        <c:scaling>
          <c:orientation val="maxMin"/>
        </c:scaling>
        <c:delete val="0"/>
        <c:axPos val="l"/>
        <c:majorGridlines/>
        <c:title>
          <c:tx>
            <c:rich>
              <a:bodyPr rot="-5400000" vert="horz"/>
              <a:lstStyle/>
              <a:p>
                <a:pPr>
                  <a:defRPr/>
                </a:pPr>
                <a:r>
                  <a:rPr lang="en-US"/>
                  <a:t>Depth in feet</a:t>
                </a:r>
              </a:p>
            </c:rich>
          </c:tx>
          <c:overlay val="0"/>
        </c:title>
        <c:numFmt formatCode="0" sourceLinked="0"/>
        <c:majorTickMark val="out"/>
        <c:minorTickMark val="none"/>
        <c:tickLblPos val="nextTo"/>
        <c:crossAx val="156142976"/>
        <c:crosses val="autoZero"/>
        <c:crossBetween val="midCat"/>
      </c:valAx>
    </c:plotArea>
    <c:legend>
      <c:legendPos val="r"/>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4"/>
    </mc:Choice>
    <mc:Fallback>
      <c:style val="44"/>
    </mc:Fallback>
  </mc:AlternateContent>
  <c:chart>
    <c:title>
      <c:tx>
        <c:rich>
          <a:bodyPr/>
          <a:lstStyle/>
          <a:p>
            <a:pPr>
              <a:defRPr/>
            </a:pPr>
            <a:r>
              <a:rPr lang="en-US">
                <a:solidFill>
                  <a:schemeClr val="accent3">
                    <a:lumMod val="50000"/>
                  </a:schemeClr>
                </a:solidFill>
              </a:rPr>
              <a:t>Skin Depth (</a:t>
            </a:r>
            <a:r>
              <a:rPr lang="en-US">
                <a:solidFill>
                  <a:schemeClr val="accent3">
                    <a:lumMod val="50000"/>
                  </a:schemeClr>
                </a:solidFill>
                <a:latin typeface="Symbol" pitchFamily="18" charset="2"/>
              </a:rPr>
              <a:t>d</a:t>
            </a:r>
            <a:r>
              <a:rPr lang="en-US">
                <a:solidFill>
                  <a:schemeClr val="accent3">
                    <a:lumMod val="50000"/>
                  </a:schemeClr>
                </a:solidFill>
              </a:rPr>
              <a:t>), </a:t>
            </a:r>
            <a:r>
              <a:rPr lang="en-US">
                <a:solidFill>
                  <a:srgbClr val="C00000"/>
                </a:solidFill>
              </a:rPr>
              <a:t>SQRT </a:t>
            </a:r>
            <a:r>
              <a:rPr lang="en-US" sz="1800" b="1" i="0" u="none" strike="noStrike" baseline="0">
                <a:solidFill>
                  <a:srgbClr val="C00000"/>
                </a:solidFill>
                <a:latin typeface="Symbol" pitchFamily="18" charset="2"/>
              </a:rPr>
              <a:t>d</a:t>
            </a:r>
            <a:r>
              <a:rPr lang="en-US">
                <a:solidFill>
                  <a:srgbClr val="C00000"/>
                </a:solidFill>
              </a:rPr>
              <a:t>, </a:t>
            </a:r>
            <a:br>
              <a:rPr lang="en-US"/>
            </a:br>
            <a:r>
              <a:rPr lang="en-US">
                <a:solidFill>
                  <a:schemeClr val="tx1"/>
                </a:solidFill>
              </a:rPr>
              <a:t>and</a:t>
            </a:r>
            <a:r>
              <a:rPr lang="en-US"/>
              <a:t> </a:t>
            </a:r>
            <a:r>
              <a:rPr lang="en-US">
                <a:solidFill>
                  <a:srgbClr val="7030A0"/>
                </a:solidFill>
              </a:rPr>
              <a:t>Fractional </a:t>
            </a:r>
            <a:r>
              <a:rPr lang="en-US">
                <a:solidFill>
                  <a:srgbClr val="7030A0"/>
                </a:solidFill>
                <a:latin typeface="Symbol" pitchFamily="18" charset="2"/>
              </a:rPr>
              <a:t>d</a:t>
            </a:r>
            <a:br>
              <a:rPr lang="en-US"/>
            </a:br>
            <a:r>
              <a:rPr lang="en-US">
                <a:solidFill>
                  <a:schemeClr val="tx1"/>
                </a:solidFill>
              </a:rPr>
              <a:t>for fixed</a:t>
            </a:r>
            <a:r>
              <a:rPr lang="en-US" baseline="0">
                <a:solidFill>
                  <a:schemeClr val="tx1"/>
                </a:solidFill>
              </a:rPr>
              <a:t> EC</a:t>
            </a:r>
            <a:endParaRPr lang="en-US">
              <a:solidFill>
                <a:schemeClr val="tx1"/>
              </a:solidFill>
            </a:endParaRPr>
          </a:p>
        </c:rich>
      </c:tx>
      <c:layout>
        <c:manualLayout>
          <c:xMode val="edge"/>
          <c:yMode val="edge"/>
          <c:x val="0.35579155730533685"/>
          <c:y val="0.48434604505998252"/>
        </c:manualLayout>
      </c:layout>
      <c:overlay val="1"/>
      <c:spPr>
        <a:solidFill>
          <a:schemeClr val="bg1"/>
        </a:solidFill>
      </c:spPr>
    </c:title>
    <c:autoTitleDeleted val="0"/>
    <c:plotArea>
      <c:layout>
        <c:manualLayout>
          <c:layoutTarget val="inner"/>
          <c:xMode val="edge"/>
          <c:yMode val="edge"/>
          <c:x val="0.11254574724576191"/>
          <c:y val="0.2677891537322184"/>
          <c:w val="0.71904922606349853"/>
          <c:h val="0.66647374293403561"/>
        </c:manualLayout>
      </c:layout>
      <c:areaChart>
        <c:grouping val="standard"/>
        <c:varyColors val="0"/>
        <c:ser>
          <c:idx val="0"/>
          <c:order val="0"/>
          <c:tx>
            <c:strRef>
              <c:f>'LOW-f skinD and DOI-m2ft'!$B$11</c:f>
              <c:strCache>
                <c:ptCount val="1"/>
                <c:pt idx="0">
                  <c:v>40</c:v>
                </c:pt>
              </c:strCache>
            </c:strRef>
          </c:tx>
          <c:spPr>
            <a:solidFill>
              <a:srgbClr val="33CC33"/>
            </a:solidFill>
          </c:spPr>
          <c:cat>
            <c:numRef>
              <c:f>'LOW-f skinD and DOI-m2ft'!$F$9:$L$9</c:f>
              <c:numCache>
                <c:formatCode>General</c:formatCode>
                <c:ptCount val="7"/>
                <c:pt idx="0">
                  <c:v>1530</c:v>
                </c:pt>
                <c:pt idx="1">
                  <c:v>3930</c:v>
                </c:pt>
                <c:pt idx="2">
                  <c:v>9000</c:v>
                </c:pt>
                <c:pt idx="3">
                  <c:v>13590</c:v>
                </c:pt>
                <c:pt idx="4">
                  <c:v>23070</c:v>
                </c:pt>
                <c:pt idx="5">
                  <c:v>33030</c:v>
                </c:pt>
                <c:pt idx="6">
                  <c:v>47970</c:v>
                </c:pt>
              </c:numCache>
            </c:numRef>
          </c:cat>
          <c:val>
            <c:numRef>
              <c:f>'LOW-f skinD and DOI-m2ft'!$F$11:$L$11</c:f>
              <c:numCache>
                <c:formatCode>0.00</c:formatCode>
                <c:ptCount val="7"/>
                <c:pt idx="0">
                  <c:v>211.08182206821448</c:v>
                </c:pt>
                <c:pt idx="1">
                  <c:v>131.70439709311285</c:v>
                </c:pt>
                <c:pt idx="2">
                  <c:v>87.031264803508108</c:v>
                </c:pt>
                <c:pt idx="3">
                  <c:v>70.825038849351529</c:v>
                </c:pt>
                <c:pt idx="4">
                  <c:v>54.35916193552157</c:v>
                </c:pt>
                <c:pt idx="5">
                  <c:v>45.429950429139815</c:v>
                </c:pt>
                <c:pt idx="6">
                  <c:v>37.697425408374421</c:v>
                </c:pt>
              </c:numCache>
            </c:numRef>
          </c:val>
          <c:extLst>
            <c:ext xmlns:c16="http://schemas.microsoft.com/office/drawing/2014/chart" uri="{C3380CC4-5D6E-409C-BE32-E72D297353CC}">
              <c16:uniqueId val="{00000000-BF41-4625-84CF-0D3129D52378}"/>
            </c:ext>
          </c:extLst>
        </c:ser>
        <c:ser>
          <c:idx val="1"/>
          <c:order val="1"/>
          <c:tx>
            <c:strRef>
              <c:f>'LOW-f skinD and DOI-m2ft'!$B$11</c:f>
              <c:strCache>
                <c:ptCount val="1"/>
                <c:pt idx="0">
                  <c:v>40</c:v>
                </c:pt>
              </c:strCache>
            </c:strRef>
          </c:tx>
          <c:spPr>
            <a:solidFill>
              <a:srgbClr val="FF0000"/>
            </a:solidFill>
          </c:spPr>
          <c:cat>
            <c:numRef>
              <c:f>'LOW-f skinD and DOI-m2ft'!$F$9:$L$9</c:f>
              <c:numCache>
                <c:formatCode>General</c:formatCode>
                <c:ptCount val="7"/>
                <c:pt idx="0">
                  <c:v>1530</c:v>
                </c:pt>
                <c:pt idx="1">
                  <c:v>3930</c:v>
                </c:pt>
                <c:pt idx="2">
                  <c:v>9000</c:v>
                </c:pt>
                <c:pt idx="3">
                  <c:v>13590</c:v>
                </c:pt>
                <c:pt idx="4">
                  <c:v>23070</c:v>
                </c:pt>
                <c:pt idx="5">
                  <c:v>33030</c:v>
                </c:pt>
                <c:pt idx="6">
                  <c:v>47970</c:v>
                </c:pt>
              </c:numCache>
            </c:numRef>
          </c:cat>
          <c:val>
            <c:numRef>
              <c:f>'LOW-f skinD and DOI-m2ft'!$F$18:$L$18</c:f>
              <c:numCache>
                <c:formatCode>0.00</c:formatCode>
                <c:ptCount val="7"/>
                <c:pt idx="0">
                  <c:v>26.316524432489405</c:v>
                </c:pt>
                <c:pt idx="1">
                  <c:v>20.787547398923792</c:v>
                </c:pt>
                <c:pt idx="2">
                  <c:v>16.898212326169595</c:v>
                </c:pt>
                <c:pt idx="3">
                  <c:v>15.243915260349697</c:v>
                </c:pt>
                <c:pt idx="4">
                  <c:v>13.354864668368837</c:v>
                </c:pt>
                <c:pt idx="5">
                  <c:v>12.208835626627453</c:v>
                </c:pt>
                <c:pt idx="6">
                  <c:v>11.121387178085136</c:v>
                </c:pt>
              </c:numCache>
            </c:numRef>
          </c:val>
          <c:extLst>
            <c:ext xmlns:c16="http://schemas.microsoft.com/office/drawing/2014/chart" uri="{C3380CC4-5D6E-409C-BE32-E72D297353CC}">
              <c16:uniqueId val="{00000001-BF41-4625-84CF-0D3129D52378}"/>
            </c:ext>
          </c:extLst>
        </c:ser>
        <c:ser>
          <c:idx val="2"/>
          <c:order val="2"/>
          <c:tx>
            <c:strRef>
              <c:f>'LOW-f skinD and DOI-m2ft'!$B$11</c:f>
              <c:strCache>
                <c:ptCount val="1"/>
                <c:pt idx="0">
                  <c:v>40</c:v>
                </c:pt>
              </c:strCache>
            </c:strRef>
          </c:tx>
          <c:spPr>
            <a:solidFill>
              <a:srgbClr val="7030A0"/>
            </a:solidFill>
          </c:spPr>
          <c:cat>
            <c:numRef>
              <c:f>'LOW-f skinD and DOI-m2ft'!$F$9:$L$9</c:f>
              <c:numCache>
                <c:formatCode>General</c:formatCode>
                <c:ptCount val="7"/>
                <c:pt idx="0">
                  <c:v>1530</c:v>
                </c:pt>
                <c:pt idx="1">
                  <c:v>3930</c:v>
                </c:pt>
                <c:pt idx="2">
                  <c:v>9000</c:v>
                </c:pt>
                <c:pt idx="3">
                  <c:v>13590</c:v>
                </c:pt>
                <c:pt idx="4">
                  <c:v>23070</c:v>
                </c:pt>
                <c:pt idx="5">
                  <c:v>33030</c:v>
                </c:pt>
                <c:pt idx="6">
                  <c:v>47970</c:v>
                </c:pt>
              </c:numCache>
            </c:numRef>
          </c:cat>
          <c:val>
            <c:numRef>
              <c:f>'LOW-f skinD and DOI-m2ft'!$F$25:$L$25</c:f>
              <c:numCache>
                <c:formatCode>0.00</c:formatCode>
                <c:ptCount val="7"/>
                <c:pt idx="0">
                  <c:v>27.440636868867884</c:v>
                </c:pt>
                <c:pt idx="1">
                  <c:v>17.121571622104671</c:v>
                </c:pt>
                <c:pt idx="2">
                  <c:v>11.314064424456056</c:v>
                </c:pt>
                <c:pt idx="3">
                  <c:v>9.2072550504156982</c:v>
                </c:pt>
                <c:pt idx="4">
                  <c:v>7.066691051617803</c:v>
                </c:pt>
                <c:pt idx="5">
                  <c:v>5.9058935557881762</c:v>
                </c:pt>
                <c:pt idx="6">
                  <c:v>4.9006653030886751</c:v>
                </c:pt>
              </c:numCache>
            </c:numRef>
          </c:val>
          <c:extLst>
            <c:ext xmlns:c16="http://schemas.microsoft.com/office/drawing/2014/chart" uri="{C3380CC4-5D6E-409C-BE32-E72D297353CC}">
              <c16:uniqueId val="{00000002-BF41-4625-84CF-0D3129D52378}"/>
            </c:ext>
          </c:extLst>
        </c:ser>
        <c:dLbls>
          <c:showLegendKey val="0"/>
          <c:showVal val="0"/>
          <c:showCatName val="0"/>
          <c:showSerName val="0"/>
          <c:showPercent val="0"/>
          <c:showBubbleSize val="0"/>
        </c:dLbls>
        <c:axId val="156191744"/>
        <c:axId val="156230400"/>
      </c:areaChart>
      <c:catAx>
        <c:axId val="156191744"/>
        <c:scaling>
          <c:orientation val="minMax"/>
        </c:scaling>
        <c:delete val="0"/>
        <c:axPos val="t"/>
        <c:numFmt formatCode="General" sourceLinked="1"/>
        <c:majorTickMark val="out"/>
        <c:minorTickMark val="none"/>
        <c:tickLblPos val="nextTo"/>
        <c:crossAx val="156230400"/>
        <c:crosses val="autoZero"/>
        <c:auto val="1"/>
        <c:lblAlgn val="ctr"/>
        <c:lblOffset val="100"/>
        <c:noMultiLvlLbl val="0"/>
      </c:catAx>
      <c:valAx>
        <c:axId val="156230400"/>
        <c:scaling>
          <c:orientation val="maxMin"/>
        </c:scaling>
        <c:delete val="0"/>
        <c:axPos val="l"/>
        <c:majorGridlines/>
        <c:title>
          <c:tx>
            <c:rich>
              <a:bodyPr rot="-5400000" vert="horz"/>
              <a:lstStyle/>
              <a:p>
                <a:pPr>
                  <a:defRPr/>
                </a:pPr>
                <a:r>
                  <a:rPr lang="en-US"/>
                  <a:t>Depth in feet</a:t>
                </a:r>
              </a:p>
              <a:p>
                <a:pPr>
                  <a:defRPr/>
                </a:pPr>
                <a:endParaRPr lang="en-US"/>
              </a:p>
            </c:rich>
          </c:tx>
          <c:overlay val="0"/>
        </c:title>
        <c:numFmt formatCode="0" sourceLinked="0"/>
        <c:majorTickMark val="out"/>
        <c:minorTickMark val="none"/>
        <c:tickLblPos val="nextTo"/>
        <c:crossAx val="156191744"/>
        <c:crosses val="autoZero"/>
        <c:crossBetween val="midCat"/>
      </c:valAx>
    </c:plotArea>
    <c:legend>
      <c:legendPos val="r"/>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4"/>
    </mc:Choice>
    <mc:Fallback>
      <c:style val="44"/>
    </mc:Fallback>
  </mc:AlternateContent>
  <c:chart>
    <c:title>
      <c:tx>
        <c:rich>
          <a:bodyPr/>
          <a:lstStyle/>
          <a:p>
            <a:pPr>
              <a:defRPr/>
            </a:pPr>
            <a:r>
              <a:rPr lang="en-US" sz="1600"/>
              <a:t>Square Root of Skin Depth </a:t>
            </a:r>
            <a:br>
              <a:rPr lang="en-US" sz="1600"/>
            </a:br>
            <a:r>
              <a:rPr lang="en-US" sz="1600"/>
              <a:t>for EC and Frequency</a:t>
            </a:r>
          </a:p>
        </c:rich>
      </c:tx>
      <c:layout>
        <c:manualLayout>
          <c:xMode val="edge"/>
          <c:yMode val="edge"/>
          <c:x val="0.30301377952755904"/>
          <c:y val="0.51684346206682497"/>
        </c:manualLayout>
      </c:layout>
      <c:overlay val="1"/>
    </c:title>
    <c:autoTitleDeleted val="0"/>
    <c:plotArea>
      <c:layout/>
      <c:areaChart>
        <c:grouping val="standard"/>
        <c:varyColors val="0"/>
        <c:ser>
          <c:idx val="2"/>
          <c:order val="0"/>
          <c:tx>
            <c:strRef>
              <c:f>'LoF_Est SkinD and DOI-Metric'!$B$12</c:f>
              <c:strCache>
                <c:ptCount val="1"/>
                <c:pt idx="0">
                  <c:v>20</c:v>
                </c:pt>
              </c:strCache>
            </c:strRef>
          </c:tx>
          <c:cat>
            <c:numRef>
              <c:f>'LoF_Est SkinD and DOI-Metric'!$F$9:$L$9</c:f>
              <c:numCache>
                <c:formatCode>General</c:formatCode>
                <c:ptCount val="7"/>
                <c:pt idx="0">
                  <c:v>1530</c:v>
                </c:pt>
                <c:pt idx="1">
                  <c:v>3930</c:v>
                </c:pt>
                <c:pt idx="2">
                  <c:v>9000</c:v>
                </c:pt>
                <c:pt idx="3">
                  <c:v>13590</c:v>
                </c:pt>
                <c:pt idx="4">
                  <c:v>23070</c:v>
                </c:pt>
                <c:pt idx="5">
                  <c:v>33030</c:v>
                </c:pt>
                <c:pt idx="6">
                  <c:v>47970</c:v>
                </c:pt>
              </c:numCache>
            </c:numRef>
          </c:cat>
          <c:val>
            <c:numRef>
              <c:f>'LoF_Est SkinD and DOI-Metric'!$F$19:$L$19</c:f>
              <c:numCache>
                <c:formatCode>0.00</c:formatCode>
                <c:ptCount val="7"/>
                <c:pt idx="0">
                  <c:v>9.5384937815481088</c:v>
                </c:pt>
                <c:pt idx="1">
                  <c:v>7.534501453903224</c:v>
                </c:pt>
                <c:pt idx="2">
                  <c:v>6.1248016851897491</c:v>
                </c:pt>
                <c:pt idx="3">
                  <c:v>5.525197344744412</c:v>
                </c:pt>
                <c:pt idx="4">
                  <c:v>4.8405059687664354</c:v>
                </c:pt>
                <c:pt idx="5">
                  <c:v>4.425124715965886</c:v>
                </c:pt>
                <c:pt idx="6">
                  <c:v>4.030976153879573</c:v>
                </c:pt>
              </c:numCache>
            </c:numRef>
          </c:val>
          <c:extLst>
            <c:ext xmlns:c16="http://schemas.microsoft.com/office/drawing/2014/chart" uri="{C3380CC4-5D6E-409C-BE32-E72D297353CC}">
              <c16:uniqueId val="{00000000-08CC-4799-B1F7-898C4789974C}"/>
            </c:ext>
          </c:extLst>
        </c:ser>
        <c:ser>
          <c:idx val="1"/>
          <c:order val="1"/>
          <c:tx>
            <c:strRef>
              <c:f>'LoF_Est SkinD and DOI-Metric'!$B$11</c:f>
              <c:strCache>
                <c:ptCount val="1"/>
                <c:pt idx="0">
                  <c:v>40</c:v>
                </c:pt>
              </c:strCache>
            </c:strRef>
          </c:tx>
          <c:cat>
            <c:numRef>
              <c:f>'LoF_Est SkinD and DOI-Metric'!$F$9:$L$9</c:f>
              <c:numCache>
                <c:formatCode>General</c:formatCode>
                <c:ptCount val="7"/>
                <c:pt idx="0">
                  <c:v>1530</c:v>
                </c:pt>
                <c:pt idx="1">
                  <c:v>3930</c:v>
                </c:pt>
                <c:pt idx="2">
                  <c:v>9000</c:v>
                </c:pt>
                <c:pt idx="3">
                  <c:v>13590</c:v>
                </c:pt>
                <c:pt idx="4">
                  <c:v>23070</c:v>
                </c:pt>
                <c:pt idx="5">
                  <c:v>33030</c:v>
                </c:pt>
                <c:pt idx="6">
                  <c:v>47970</c:v>
                </c:pt>
              </c:numCache>
            </c:numRef>
          </c:cat>
          <c:val>
            <c:numRef>
              <c:f>'LoF_Est SkinD and DOI-Metric'!$F$18:$L$18</c:f>
              <c:numCache>
                <c:formatCode>0.00</c:formatCode>
                <c:ptCount val="7"/>
                <c:pt idx="0">
                  <c:v>8.0208852278236531</c:v>
                </c:pt>
                <c:pt idx="1">
                  <c:v>6.3357352633111219</c:v>
                </c:pt>
                <c:pt idx="2">
                  <c:v>5.1503237812159695</c:v>
                </c:pt>
                <c:pt idx="3">
                  <c:v>4.646118640764918</c:v>
                </c:pt>
                <c:pt idx="4">
                  <c:v>4.0703641171499045</c:v>
                </c:pt>
                <c:pt idx="5">
                  <c:v>3.721071510706325</c:v>
                </c:pt>
                <c:pt idx="6">
                  <c:v>3.3896333977705382</c:v>
                </c:pt>
              </c:numCache>
            </c:numRef>
          </c:val>
          <c:extLst>
            <c:ext xmlns:c16="http://schemas.microsoft.com/office/drawing/2014/chart" uri="{C3380CC4-5D6E-409C-BE32-E72D297353CC}">
              <c16:uniqueId val="{00000001-08CC-4799-B1F7-898C4789974C}"/>
            </c:ext>
          </c:extLst>
        </c:ser>
        <c:ser>
          <c:idx val="0"/>
          <c:order val="2"/>
          <c:tx>
            <c:strRef>
              <c:f>'LoF_Est SkinD and DOI-Metric'!$B$10</c:f>
              <c:strCache>
                <c:ptCount val="1"/>
                <c:pt idx="0">
                  <c:v>80</c:v>
                </c:pt>
              </c:strCache>
            </c:strRef>
          </c:tx>
          <c:cat>
            <c:numRef>
              <c:f>'LoF_Est SkinD and DOI-Metric'!$F$9:$L$9</c:f>
              <c:numCache>
                <c:formatCode>General</c:formatCode>
                <c:ptCount val="7"/>
                <c:pt idx="0">
                  <c:v>1530</c:v>
                </c:pt>
                <c:pt idx="1">
                  <c:v>3930</c:v>
                </c:pt>
                <c:pt idx="2">
                  <c:v>9000</c:v>
                </c:pt>
                <c:pt idx="3">
                  <c:v>13590</c:v>
                </c:pt>
                <c:pt idx="4">
                  <c:v>23070</c:v>
                </c:pt>
                <c:pt idx="5">
                  <c:v>33030</c:v>
                </c:pt>
                <c:pt idx="6">
                  <c:v>47970</c:v>
                </c:pt>
              </c:numCache>
            </c:numRef>
          </c:cat>
          <c:val>
            <c:numRef>
              <c:f>'LoF_Est SkinD and DOI-Metric'!$F$17:$L$17</c:f>
              <c:numCache>
                <c:formatCode>0.00</c:formatCode>
                <c:ptCount val="7"/>
                <c:pt idx="0">
                  <c:v>6.7447336352383829</c:v>
                </c:pt>
                <c:pt idx="1">
                  <c:v>5.327697070914871</c:v>
                </c:pt>
                <c:pt idx="2">
                  <c:v>4.3308888050204661</c:v>
                </c:pt>
                <c:pt idx="3">
                  <c:v>3.90690450986268</c:v>
                </c:pt>
                <c:pt idx="4">
                  <c:v>3.4227545948887048</c:v>
                </c:pt>
                <c:pt idx="5">
                  <c:v>3.129035694255673</c:v>
                </c:pt>
                <c:pt idx="6">
                  <c:v>2.8503305732095141</c:v>
                </c:pt>
              </c:numCache>
            </c:numRef>
          </c:val>
          <c:extLst>
            <c:ext xmlns:c16="http://schemas.microsoft.com/office/drawing/2014/chart" uri="{C3380CC4-5D6E-409C-BE32-E72D297353CC}">
              <c16:uniqueId val="{00000002-08CC-4799-B1F7-898C4789974C}"/>
            </c:ext>
          </c:extLst>
        </c:ser>
        <c:dLbls>
          <c:showLegendKey val="0"/>
          <c:showVal val="0"/>
          <c:showCatName val="0"/>
          <c:showSerName val="0"/>
          <c:showPercent val="0"/>
          <c:showBubbleSize val="0"/>
        </c:dLbls>
        <c:axId val="155564288"/>
        <c:axId val="155656192"/>
      </c:areaChart>
      <c:catAx>
        <c:axId val="155564288"/>
        <c:scaling>
          <c:orientation val="minMax"/>
        </c:scaling>
        <c:delete val="0"/>
        <c:axPos val="t"/>
        <c:numFmt formatCode="General" sourceLinked="1"/>
        <c:majorTickMark val="out"/>
        <c:minorTickMark val="none"/>
        <c:tickLblPos val="nextTo"/>
        <c:crossAx val="155656192"/>
        <c:crosses val="autoZero"/>
        <c:auto val="1"/>
        <c:lblAlgn val="ctr"/>
        <c:lblOffset val="100"/>
        <c:noMultiLvlLbl val="0"/>
      </c:catAx>
      <c:valAx>
        <c:axId val="155656192"/>
        <c:scaling>
          <c:orientation val="maxMin"/>
        </c:scaling>
        <c:delete val="0"/>
        <c:axPos val="l"/>
        <c:majorGridlines/>
        <c:title>
          <c:tx>
            <c:rich>
              <a:bodyPr rot="-5400000" vert="horz"/>
              <a:lstStyle/>
              <a:p>
                <a:pPr>
                  <a:defRPr/>
                </a:pPr>
                <a:r>
                  <a:rPr lang="en-US"/>
                  <a:t>Depth in meters</a:t>
                </a:r>
              </a:p>
            </c:rich>
          </c:tx>
          <c:overlay val="0"/>
        </c:title>
        <c:numFmt formatCode="0" sourceLinked="0"/>
        <c:majorTickMark val="out"/>
        <c:minorTickMark val="none"/>
        <c:tickLblPos val="nextTo"/>
        <c:crossAx val="155564288"/>
        <c:crosses val="autoZero"/>
        <c:crossBetween val="midCat"/>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6"/>
    </mc:Choice>
    <mc:Fallback>
      <c:style val="46"/>
    </mc:Fallback>
  </mc:AlternateContent>
  <c:chart>
    <c:title>
      <c:tx>
        <c:rich>
          <a:bodyPr/>
          <a:lstStyle/>
          <a:p>
            <a:pPr>
              <a:defRPr/>
            </a:pPr>
            <a:r>
              <a:rPr lang="en-US" sz="1600"/>
              <a:t>Fraction of Skin Depth</a:t>
            </a:r>
            <a:br>
              <a:rPr lang="en-US" sz="1600"/>
            </a:br>
            <a:r>
              <a:rPr lang="en-US" sz="1600"/>
              <a:t>for EC and Frequency</a:t>
            </a:r>
          </a:p>
        </c:rich>
      </c:tx>
      <c:layout>
        <c:manualLayout>
          <c:xMode val="edge"/>
          <c:yMode val="edge"/>
          <c:x val="0.35188888888888886"/>
          <c:y val="0.48361277640147837"/>
        </c:manualLayout>
      </c:layout>
      <c:overlay val="1"/>
    </c:title>
    <c:autoTitleDeleted val="0"/>
    <c:plotArea>
      <c:layout/>
      <c:areaChart>
        <c:grouping val="standard"/>
        <c:varyColors val="0"/>
        <c:ser>
          <c:idx val="2"/>
          <c:order val="0"/>
          <c:tx>
            <c:strRef>
              <c:f>'LoF_Est SkinD and DOI-Metric'!$B$12</c:f>
              <c:strCache>
                <c:ptCount val="1"/>
                <c:pt idx="0">
                  <c:v>20</c:v>
                </c:pt>
              </c:strCache>
            </c:strRef>
          </c:tx>
          <c:cat>
            <c:numRef>
              <c:f>'LoF_Est SkinD and DOI-Metric'!$F$9:$L$9</c:f>
              <c:numCache>
                <c:formatCode>General</c:formatCode>
                <c:ptCount val="7"/>
                <c:pt idx="0">
                  <c:v>1530</c:v>
                </c:pt>
                <c:pt idx="1">
                  <c:v>3930</c:v>
                </c:pt>
                <c:pt idx="2">
                  <c:v>9000</c:v>
                </c:pt>
                <c:pt idx="3">
                  <c:v>13590</c:v>
                </c:pt>
                <c:pt idx="4">
                  <c:v>23070</c:v>
                </c:pt>
                <c:pt idx="5">
                  <c:v>33030</c:v>
                </c:pt>
                <c:pt idx="6">
                  <c:v>47970</c:v>
                </c:pt>
              </c:numCache>
            </c:numRef>
          </c:cat>
          <c:val>
            <c:numRef>
              <c:f>'LoF_Est SkinD and DOI-Metric'!$F$26:$L$26</c:f>
              <c:numCache>
                <c:formatCode>0.00</c:formatCode>
                <c:ptCount val="7"/>
                <c:pt idx="0">
                  <c:v>11.827772270682152</c:v>
                </c:pt>
                <c:pt idx="1">
                  <c:v>7.3799325806530733</c:v>
                </c:pt>
                <c:pt idx="2">
                  <c:v>4.8767154387774152</c:v>
                </c:pt>
                <c:pt idx="3">
                  <c:v>3.9686147407881909</c:v>
                </c:pt>
                <c:pt idx="4">
                  <c:v>3.0459647443762532</c:v>
                </c:pt>
                <c:pt idx="5">
                  <c:v>2.545624737740781</c:v>
                </c:pt>
                <c:pt idx="6">
                  <c:v>2.1123399379089483</c:v>
                </c:pt>
              </c:numCache>
            </c:numRef>
          </c:val>
          <c:extLst>
            <c:ext xmlns:c16="http://schemas.microsoft.com/office/drawing/2014/chart" uri="{C3380CC4-5D6E-409C-BE32-E72D297353CC}">
              <c16:uniqueId val="{00000000-8C7C-49EF-9F1C-1C5840586733}"/>
            </c:ext>
          </c:extLst>
        </c:ser>
        <c:ser>
          <c:idx val="1"/>
          <c:order val="1"/>
          <c:tx>
            <c:strRef>
              <c:f>'LoF_Est SkinD and DOI-Metric'!$B$11</c:f>
              <c:strCache>
                <c:ptCount val="1"/>
                <c:pt idx="0">
                  <c:v>40</c:v>
                </c:pt>
              </c:strCache>
            </c:strRef>
          </c:tx>
          <c:cat>
            <c:numRef>
              <c:f>'LoF_Est SkinD and DOI-Metric'!$F$9:$L$9</c:f>
              <c:numCache>
                <c:formatCode>General</c:formatCode>
                <c:ptCount val="7"/>
                <c:pt idx="0">
                  <c:v>1530</c:v>
                </c:pt>
                <c:pt idx="1">
                  <c:v>3930</c:v>
                </c:pt>
                <c:pt idx="2">
                  <c:v>9000</c:v>
                </c:pt>
                <c:pt idx="3">
                  <c:v>13590</c:v>
                </c:pt>
                <c:pt idx="4">
                  <c:v>23070</c:v>
                </c:pt>
                <c:pt idx="5">
                  <c:v>33030</c:v>
                </c:pt>
                <c:pt idx="6">
                  <c:v>47970</c:v>
                </c:pt>
              </c:numCache>
            </c:numRef>
          </c:cat>
          <c:val>
            <c:numRef>
              <c:f>'LoF_Est SkinD and DOI-Metric'!$F$25:$L$25</c:f>
              <c:numCache>
                <c:formatCode>0.00</c:formatCode>
                <c:ptCount val="7"/>
                <c:pt idx="0">
                  <c:v>8.3634979789295585</c:v>
                </c:pt>
                <c:pt idx="1">
                  <c:v>5.2184003724793264</c:v>
                </c:pt>
                <c:pt idx="2">
                  <c:v>3.4483585566766397</c:v>
                </c:pt>
                <c:pt idx="3">
                  <c:v>2.8062343951282225</c:v>
                </c:pt>
                <c:pt idx="4">
                  <c:v>2.1538223260035974</c:v>
                </c:pt>
                <c:pt idx="5">
                  <c:v>1.8000285144127326</c:v>
                </c:pt>
                <c:pt idx="6">
                  <c:v>1.4936498942665879</c:v>
                </c:pt>
              </c:numCache>
            </c:numRef>
          </c:val>
          <c:extLst>
            <c:ext xmlns:c16="http://schemas.microsoft.com/office/drawing/2014/chart" uri="{C3380CC4-5D6E-409C-BE32-E72D297353CC}">
              <c16:uniqueId val="{00000001-8C7C-49EF-9F1C-1C5840586733}"/>
            </c:ext>
          </c:extLst>
        </c:ser>
        <c:ser>
          <c:idx val="0"/>
          <c:order val="2"/>
          <c:tx>
            <c:strRef>
              <c:f>'LoF_Est SkinD and DOI-Metric'!$B$10</c:f>
              <c:strCache>
                <c:ptCount val="1"/>
                <c:pt idx="0">
                  <c:v>80</c:v>
                </c:pt>
              </c:strCache>
            </c:strRef>
          </c:tx>
          <c:cat>
            <c:numRef>
              <c:f>'LoF_Est SkinD and DOI-Metric'!$F$9:$L$9</c:f>
              <c:numCache>
                <c:formatCode>General</c:formatCode>
                <c:ptCount val="7"/>
                <c:pt idx="0">
                  <c:v>1530</c:v>
                </c:pt>
                <c:pt idx="1">
                  <c:v>3930</c:v>
                </c:pt>
                <c:pt idx="2">
                  <c:v>9000</c:v>
                </c:pt>
                <c:pt idx="3">
                  <c:v>13590</c:v>
                </c:pt>
                <c:pt idx="4">
                  <c:v>23070</c:v>
                </c:pt>
                <c:pt idx="5">
                  <c:v>33030</c:v>
                </c:pt>
                <c:pt idx="6">
                  <c:v>47970</c:v>
                </c:pt>
              </c:numCache>
            </c:numRef>
          </c:cat>
          <c:val>
            <c:numRef>
              <c:f>'LoF_Est SkinD and DOI-Metric'!$F$24:$L$24</c:f>
              <c:numCache>
                <c:formatCode>0.00</c:formatCode>
                <c:ptCount val="7"/>
                <c:pt idx="0">
                  <c:v>5.9138861353410759</c:v>
                </c:pt>
                <c:pt idx="1">
                  <c:v>3.6899662903265367</c:v>
                </c:pt>
                <c:pt idx="2">
                  <c:v>2.4383577193887076</c:v>
                </c:pt>
                <c:pt idx="3">
                  <c:v>1.9843073703940954</c:v>
                </c:pt>
                <c:pt idx="4">
                  <c:v>1.5229823721881266</c:v>
                </c:pt>
                <c:pt idx="5">
                  <c:v>1.2728123688703905</c:v>
                </c:pt>
                <c:pt idx="6">
                  <c:v>1.0561699689544741</c:v>
                </c:pt>
              </c:numCache>
            </c:numRef>
          </c:val>
          <c:extLst>
            <c:ext xmlns:c16="http://schemas.microsoft.com/office/drawing/2014/chart" uri="{C3380CC4-5D6E-409C-BE32-E72D297353CC}">
              <c16:uniqueId val="{00000002-8C7C-49EF-9F1C-1C5840586733}"/>
            </c:ext>
          </c:extLst>
        </c:ser>
        <c:dLbls>
          <c:showLegendKey val="0"/>
          <c:showVal val="0"/>
          <c:showCatName val="0"/>
          <c:showSerName val="0"/>
          <c:showPercent val="0"/>
          <c:showBubbleSize val="0"/>
        </c:dLbls>
        <c:axId val="155772800"/>
        <c:axId val="155774336"/>
      </c:areaChart>
      <c:catAx>
        <c:axId val="155772800"/>
        <c:scaling>
          <c:orientation val="minMax"/>
        </c:scaling>
        <c:delete val="0"/>
        <c:axPos val="t"/>
        <c:numFmt formatCode="General" sourceLinked="1"/>
        <c:majorTickMark val="out"/>
        <c:minorTickMark val="none"/>
        <c:tickLblPos val="nextTo"/>
        <c:crossAx val="155774336"/>
        <c:crosses val="autoZero"/>
        <c:auto val="1"/>
        <c:lblAlgn val="ctr"/>
        <c:lblOffset val="100"/>
        <c:noMultiLvlLbl val="0"/>
      </c:catAx>
      <c:valAx>
        <c:axId val="155774336"/>
        <c:scaling>
          <c:orientation val="maxMin"/>
        </c:scaling>
        <c:delete val="0"/>
        <c:axPos val="l"/>
        <c:majorGridlines/>
        <c:title>
          <c:tx>
            <c:rich>
              <a:bodyPr rot="-5400000" vert="horz"/>
              <a:lstStyle/>
              <a:p>
                <a:pPr>
                  <a:defRPr/>
                </a:pPr>
                <a:r>
                  <a:rPr lang="en-US"/>
                  <a:t>Depth in meters</a:t>
                </a:r>
              </a:p>
            </c:rich>
          </c:tx>
          <c:overlay val="0"/>
        </c:title>
        <c:numFmt formatCode="0" sourceLinked="0"/>
        <c:majorTickMark val="out"/>
        <c:minorTickMark val="none"/>
        <c:tickLblPos val="nextTo"/>
        <c:crossAx val="155772800"/>
        <c:crosses val="autoZero"/>
        <c:crossBetween val="midCat"/>
      </c:valAx>
    </c:plotArea>
    <c:legend>
      <c:legendPos val="r"/>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4"/>
    </mc:Choice>
    <mc:Fallback>
      <c:style val="44"/>
    </mc:Fallback>
  </mc:AlternateContent>
  <c:chart>
    <c:title>
      <c:tx>
        <c:rich>
          <a:bodyPr/>
          <a:lstStyle/>
          <a:p>
            <a:pPr>
              <a:defRPr/>
            </a:pPr>
            <a:r>
              <a:rPr lang="en-US">
                <a:solidFill>
                  <a:schemeClr val="accent3">
                    <a:lumMod val="50000"/>
                  </a:schemeClr>
                </a:solidFill>
              </a:rPr>
              <a:t>Skin Depth (</a:t>
            </a:r>
            <a:r>
              <a:rPr lang="en-US">
                <a:solidFill>
                  <a:schemeClr val="accent3">
                    <a:lumMod val="50000"/>
                  </a:schemeClr>
                </a:solidFill>
                <a:latin typeface="Symbol" pitchFamily="18" charset="2"/>
              </a:rPr>
              <a:t>d</a:t>
            </a:r>
            <a:r>
              <a:rPr lang="en-US">
                <a:solidFill>
                  <a:schemeClr val="accent3">
                    <a:lumMod val="50000"/>
                  </a:schemeClr>
                </a:solidFill>
              </a:rPr>
              <a:t>), </a:t>
            </a:r>
            <a:r>
              <a:rPr lang="en-US">
                <a:solidFill>
                  <a:srgbClr val="C00000"/>
                </a:solidFill>
              </a:rPr>
              <a:t>SQRT </a:t>
            </a:r>
            <a:r>
              <a:rPr lang="en-US" sz="1800" b="1" i="0" u="none" strike="noStrike" baseline="0">
                <a:solidFill>
                  <a:srgbClr val="C00000"/>
                </a:solidFill>
                <a:latin typeface="Symbol" pitchFamily="18" charset="2"/>
              </a:rPr>
              <a:t>d</a:t>
            </a:r>
            <a:r>
              <a:rPr lang="en-US">
                <a:solidFill>
                  <a:srgbClr val="C00000"/>
                </a:solidFill>
              </a:rPr>
              <a:t>,</a:t>
            </a:r>
            <a:r>
              <a:rPr lang="en-US"/>
              <a:t> </a:t>
            </a:r>
            <a:br>
              <a:rPr lang="en-US"/>
            </a:br>
            <a:r>
              <a:rPr lang="en-US">
                <a:solidFill>
                  <a:schemeClr val="tx1"/>
                </a:solidFill>
              </a:rPr>
              <a:t>and</a:t>
            </a:r>
            <a:r>
              <a:rPr lang="en-US"/>
              <a:t> </a:t>
            </a:r>
            <a:r>
              <a:rPr lang="en-US">
                <a:solidFill>
                  <a:srgbClr val="7030A0"/>
                </a:solidFill>
              </a:rPr>
              <a:t>Fractional </a:t>
            </a:r>
            <a:r>
              <a:rPr lang="en-US">
                <a:solidFill>
                  <a:srgbClr val="7030A0"/>
                </a:solidFill>
                <a:latin typeface="Symbol" pitchFamily="18" charset="2"/>
              </a:rPr>
              <a:t>d</a:t>
            </a:r>
            <a:br>
              <a:rPr lang="en-US"/>
            </a:br>
            <a:r>
              <a:rPr lang="en-US">
                <a:solidFill>
                  <a:schemeClr val="tx1"/>
                </a:solidFill>
              </a:rPr>
              <a:t>for fixed</a:t>
            </a:r>
            <a:r>
              <a:rPr lang="en-US" baseline="0">
                <a:solidFill>
                  <a:schemeClr val="tx1"/>
                </a:solidFill>
              </a:rPr>
              <a:t> EC</a:t>
            </a:r>
            <a:endParaRPr lang="en-US">
              <a:solidFill>
                <a:schemeClr val="tx1"/>
              </a:solidFill>
            </a:endParaRPr>
          </a:p>
        </c:rich>
      </c:tx>
      <c:layout>
        <c:manualLayout>
          <c:xMode val="edge"/>
          <c:yMode val="edge"/>
          <c:x val="0.36473907000575428"/>
          <c:y val="0.56259504246195746"/>
        </c:manualLayout>
      </c:layout>
      <c:overlay val="1"/>
      <c:spPr>
        <a:solidFill>
          <a:schemeClr val="bg1"/>
        </a:solidFill>
      </c:spPr>
    </c:title>
    <c:autoTitleDeleted val="0"/>
    <c:plotArea>
      <c:layout>
        <c:manualLayout>
          <c:layoutTarget val="inner"/>
          <c:xMode val="edge"/>
          <c:yMode val="edge"/>
          <c:x val="0.11254574724576191"/>
          <c:y val="0.1597308957866648"/>
          <c:w val="0.71904922606349853"/>
          <c:h val="0.77453192091763012"/>
        </c:manualLayout>
      </c:layout>
      <c:areaChart>
        <c:grouping val="standard"/>
        <c:varyColors val="0"/>
        <c:ser>
          <c:idx val="0"/>
          <c:order val="0"/>
          <c:tx>
            <c:strRef>
              <c:f>'LoF_Est SkinD and DOI-Metric'!$B$11</c:f>
              <c:strCache>
                <c:ptCount val="1"/>
                <c:pt idx="0">
                  <c:v>40</c:v>
                </c:pt>
              </c:strCache>
            </c:strRef>
          </c:tx>
          <c:spPr>
            <a:solidFill>
              <a:srgbClr val="33CC33"/>
            </a:solidFill>
          </c:spPr>
          <c:cat>
            <c:numRef>
              <c:f>'LoF_Est SkinD and DOI-Metric'!$F$9:$L$9</c:f>
              <c:numCache>
                <c:formatCode>General</c:formatCode>
                <c:ptCount val="7"/>
                <c:pt idx="0">
                  <c:v>1530</c:v>
                </c:pt>
                <c:pt idx="1">
                  <c:v>3930</c:v>
                </c:pt>
                <c:pt idx="2">
                  <c:v>9000</c:v>
                </c:pt>
                <c:pt idx="3">
                  <c:v>13590</c:v>
                </c:pt>
                <c:pt idx="4">
                  <c:v>23070</c:v>
                </c:pt>
                <c:pt idx="5">
                  <c:v>33030</c:v>
                </c:pt>
                <c:pt idx="6">
                  <c:v>47970</c:v>
                </c:pt>
              </c:numCache>
            </c:numRef>
          </c:cat>
          <c:val>
            <c:numRef>
              <c:f>'LoF_Est SkinD and DOI-Metric'!$F$11:$L$11</c:f>
              <c:numCache>
                <c:formatCode>0.00</c:formatCode>
                <c:ptCount val="7"/>
                <c:pt idx="0">
                  <c:v>64.334599837919683</c:v>
                </c:pt>
                <c:pt idx="1">
                  <c:v>40.141541326764049</c:v>
                </c:pt>
                <c:pt idx="2">
                  <c:v>26.525835051358765</c:v>
                </c:pt>
                <c:pt idx="3">
                  <c:v>21.58641842406325</c:v>
                </c:pt>
                <c:pt idx="4">
                  <c:v>16.567864046181519</c:v>
                </c:pt>
                <c:pt idx="5">
                  <c:v>13.846373187790251</c:v>
                </c:pt>
                <c:pt idx="6">
                  <c:v>11.489614571281445</c:v>
                </c:pt>
              </c:numCache>
            </c:numRef>
          </c:val>
          <c:extLst>
            <c:ext xmlns:c16="http://schemas.microsoft.com/office/drawing/2014/chart" uri="{C3380CC4-5D6E-409C-BE32-E72D297353CC}">
              <c16:uniqueId val="{00000000-E110-43E6-986F-EB4EF1CC7D62}"/>
            </c:ext>
          </c:extLst>
        </c:ser>
        <c:ser>
          <c:idx val="1"/>
          <c:order val="1"/>
          <c:tx>
            <c:strRef>
              <c:f>'LoF_Est SkinD and DOI-Metric'!$B$11</c:f>
              <c:strCache>
                <c:ptCount val="1"/>
                <c:pt idx="0">
                  <c:v>40</c:v>
                </c:pt>
              </c:strCache>
            </c:strRef>
          </c:tx>
          <c:spPr>
            <a:solidFill>
              <a:srgbClr val="FF0000"/>
            </a:solidFill>
          </c:spPr>
          <c:cat>
            <c:numRef>
              <c:f>'LoF_Est SkinD and DOI-Metric'!$F$9:$L$9</c:f>
              <c:numCache>
                <c:formatCode>General</c:formatCode>
                <c:ptCount val="7"/>
                <c:pt idx="0">
                  <c:v>1530</c:v>
                </c:pt>
                <c:pt idx="1">
                  <c:v>3930</c:v>
                </c:pt>
                <c:pt idx="2">
                  <c:v>9000</c:v>
                </c:pt>
                <c:pt idx="3">
                  <c:v>13590</c:v>
                </c:pt>
                <c:pt idx="4">
                  <c:v>23070</c:v>
                </c:pt>
                <c:pt idx="5">
                  <c:v>33030</c:v>
                </c:pt>
                <c:pt idx="6">
                  <c:v>47970</c:v>
                </c:pt>
              </c:numCache>
            </c:numRef>
          </c:cat>
          <c:val>
            <c:numRef>
              <c:f>'LoF_Est SkinD and DOI-Metric'!$F$18:$L$18</c:f>
              <c:numCache>
                <c:formatCode>0.00</c:formatCode>
                <c:ptCount val="7"/>
                <c:pt idx="0">
                  <c:v>8.0208852278236531</c:v>
                </c:pt>
                <c:pt idx="1">
                  <c:v>6.3357352633111219</c:v>
                </c:pt>
                <c:pt idx="2">
                  <c:v>5.1503237812159695</c:v>
                </c:pt>
                <c:pt idx="3">
                  <c:v>4.646118640764918</c:v>
                </c:pt>
                <c:pt idx="4">
                  <c:v>4.0703641171499045</c:v>
                </c:pt>
                <c:pt idx="5">
                  <c:v>3.721071510706325</c:v>
                </c:pt>
                <c:pt idx="6">
                  <c:v>3.3896333977705382</c:v>
                </c:pt>
              </c:numCache>
            </c:numRef>
          </c:val>
          <c:extLst>
            <c:ext xmlns:c16="http://schemas.microsoft.com/office/drawing/2014/chart" uri="{C3380CC4-5D6E-409C-BE32-E72D297353CC}">
              <c16:uniqueId val="{00000001-E110-43E6-986F-EB4EF1CC7D62}"/>
            </c:ext>
          </c:extLst>
        </c:ser>
        <c:ser>
          <c:idx val="2"/>
          <c:order val="2"/>
          <c:tx>
            <c:strRef>
              <c:f>'LoF_Est SkinD and DOI-Metric'!$B$11</c:f>
              <c:strCache>
                <c:ptCount val="1"/>
                <c:pt idx="0">
                  <c:v>40</c:v>
                </c:pt>
              </c:strCache>
            </c:strRef>
          </c:tx>
          <c:spPr>
            <a:solidFill>
              <a:srgbClr val="7030A0"/>
            </a:solidFill>
          </c:spPr>
          <c:cat>
            <c:numRef>
              <c:f>'LoF_Est SkinD and DOI-Metric'!$F$9:$L$9</c:f>
              <c:numCache>
                <c:formatCode>General</c:formatCode>
                <c:ptCount val="7"/>
                <c:pt idx="0">
                  <c:v>1530</c:v>
                </c:pt>
                <c:pt idx="1">
                  <c:v>3930</c:v>
                </c:pt>
                <c:pt idx="2">
                  <c:v>9000</c:v>
                </c:pt>
                <c:pt idx="3">
                  <c:v>13590</c:v>
                </c:pt>
                <c:pt idx="4">
                  <c:v>23070</c:v>
                </c:pt>
                <c:pt idx="5">
                  <c:v>33030</c:v>
                </c:pt>
                <c:pt idx="6">
                  <c:v>47970</c:v>
                </c:pt>
              </c:numCache>
            </c:numRef>
          </c:cat>
          <c:val>
            <c:numRef>
              <c:f>'LoF_Est SkinD and DOI-Metric'!$F$25:$L$25</c:f>
              <c:numCache>
                <c:formatCode>0.00</c:formatCode>
                <c:ptCount val="7"/>
                <c:pt idx="0">
                  <c:v>8.3634979789295585</c:v>
                </c:pt>
                <c:pt idx="1">
                  <c:v>5.2184003724793264</c:v>
                </c:pt>
                <c:pt idx="2">
                  <c:v>3.4483585566766397</c:v>
                </c:pt>
                <c:pt idx="3">
                  <c:v>2.8062343951282225</c:v>
                </c:pt>
                <c:pt idx="4">
                  <c:v>2.1538223260035974</c:v>
                </c:pt>
                <c:pt idx="5">
                  <c:v>1.8000285144127326</c:v>
                </c:pt>
                <c:pt idx="6">
                  <c:v>1.4936498942665879</c:v>
                </c:pt>
              </c:numCache>
            </c:numRef>
          </c:val>
          <c:extLst>
            <c:ext xmlns:c16="http://schemas.microsoft.com/office/drawing/2014/chart" uri="{C3380CC4-5D6E-409C-BE32-E72D297353CC}">
              <c16:uniqueId val="{00000002-E110-43E6-986F-EB4EF1CC7D62}"/>
            </c:ext>
          </c:extLst>
        </c:ser>
        <c:dLbls>
          <c:showLegendKey val="0"/>
          <c:showVal val="0"/>
          <c:showCatName val="0"/>
          <c:showSerName val="0"/>
          <c:showPercent val="0"/>
          <c:showBubbleSize val="0"/>
        </c:dLbls>
        <c:axId val="155919872"/>
        <c:axId val="155921408"/>
      </c:areaChart>
      <c:catAx>
        <c:axId val="155919872"/>
        <c:scaling>
          <c:orientation val="minMax"/>
        </c:scaling>
        <c:delete val="0"/>
        <c:axPos val="t"/>
        <c:numFmt formatCode="General" sourceLinked="1"/>
        <c:majorTickMark val="out"/>
        <c:minorTickMark val="none"/>
        <c:tickLblPos val="nextTo"/>
        <c:crossAx val="155921408"/>
        <c:crosses val="autoZero"/>
        <c:auto val="1"/>
        <c:lblAlgn val="ctr"/>
        <c:lblOffset val="100"/>
        <c:noMultiLvlLbl val="0"/>
      </c:catAx>
      <c:valAx>
        <c:axId val="155921408"/>
        <c:scaling>
          <c:orientation val="maxMin"/>
        </c:scaling>
        <c:delete val="0"/>
        <c:axPos val="l"/>
        <c:majorGridlines/>
        <c:title>
          <c:tx>
            <c:rich>
              <a:bodyPr rot="-5400000" vert="horz"/>
              <a:lstStyle/>
              <a:p>
                <a:pPr>
                  <a:defRPr/>
                </a:pPr>
                <a:r>
                  <a:rPr lang="en-US"/>
                  <a:t>Depth in meters</a:t>
                </a:r>
              </a:p>
            </c:rich>
          </c:tx>
          <c:overlay val="0"/>
        </c:title>
        <c:numFmt formatCode="0" sourceLinked="0"/>
        <c:majorTickMark val="out"/>
        <c:minorTickMark val="none"/>
        <c:tickLblPos val="nextTo"/>
        <c:crossAx val="155919872"/>
        <c:crosses val="autoZero"/>
        <c:crossBetween val="midCat"/>
      </c:valAx>
    </c:plotArea>
    <c:legend>
      <c:legendPos val="r"/>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a:pPr>
            <a:r>
              <a:rPr lang="en-US" sz="1600"/>
              <a:t>Skin Depth </a:t>
            </a:r>
            <a:br>
              <a:rPr lang="en-US" sz="1600"/>
            </a:br>
            <a:r>
              <a:rPr lang="en-US" sz="1600"/>
              <a:t>for EC value and Frequency</a:t>
            </a:r>
          </a:p>
        </c:rich>
      </c:tx>
      <c:layout>
        <c:manualLayout>
          <c:xMode val="edge"/>
          <c:yMode val="edge"/>
          <c:x val="0.25494444444444442"/>
          <c:y val="0.52338908286828023"/>
        </c:manualLayout>
      </c:layout>
      <c:overlay val="1"/>
    </c:title>
    <c:autoTitleDeleted val="0"/>
    <c:plotArea>
      <c:layout/>
      <c:areaChart>
        <c:grouping val="standard"/>
        <c:varyColors val="0"/>
        <c:ser>
          <c:idx val="2"/>
          <c:order val="0"/>
          <c:tx>
            <c:strRef>
              <c:f>'HiF Est SkinD and DOI-M'!$B$12</c:f>
              <c:strCache>
                <c:ptCount val="1"/>
                <c:pt idx="0">
                  <c:v>20</c:v>
                </c:pt>
              </c:strCache>
            </c:strRef>
          </c:tx>
          <c:cat>
            <c:numRef>
              <c:f>'HiF Est SkinD and DOI-M'!$F$9:$L$9</c:f>
              <c:numCache>
                <c:formatCode>General</c:formatCode>
                <c:ptCount val="7"/>
                <c:pt idx="0">
                  <c:v>1530</c:v>
                </c:pt>
                <c:pt idx="1">
                  <c:v>8280</c:v>
                </c:pt>
                <c:pt idx="2">
                  <c:v>23070</c:v>
                </c:pt>
                <c:pt idx="3">
                  <c:v>33030</c:v>
                </c:pt>
                <c:pt idx="4">
                  <c:v>47970</c:v>
                </c:pt>
                <c:pt idx="5">
                  <c:v>63090</c:v>
                </c:pt>
                <c:pt idx="6">
                  <c:v>93090</c:v>
                </c:pt>
              </c:numCache>
            </c:numRef>
          </c:cat>
          <c:val>
            <c:numRef>
              <c:f>'HiF Est SkinD and DOI-M'!$F$12:$L$12</c:f>
              <c:numCache>
                <c:formatCode>0.00</c:formatCode>
                <c:ptCount val="7"/>
                <c:pt idx="0">
                  <c:v>90.982863620631932</c:v>
                </c:pt>
                <c:pt idx="1">
                  <c:v>39.110210086144733</c:v>
                </c:pt>
                <c:pt idx="2">
                  <c:v>23.430498033663486</c:v>
                </c:pt>
                <c:pt idx="3">
                  <c:v>19.581728751852161</c:v>
                </c:pt>
                <c:pt idx="4">
                  <c:v>16.248768753145754</c:v>
                </c:pt>
                <c:pt idx="5">
                  <c:v>14.16853846440674</c:v>
                </c:pt>
                <c:pt idx="6">
                  <c:v>11.664168963529994</c:v>
                </c:pt>
              </c:numCache>
            </c:numRef>
          </c:val>
          <c:extLst>
            <c:ext xmlns:c16="http://schemas.microsoft.com/office/drawing/2014/chart" uri="{C3380CC4-5D6E-409C-BE32-E72D297353CC}">
              <c16:uniqueId val="{00000000-ADAF-4D14-B12C-BB60B2D1F607}"/>
            </c:ext>
          </c:extLst>
        </c:ser>
        <c:ser>
          <c:idx val="1"/>
          <c:order val="1"/>
          <c:tx>
            <c:strRef>
              <c:f>'HiF Est SkinD and DOI-M'!$B$11</c:f>
              <c:strCache>
                <c:ptCount val="1"/>
                <c:pt idx="0">
                  <c:v>40</c:v>
                </c:pt>
              </c:strCache>
            </c:strRef>
          </c:tx>
          <c:cat>
            <c:numRef>
              <c:f>'HiF Est SkinD and DOI-M'!$F$9:$L$9</c:f>
              <c:numCache>
                <c:formatCode>General</c:formatCode>
                <c:ptCount val="7"/>
                <c:pt idx="0">
                  <c:v>1530</c:v>
                </c:pt>
                <c:pt idx="1">
                  <c:v>8280</c:v>
                </c:pt>
                <c:pt idx="2">
                  <c:v>23070</c:v>
                </c:pt>
                <c:pt idx="3">
                  <c:v>33030</c:v>
                </c:pt>
                <c:pt idx="4">
                  <c:v>47970</c:v>
                </c:pt>
                <c:pt idx="5">
                  <c:v>63090</c:v>
                </c:pt>
                <c:pt idx="6">
                  <c:v>93090</c:v>
                </c:pt>
              </c:numCache>
            </c:numRef>
          </c:cat>
          <c:val>
            <c:numRef>
              <c:f>'HiF Est SkinD and DOI-M'!$F$11:$L$11</c:f>
              <c:numCache>
                <c:formatCode>0.00</c:formatCode>
                <c:ptCount val="7"/>
                <c:pt idx="0">
                  <c:v>64.334599837919683</c:v>
                </c:pt>
                <c:pt idx="1">
                  <c:v>27.655094765543449</c:v>
                </c:pt>
                <c:pt idx="2">
                  <c:v>16.567864046181519</c:v>
                </c:pt>
                <c:pt idx="3">
                  <c:v>13.846373187790251</c:v>
                </c:pt>
                <c:pt idx="4">
                  <c:v>11.489614571281445</c:v>
                </c:pt>
                <c:pt idx="5">
                  <c:v>10.018669627684439</c:v>
                </c:pt>
                <c:pt idx="6">
                  <c:v>8.247812971017721</c:v>
                </c:pt>
              </c:numCache>
            </c:numRef>
          </c:val>
          <c:extLst>
            <c:ext xmlns:c16="http://schemas.microsoft.com/office/drawing/2014/chart" uri="{C3380CC4-5D6E-409C-BE32-E72D297353CC}">
              <c16:uniqueId val="{00000001-ADAF-4D14-B12C-BB60B2D1F607}"/>
            </c:ext>
          </c:extLst>
        </c:ser>
        <c:ser>
          <c:idx val="0"/>
          <c:order val="2"/>
          <c:tx>
            <c:strRef>
              <c:f>'HiF Est SkinD and DOI-M'!$B$10</c:f>
              <c:strCache>
                <c:ptCount val="1"/>
                <c:pt idx="0">
                  <c:v>80</c:v>
                </c:pt>
              </c:strCache>
            </c:strRef>
          </c:tx>
          <c:cat>
            <c:numRef>
              <c:f>'HiF Est SkinD and DOI-M'!$F$9:$L$9</c:f>
              <c:numCache>
                <c:formatCode>General</c:formatCode>
                <c:ptCount val="7"/>
                <c:pt idx="0">
                  <c:v>1530</c:v>
                </c:pt>
                <c:pt idx="1">
                  <c:v>8280</c:v>
                </c:pt>
                <c:pt idx="2">
                  <c:v>23070</c:v>
                </c:pt>
                <c:pt idx="3">
                  <c:v>33030</c:v>
                </c:pt>
                <c:pt idx="4">
                  <c:v>47970</c:v>
                </c:pt>
                <c:pt idx="5">
                  <c:v>63090</c:v>
                </c:pt>
                <c:pt idx="6">
                  <c:v>93090</c:v>
                </c:pt>
              </c:numCache>
            </c:numRef>
          </c:cat>
          <c:val>
            <c:numRef>
              <c:f>'HiF Est SkinD and DOI-M'!$F$10:$L$10</c:f>
              <c:numCache>
                <c:formatCode>0.00</c:formatCode>
                <c:ptCount val="7"/>
                <c:pt idx="0">
                  <c:v>45.491431810315966</c:v>
                </c:pt>
                <c:pt idx="1">
                  <c:v>19.555105043072366</c:v>
                </c:pt>
                <c:pt idx="2">
                  <c:v>11.715249016831743</c:v>
                </c:pt>
                <c:pt idx="3">
                  <c:v>9.7908643759260805</c:v>
                </c:pt>
                <c:pt idx="4">
                  <c:v>8.1243843765728769</c:v>
                </c:pt>
                <c:pt idx="5">
                  <c:v>7.0842692322033702</c:v>
                </c:pt>
                <c:pt idx="6">
                  <c:v>5.8320844817649968</c:v>
                </c:pt>
              </c:numCache>
            </c:numRef>
          </c:val>
          <c:extLst>
            <c:ext xmlns:c16="http://schemas.microsoft.com/office/drawing/2014/chart" uri="{C3380CC4-5D6E-409C-BE32-E72D297353CC}">
              <c16:uniqueId val="{00000002-ADAF-4D14-B12C-BB60B2D1F607}"/>
            </c:ext>
          </c:extLst>
        </c:ser>
        <c:dLbls>
          <c:showLegendKey val="0"/>
          <c:showVal val="0"/>
          <c:showCatName val="0"/>
          <c:showSerName val="0"/>
          <c:showPercent val="0"/>
          <c:showBubbleSize val="0"/>
        </c:dLbls>
        <c:axId val="158034944"/>
        <c:axId val="158102656"/>
      </c:areaChart>
      <c:catAx>
        <c:axId val="158034944"/>
        <c:scaling>
          <c:orientation val="minMax"/>
        </c:scaling>
        <c:delete val="0"/>
        <c:axPos val="t"/>
        <c:numFmt formatCode="General" sourceLinked="1"/>
        <c:majorTickMark val="out"/>
        <c:minorTickMark val="none"/>
        <c:tickLblPos val="nextTo"/>
        <c:crossAx val="158102656"/>
        <c:crosses val="autoZero"/>
        <c:auto val="1"/>
        <c:lblAlgn val="ctr"/>
        <c:lblOffset val="100"/>
        <c:noMultiLvlLbl val="0"/>
      </c:catAx>
      <c:valAx>
        <c:axId val="158102656"/>
        <c:scaling>
          <c:orientation val="maxMin"/>
        </c:scaling>
        <c:delete val="0"/>
        <c:axPos val="l"/>
        <c:majorGridlines/>
        <c:title>
          <c:tx>
            <c:rich>
              <a:bodyPr rot="-5400000" vert="horz"/>
              <a:lstStyle/>
              <a:p>
                <a:pPr>
                  <a:defRPr/>
                </a:pPr>
                <a:r>
                  <a:rPr lang="en-US"/>
                  <a:t>Depth in meters</a:t>
                </a:r>
              </a:p>
            </c:rich>
          </c:tx>
          <c:overlay val="0"/>
        </c:title>
        <c:numFmt formatCode="0" sourceLinked="0"/>
        <c:majorTickMark val="out"/>
        <c:minorTickMark val="none"/>
        <c:tickLblPos val="nextTo"/>
        <c:crossAx val="15803494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4"/>
    </mc:Choice>
    <mc:Fallback>
      <c:style val="44"/>
    </mc:Fallback>
  </mc:AlternateContent>
  <c:chart>
    <c:title>
      <c:tx>
        <c:rich>
          <a:bodyPr/>
          <a:lstStyle/>
          <a:p>
            <a:pPr>
              <a:defRPr/>
            </a:pPr>
            <a:r>
              <a:rPr lang="en-US" sz="1600"/>
              <a:t>Square Root of Skin Depth </a:t>
            </a:r>
            <a:br>
              <a:rPr lang="en-US" sz="1600"/>
            </a:br>
            <a:r>
              <a:rPr lang="en-US" sz="1600"/>
              <a:t>for EC and Frequency</a:t>
            </a:r>
          </a:p>
        </c:rich>
      </c:tx>
      <c:layout>
        <c:manualLayout>
          <c:xMode val="edge"/>
          <c:yMode val="edge"/>
          <c:x val="0.30301377952755904"/>
          <c:y val="0.51684346206682497"/>
        </c:manualLayout>
      </c:layout>
      <c:overlay val="1"/>
    </c:title>
    <c:autoTitleDeleted val="0"/>
    <c:plotArea>
      <c:layout/>
      <c:areaChart>
        <c:grouping val="standard"/>
        <c:varyColors val="0"/>
        <c:ser>
          <c:idx val="2"/>
          <c:order val="0"/>
          <c:tx>
            <c:strRef>
              <c:f>'HiF Est SkinD and DOI-M'!$B$12</c:f>
              <c:strCache>
                <c:ptCount val="1"/>
                <c:pt idx="0">
                  <c:v>20</c:v>
                </c:pt>
              </c:strCache>
            </c:strRef>
          </c:tx>
          <c:cat>
            <c:numRef>
              <c:f>'HiF Est SkinD and DOI-M'!$F$9:$L$9</c:f>
              <c:numCache>
                <c:formatCode>General</c:formatCode>
                <c:ptCount val="7"/>
                <c:pt idx="0">
                  <c:v>1530</c:v>
                </c:pt>
                <c:pt idx="1">
                  <c:v>8280</c:v>
                </c:pt>
                <c:pt idx="2">
                  <c:v>23070</c:v>
                </c:pt>
                <c:pt idx="3">
                  <c:v>33030</c:v>
                </c:pt>
                <c:pt idx="4">
                  <c:v>47970</c:v>
                </c:pt>
                <c:pt idx="5">
                  <c:v>63090</c:v>
                </c:pt>
                <c:pt idx="6">
                  <c:v>93090</c:v>
                </c:pt>
              </c:numCache>
            </c:numRef>
          </c:cat>
          <c:val>
            <c:numRef>
              <c:f>'HiF Est SkinD and DOI-M'!$F$19:$L$19</c:f>
              <c:numCache>
                <c:formatCode>0.00</c:formatCode>
                <c:ptCount val="7"/>
                <c:pt idx="0">
                  <c:v>9.5384937815481088</c:v>
                </c:pt>
                <c:pt idx="1">
                  <c:v>6.2538156421615705</c:v>
                </c:pt>
                <c:pt idx="2">
                  <c:v>4.8405059687664354</c:v>
                </c:pt>
                <c:pt idx="3">
                  <c:v>4.425124715965886</c:v>
                </c:pt>
                <c:pt idx="4">
                  <c:v>4.030976153879573</c:v>
                </c:pt>
                <c:pt idx="5">
                  <c:v>3.7641119091236832</c:v>
                </c:pt>
                <c:pt idx="6">
                  <c:v>3.4152846094476508</c:v>
                </c:pt>
              </c:numCache>
            </c:numRef>
          </c:val>
          <c:extLst>
            <c:ext xmlns:c16="http://schemas.microsoft.com/office/drawing/2014/chart" uri="{C3380CC4-5D6E-409C-BE32-E72D297353CC}">
              <c16:uniqueId val="{00000000-5529-4E2E-B685-F881ECC8147E}"/>
            </c:ext>
          </c:extLst>
        </c:ser>
        <c:ser>
          <c:idx val="1"/>
          <c:order val="1"/>
          <c:tx>
            <c:strRef>
              <c:f>'HiF Est SkinD and DOI-M'!$B$11</c:f>
              <c:strCache>
                <c:ptCount val="1"/>
                <c:pt idx="0">
                  <c:v>40</c:v>
                </c:pt>
              </c:strCache>
            </c:strRef>
          </c:tx>
          <c:cat>
            <c:numRef>
              <c:f>'HiF Est SkinD and DOI-M'!$F$9:$L$9</c:f>
              <c:numCache>
                <c:formatCode>General</c:formatCode>
                <c:ptCount val="7"/>
                <c:pt idx="0">
                  <c:v>1530</c:v>
                </c:pt>
                <c:pt idx="1">
                  <c:v>8280</c:v>
                </c:pt>
                <c:pt idx="2">
                  <c:v>23070</c:v>
                </c:pt>
                <c:pt idx="3">
                  <c:v>33030</c:v>
                </c:pt>
                <c:pt idx="4">
                  <c:v>47970</c:v>
                </c:pt>
                <c:pt idx="5">
                  <c:v>63090</c:v>
                </c:pt>
                <c:pt idx="6">
                  <c:v>93090</c:v>
                </c:pt>
              </c:numCache>
            </c:numRef>
          </c:cat>
          <c:val>
            <c:numRef>
              <c:f>'HiF Est SkinD and DOI-M'!$F$18:$L$18</c:f>
              <c:numCache>
                <c:formatCode>0.00</c:formatCode>
                <c:ptCount val="7"/>
                <c:pt idx="0">
                  <c:v>8.0208852278236531</c:v>
                </c:pt>
                <c:pt idx="1">
                  <c:v>5.2588111551512711</c:v>
                </c:pt>
                <c:pt idx="2">
                  <c:v>4.0703641171499045</c:v>
                </c:pt>
                <c:pt idx="3">
                  <c:v>3.721071510706325</c:v>
                </c:pt>
                <c:pt idx="4">
                  <c:v>3.3896333977705382</c:v>
                </c:pt>
                <c:pt idx="5">
                  <c:v>3.1652282109959211</c:v>
                </c:pt>
                <c:pt idx="6">
                  <c:v>2.871900585155712</c:v>
                </c:pt>
              </c:numCache>
            </c:numRef>
          </c:val>
          <c:extLst>
            <c:ext xmlns:c16="http://schemas.microsoft.com/office/drawing/2014/chart" uri="{C3380CC4-5D6E-409C-BE32-E72D297353CC}">
              <c16:uniqueId val="{00000001-5529-4E2E-B685-F881ECC8147E}"/>
            </c:ext>
          </c:extLst>
        </c:ser>
        <c:ser>
          <c:idx val="0"/>
          <c:order val="2"/>
          <c:tx>
            <c:strRef>
              <c:f>'HiF Est SkinD and DOI-M'!$B$10</c:f>
              <c:strCache>
                <c:ptCount val="1"/>
                <c:pt idx="0">
                  <c:v>80</c:v>
                </c:pt>
              </c:strCache>
            </c:strRef>
          </c:tx>
          <c:cat>
            <c:numRef>
              <c:f>'HiF Est SkinD and DOI-M'!$F$9:$L$9</c:f>
              <c:numCache>
                <c:formatCode>General</c:formatCode>
                <c:ptCount val="7"/>
                <c:pt idx="0">
                  <c:v>1530</c:v>
                </c:pt>
                <c:pt idx="1">
                  <c:v>8280</c:v>
                </c:pt>
                <c:pt idx="2">
                  <c:v>23070</c:v>
                </c:pt>
                <c:pt idx="3">
                  <c:v>33030</c:v>
                </c:pt>
                <c:pt idx="4">
                  <c:v>47970</c:v>
                </c:pt>
                <c:pt idx="5">
                  <c:v>63090</c:v>
                </c:pt>
                <c:pt idx="6">
                  <c:v>93090</c:v>
                </c:pt>
              </c:numCache>
            </c:numRef>
          </c:cat>
          <c:val>
            <c:numRef>
              <c:f>'HiF Est SkinD and DOI-M'!$F$17:$L$17</c:f>
              <c:numCache>
                <c:formatCode>0.00</c:formatCode>
                <c:ptCount val="7"/>
                <c:pt idx="0">
                  <c:v>6.7447336352383829</c:v>
                </c:pt>
                <c:pt idx="1">
                  <c:v>4.4221154488629493</c:v>
                </c:pt>
                <c:pt idx="2">
                  <c:v>3.4227545948887048</c:v>
                </c:pt>
                <c:pt idx="3">
                  <c:v>3.129035694255673</c:v>
                </c:pt>
                <c:pt idx="4">
                  <c:v>2.8503305732095141</c:v>
                </c:pt>
                <c:pt idx="5">
                  <c:v>2.6616290560863982</c:v>
                </c:pt>
                <c:pt idx="6">
                  <c:v>2.4149709070224836</c:v>
                </c:pt>
              </c:numCache>
            </c:numRef>
          </c:val>
          <c:extLst>
            <c:ext xmlns:c16="http://schemas.microsoft.com/office/drawing/2014/chart" uri="{C3380CC4-5D6E-409C-BE32-E72D297353CC}">
              <c16:uniqueId val="{00000002-5529-4E2E-B685-F881ECC8147E}"/>
            </c:ext>
          </c:extLst>
        </c:ser>
        <c:dLbls>
          <c:showLegendKey val="0"/>
          <c:showVal val="0"/>
          <c:showCatName val="0"/>
          <c:showSerName val="0"/>
          <c:showPercent val="0"/>
          <c:showBubbleSize val="0"/>
        </c:dLbls>
        <c:axId val="176828416"/>
        <c:axId val="176830336"/>
      </c:areaChart>
      <c:catAx>
        <c:axId val="176828416"/>
        <c:scaling>
          <c:orientation val="minMax"/>
        </c:scaling>
        <c:delete val="0"/>
        <c:axPos val="t"/>
        <c:numFmt formatCode="General" sourceLinked="1"/>
        <c:majorTickMark val="out"/>
        <c:minorTickMark val="none"/>
        <c:tickLblPos val="nextTo"/>
        <c:crossAx val="176830336"/>
        <c:crosses val="autoZero"/>
        <c:auto val="1"/>
        <c:lblAlgn val="ctr"/>
        <c:lblOffset val="100"/>
        <c:noMultiLvlLbl val="0"/>
      </c:catAx>
      <c:valAx>
        <c:axId val="176830336"/>
        <c:scaling>
          <c:orientation val="maxMin"/>
        </c:scaling>
        <c:delete val="0"/>
        <c:axPos val="l"/>
        <c:majorGridlines/>
        <c:title>
          <c:tx>
            <c:rich>
              <a:bodyPr rot="-5400000" vert="horz"/>
              <a:lstStyle/>
              <a:p>
                <a:pPr>
                  <a:defRPr/>
                </a:pPr>
                <a:r>
                  <a:rPr lang="en-US"/>
                  <a:t>Depth in meters</a:t>
                </a:r>
              </a:p>
            </c:rich>
          </c:tx>
          <c:overlay val="0"/>
        </c:title>
        <c:numFmt formatCode="0" sourceLinked="0"/>
        <c:majorTickMark val="out"/>
        <c:minorTickMark val="none"/>
        <c:tickLblPos val="nextTo"/>
        <c:crossAx val="176828416"/>
        <c:crosses val="autoZero"/>
        <c:crossBetween val="midCat"/>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6"/>
    </mc:Choice>
    <mc:Fallback>
      <c:style val="46"/>
    </mc:Fallback>
  </mc:AlternateContent>
  <c:chart>
    <c:title>
      <c:tx>
        <c:rich>
          <a:bodyPr/>
          <a:lstStyle/>
          <a:p>
            <a:pPr>
              <a:defRPr/>
            </a:pPr>
            <a:r>
              <a:rPr lang="en-US" sz="1600"/>
              <a:t>Fraction of Skin Depth</a:t>
            </a:r>
            <a:br>
              <a:rPr lang="en-US" sz="1600"/>
            </a:br>
            <a:r>
              <a:rPr lang="en-US" sz="1600"/>
              <a:t>for EC and Frequency</a:t>
            </a:r>
          </a:p>
        </c:rich>
      </c:tx>
      <c:layout>
        <c:manualLayout>
          <c:xMode val="edge"/>
          <c:yMode val="edge"/>
          <c:x val="0.35188888888888886"/>
          <c:y val="0.48361277640147837"/>
        </c:manualLayout>
      </c:layout>
      <c:overlay val="1"/>
    </c:title>
    <c:autoTitleDeleted val="0"/>
    <c:plotArea>
      <c:layout/>
      <c:areaChart>
        <c:grouping val="standard"/>
        <c:varyColors val="0"/>
        <c:ser>
          <c:idx val="2"/>
          <c:order val="0"/>
          <c:tx>
            <c:strRef>
              <c:f>'HiF Est SkinD and DOI-M'!$B$12</c:f>
              <c:strCache>
                <c:ptCount val="1"/>
                <c:pt idx="0">
                  <c:v>20</c:v>
                </c:pt>
              </c:strCache>
            </c:strRef>
          </c:tx>
          <c:cat>
            <c:numRef>
              <c:f>'HiF Est SkinD and DOI-M'!$F$9:$L$9</c:f>
              <c:numCache>
                <c:formatCode>General</c:formatCode>
                <c:ptCount val="7"/>
                <c:pt idx="0">
                  <c:v>1530</c:v>
                </c:pt>
                <c:pt idx="1">
                  <c:v>8280</c:v>
                </c:pt>
                <c:pt idx="2">
                  <c:v>23070</c:v>
                </c:pt>
                <c:pt idx="3">
                  <c:v>33030</c:v>
                </c:pt>
                <c:pt idx="4">
                  <c:v>47970</c:v>
                </c:pt>
                <c:pt idx="5">
                  <c:v>63090</c:v>
                </c:pt>
                <c:pt idx="6">
                  <c:v>93090</c:v>
                </c:pt>
              </c:numCache>
            </c:numRef>
          </c:cat>
          <c:val>
            <c:numRef>
              <c:f>'HiF Est SkinD and DOI-M'!$F$26:$L$26</c:f>
              <c:numCache>
                <c:formatCode>0.00</c:formatCode>
                <c:ptCount val="7"/>
                <c:pt idx="0">
                  <c:v>9.0982863620631935</c:v>
                </c:pt>
                <c:pt idx="1">
                  <c:v>3.9110210086144734</c:v>
                </c:pt>
                <c:pt idx="2">
                  <c:v>2.3430498033663487</c:v>
                </c:pt>
                <c:pt idx="3">
                  <c:v>1.9581728751852161</c:v>
                </c:pt>
                <c:pt idx="4">
                  <c:v>1.6248768753145755</c:v>
                </c:pt>
                <c:pt idx="5">
                  <c:v>1.4168538464406741</c:v>
                </c:pt>
                <c:pt idx="6">
                  <c:v>1.1664168963529995</c:v>
                </c:pt>
              </c:numCache>
            </c:numRef>
          </c:val>
          <c:extLst>
            <c:ext xmlns:c16="http://schemas.microsoft.com/office/drawing/2014/chart" uri="{C3380CC4-5D6E-409C-BE32-E72D297353CC}">
              <c16:uniqueId val="{00000000-5C48-46A0-90E0-3C45D4B19152}"/>
            </c:ext>
          </c:extLst>
        </c:ser>
        <c:ser>
          <c:idx val="1"/>
          <c:order val="1"/>
          <c:tx>
            <c:strRef>
              <c:f>'HiF Est SkinD and DOI-M'!$B$11</c:f>
              <c:strCache>
                <c:ptCount val="1"/>
                <c:pt idx="0">
                  <c:v>40</c:v>
                </c:pt>
              </c:strCache>
            </c:strRef>
          </c:tx>
          <c:cat>
            <c:numRef>
              <c:f>'HiF Est SkinD and DOI-M'!$F$9:$L$9</c:f>
              <c:numCache>
                <c:formatCode>General</c:formatCode>
                <c:ptCount val="7"/>
                <c:pt idx="0">
                  <c:v>1530</c:v>
                </c:pt>
                <c:pt idx="1">
                  <c:v>8280</c:v>
                </c:pt>
                <c:pt idx="2">
                  <c:v>23070</c:v>
                </c:pt>
                <c:pt idx="3">
                  <c:v>33030</c:v>
                </c:pt>
                <c:pt idx="4">
                  <c:v>47970</c:v>
                </c:pt>
                <c:pt idx="5">
                  <c:v>63090</c:v>
                </c:pt>
                <c:pt idx="6">
                  <c:v>93090</c:v>
                </c:pt>
              </c:numCache>
            </c:numRef>
          </c:cat>
          <c:val>
            <c:numRef>
              <c:f>'HiF Est SkinD and DOI-M'!$F$25:$L$25</c:f>
              <c:numCache>
                <c:formatCode>0.00</c:formatCode>
                <c:ptCount val="7"/>
                <c:pt idx="0">
                  <c:v>6.4334599837919688</c:v>
                </c:pt>
                <c:pt idx="1">
                  <c:v>2.7655094765543451</c:v>
                </c:pt>
                <c:pt idx="2">
                  <c:v>1.656786404618152</c:v>
                </c:pt>
                <c:pt idx="3">
                  <c:v>1.3846373187790251</c:v>
                </c:pt>
                <c:pt idx="4">
                  <c:v>1.1489614571281446</c:v>
                </c:pt>
                <c:pt idx="5">
                  <c:v>1.001866962768444</c:v>
                </c:pt>
                <c:pt idx="6">
                  <c:v>0.82478129710177217</c:v>
                </c:pt>
              </c:numCache>
            </c:numRef>
          </c:val>
          <c:extLst>
            <c:ext xmlns:c16="http://schemas.microsoft.com/office/drawing/2014/chart" uri="{C3380CC4-5D6E-409C-BE32-E72D297353CC}">
              <c16:uniqueId val="{00000001-5C48-46A0-90E0-3C45D4B19152}"/>
            </c:ext>
          </c:extLst>
        </c:ser>
        <c:ser>
          <c:idx val="0"/>
          <c:order val="2"/>
          <c:tx>
            <c:strRef>
              <c:f>'HiF Est SkinD and DOI-M'!$B$10</c:f>
              <c:strCache>
                <c:ptCount val="1"/>
                <c:pt idx="0">
                  <c:v>80</c:v>
                </c:pt>
              </c:strCache>
            </c:strRef>
          </c:tx>
          <c:cat>
            <c:numRef>
              <c:f>'HiF Est SkinD and DOI-M'!$F$9:$L$9</c:f>
              <c:numCache>
                <c:formatCode>General</c:formatCode>
                <c:ptCount val="7"/>
                <c:pt idx="0">
                  <c:v>1530</c:v>
                </c:pt>
                <c:pt idx="1">
                  <c:v>8280</c:v>
                </c:pt>
                <c:pt idx="2">
                  <c:v>23070</c:v>
                </c:pt>
                <c:pt idx="3">
                  <c:v>33030</c:v>
                </c:pt>
                <c:pt idx="4">
                  <c:v>47970</c:v>
                </c:pt>
                <c:pt idx="5">
                  <c:v>63090</c:v>
                </c:pt>
                <c:pt idx="6">
                  <c:v>93090</c:v>
                </c:pt>
              </c:numCache>
            </c:numRef>
          </c:cat>
          <c:val>
            <c:numRef>
              <c:f>'HiF Est SkinD and DOI-M'!$F$24:$L$24</c:f>
              <c:numCache>
                <c:formatCode>0.00</c:formatCode>
                <c:ptCount val="7"/>
                <c:pt idx="0">
                  <c:v>4.5491431810315968</c:v>
                </c:pt>
                <c:pt idx="1">
                  <c:v>1.9555105043072367</c:v>
                </c:pt>
                <c:pt idx="2">
                  <c:v>1.1715249016831744</c:v>
                </c:pt>
                <c:pt idx="3">
                  <c:v>0.97908643759260805</c:v>
                </c:pt>
                <c:pt idx="4">
                  <c:v>0.81243843765728774</c:v>
                </c:pt>
                <c:pt idx="5">
                  <c:v>0.70842692322033707</c:v>
                </c:pt>
                <c:pt idx="6">
                  <c:v>0.58320844817649975</c:v>
                </c:pt>
              </c:numCache>
            </c:numRef>
          </c:val>
          <c:extLst>
            <c:ext xmlns:c16="http://schemas.microsoft.com/office/drawing/2014/chart" uri="{C3380CC4-5D6E-409C-BE32-E72D297353CC}">
              <c16:uniqueId val="{00000002-5C48-46A0-90E0-3C45D4B19152}"/>
            </c:ext>
          </c:extLst>
        </c:ser>
        <c:dLbls>
          <c:showLegendKey val="0"/>
          <c:showVal val="0"/>
          <c:showCatName val="0"/>
          <c:showSerName val="0"/>
          <c:showPercent val="0"/>
          <c:showBubbleSize val="0"/>
        </c:dLbls>
        <c:axId val="252218368"/>
        <c:axId val="252302080"/>
      </c:areaChart>
      <c:catAx>
        <c:axId val="252218368"/>
        <c:scaling>
          <c:orientation val="minMax"/>
        </c:scaling>
        <c:delete val="0"/>
        <c:axPos val="t"/>
        <c:numFmt formatCode="General" sourceLinked="1"/>
        <c:majorTickMark val="out"/>
        <c:minorTickMark val="none"/>
        <c:tickLblPos val="nextTo"/>
        <c:crossAx val="252302080"/>
        <c:crosses val="autoZero"/>
        <c:auto val="1"/>
        <c:lblAlgn val="ctr"/>
        <c:lblOffset val="100"/>
        <c:noMultiLvlLbl val="0"/>
      </c:catAx>
      <c:valAx>
        <c:axId val="252302080"/>
        <c:scaling>
          <c:orientation val="maxMin"/>
        </c:scaling>
        <c:delete val="0"/>
        <c:axPos val="l"/>
        <c:majorGridlines/>
        <c:title>
          <c:tx>
            <c:rich>
              <a:bodyPr rot="-5400000" vert="horz"/>
              <a:lstStyle/>
              <a:p>
                <a:pPr>
                  <a:defRPr/>
                </a:pPr>
                <a:r>
                  <a:rPr lang="en-US"/>
                  <a:t>Depth in meters</a:t>
                </a:r>
              </a:p>
            </c:rich>
          </c:tx>
          <c:overlay val="0"/>
        </c:title>
        <c:numFmt formatCode="0" sourceLinked="0"/>
        <c:majorTickMark val="out"/>
        <c:minorTickMark val="none"/>
        <c:tickLblPos val="nextTo"/>
        <c:crossAx val="252218368"/>
        <c:crosses val="autoZero"/>
        <c:crossBetween val="midCat"/>
      </c:valAx>
    </c:plotArea>
    <c:legend>
      <c:legendPos val="r"/>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4"/>
    </mc:Choice>
    <mc:Fallback>
      <c:style val="44"/>
    </mc:Fallback>
  </mc:AlternateContent>
  <c:chart>
    <c:title>
      <c:tx>
        <c:rich>
          <a:bodyPr/>
          <a:lstStyle/>
          <a:p>
            <a:pPr>
              <a:defRPr/>
            </a:pPr>
            <a:r>
              <a:rPr lang="en-US">
                <a:solidFill>
                  <a:schemeClr val="accent3">
                    <a:lumMod val="50000"/>
                  </a:schemeClr>
                </a:solidFill>
              </a:rPr>
              <a:t>Skin Depth (</a:t>
            </a:r>
            <a:r>
              <a:rPr lang="en-US">
                <a:solidFill>
                  <a:schemeClr val="accent3">
                    <a:lumMod val="50000"/>
                  </a:schemeClr>
                </a:solidFill>
                <a:latin typeface="Symbol" pitchFamily="18" charset="2"/>
              </a:rPr>
              <a:t>d</a:t>
            </a:r>
            <a:r>
              <a:rPr lang="en-US">
                <a:solidFill>
                  <a:schemeClr val="accent3">
                    <a:lumMod val="50000"/>
                  </a:schemeClr>
                </a:solidFill>
              </a:rPr>
              <a:t>), </a:t>
            </a:r>
            <a:r>
              <a:rPr lang="en-US">
                <a:solidFill>
                  <a:srgbClr val="C00000"/>
                </a:solidFill>
              </a:rPr>
              <a:t>SQRT </a:t>
            </a:r>
            <a:r>
              <a:rPr lang="en-US" sz="1800" b="1" i="0" u="none" strike="noStrike" baseline="0">
                <a:solidFill>
                  <a:srgbClr val="C00000"/>
                </a:solidFill>
                <a:latin typeface="Symbol" pitchFamily="18" charset="2"/>
              </a:rPr>
              <a:t>d</a:t>
            </a:r>
            <a:r>
              <a:rPr lang="en-US">
                <a:solidFill>
                  <a:srgbClr val="C00000"/>
                </a:solidFill>
              </a:rPr>
              <a:t>,</a:t>
            </a:r>
            <a:r>
              <a:rPr lang="en-US"/>
              <a:t> </a:t>
            </a:r>
            <a:br>
              <a:rPr lang="en-US"/>
            </a:br>
            <a:r>
              <a:rPr lang="en-US">
                <a:solidFill>
                  <a:schemeClr val="tx1"/>
                </a:solidFill>
              </a:rPr>
              <a:t>and</a:t>
            </a:r>
            <a:r>
              <a:rPr lang="en-US"/>
              <a:t> </a:t>
            </a:r>
            <a:r>
              <a:rPr lang="en-US">
                <a:solidFill>
                  <a:srgbClr val="7030A0"/>
                </a:solidFill>
              </a:rPr>
              <a:t>Fractional </a:t>
            </a:r>
            <a:r>
              <a:rPr lang="en-US">
                <a:solidFill>
                  <a:srgbClr val="7030A0"/>
                </a:solidFill>
                <a:latin typeface="Symbol" pitchFamily="18" charset="2"/>
              </a:rPr>
              <a:t>d</a:t>
            </a:r>
            <a:br>
              <a:rPr lang="en-US"/>
            </a:br>
            <a:r>
              <a:rPr lang="en-US">
                <a:solidFill>
                  <a:schemeClr val="tx1"/>
                </a:solidFill>
              </a:rPr>
              <a:t>for fixed</a:t>
            </a:r>
            <a:r>
              <a:rPr lang="en-US" baseline="0">
                <a:solidFill>
                  <a:schemeClr val="tx1"/>
                </a:solidFill>
              </a:rPr>
              <a:t> EC</a:t>
            </a:r>
            <a:endParaRPr lang="en-US">
              <a:solidFill>
                <a:schemeClr val="tx1"/>
              </a:solidFill>
            </a:endParaRPr>
          </a:p>
        </c:rich>
      </c:tx>
      <c:layout>
        <c:manualLayout>
          <c:xMode val="edge"/>
          <c:yMode val="edge"/>
          <c:x val="0.38262823288556774"/>
          <c:y val="0.59675770440562392"/>
        </c:manualLayout>
      </c:layout>
      <c:overlay val="1"/>
      <c:spPr>
        <a:solidFill>
          <a:schemeClr val="bg1"/>
        </a:solidFill>
      </c:spPr>
    </c:title>
    <c:autoTitleDeleted val="0"/>
    <c:plotArea>
      <c:layout>
        <c:manualLayout>
          <c:layoutTarget val="inner"/>
          <c:xMode val="edge"/>
          <c:yMode val="edge"/>
          <c:x val="0.11254574724576191"/>
          <c:y val="0.1778597934044133"/>
          <c:w val="0.71904922606349853"/>
          <c:h val="0.75640296731475021"/>
        </c:manualLayout>
      </c:layout>
      <c:areaChart>
        <c:grouping val="standard"/>
        <c:varyColors val="0"/>
        <c:ser>
          <c:idx val="0"/>
          <c:order val="0"/>
          <c:tx>
            <c:strRef>
              <c:f>'HiF Est SkinD and DOI-M'!$B$11</c:f>
              <c:strCache>
                <c:ptCount val="1"/>
                <c:pt idx="0">
                  <c:v>40</c:v>
                </c:pt>
              </c:strCache>
            </c:strRef>
          </c:tx>
          <c:spPr>
            <a:solidFill>
              <a:srgbClr val="33CC33"/>
            </a:solidFill>
          </c:spPr>
          <c:cat>
            <c:numRef>
              <c:f>'HiF Est SkinD and DOI-M'!$F$9:$L$9</c:f>
              <c:numCache>
                <c:formatCode>General</c:formatCode>
                <c:ptCount val="7"/>
                <c:pt idx="0">
                  <c:v>1530</c:v>
                </c:pt>
                <c:pt idx="1">
                  <c:v>8280</c:v>
                </c:pt>
                <c:pt idx="2">
                  <c:v>23070</c:v>
                </c:pt>
                <c:pt idx="3">
                  <c:v>33030</c:v>
                </c:pt>
                <c:pt idx="4">
                  <c:v>47970</c:v>
                </c:pt>
                <c:pt idx="5">
                  <c:v>63090</c:v>
                </c:pt>
                <c:pt idx="6">
                  <c:v>93090</c:v>
                </c:pt>
              </c:numCache>
            </c:numRef>
          </c:cat>
          <c:val>
            <c:numRef>
              <c:f>'HiF Est SkinD and DOI-M'!$F$11:$L$11</c:f>
              <c:numCache>
                <c:formatCode>0.00</c:formatCode>
                <c:ptCount val="7"/>
                <c:pt idx="0">
                  <c:v>64.334599837919683</c:v>
                </c:pt>
                <c:pt idx="1">
                  <c:v>27.655094765543449</c:v>
                </c:pt>
                <c:pt idx="2">
                  <c:v>16.567864046181519</c:v>
                </c:pt>
                <c:pt idx="3">
                  <c:v>13.846373187790251</c:v>
                </c:pt>
                <c:pt idx="4">
                  <c:v>11.489614571281445</c:v>
                </c:pt>
                <c:pt idx="5">
                  <c:v>10.018669627684439</c:v>
                </c:pt>
                <c:pt idx="6">
                  <c:v>8.247812971017721</c:v>
                </c:pt>
              </c:numCache>
            </c:numRef>
          </c:val>
          <c:extLst>
            <c:ext xmlns:c16="http://schemas.microsoft.com/office/drawing/2014/chart" uri="{C3380CC4-5D6E-409C-BE32-E72D297353CC}">
              <c16:uniqueId val="{00000000-892F-451D-A2AD-21B3E7DBADD8}"/>
            </c:ext>
          </c:extLst>
        </c:ser>
        <c:ser>
          <c:idx val="1"/>
          <c:order val="1"/>
          <c:tx>
            <c:strRef>
              <c:f>'HiF Est SkinD and DOI-M'!$B$11</c:f>
              <c:strCache>
                <c:ptCount val="1"/>
                <c:pt idx="0">
                  <c:v>40</c:v>
                </c:pt>
              </c:strCache>
            </c:strRef>
          </c:tx>
          <c:spPr>
            <a:solidFill>
              <a:srgbClr val="FF0000"/>
            </a:solidFill>
          </c:spPr>
          <c:cat>
            <c:numRef>
              <c:f>'HiF Est SkinD and DOI-M'!$F$9:$L$9</c:f>
              <c:numCache>
                <c:formatCode>General</c:formatCode>
                <c:ptCount val="7"/>
                <c:pt idx="0">
                  <c:v>1530</c:v>
                </c:pt>
                <c:pt idx="1">
                  <c:v>8280</c:v>
                </c:pt>
                <c:pt idx="2">
                  <c:v>23070</c:v>
                </c:pt>
                <c:pt idx="3">
                  <c:v>33030</c:v>
                </c:pt>
                <c:pt idx="4">
                  <c:v>47970</c:v>
                </c:pt>
                <c:pt idx="5">
                  <c:v>63090</c:v>
                </c:pt>
                <c:pt idx="6">
                  <c:v>93090</c:v>
                </c:pt>
              </c:numCache>
            </c:numRef>
          </c:cat>
          <c:val>
            <c:numRef>
              <c:f>'HiF Est SkinD and DOI-M'!$F$18:$L$18</c:f>
              <c:numCache>
                <c:formatCode>0.00</c:formatCode>
                <c:ptCount val="7"/>
                <c:pt idx="0">
                  <c:v>8.0208852278236531</c:v>
                </c:pt>
                <c:pt idx="1">
                  <c:v>5.2588111551512711</c:v>
                </c:pt>
                <c:pt idx="2">
                  <c:v>4.0703641171499045</c:v>
                </c:pt>
                <c:pt idx="3">
                  <c:v>3.721071510706325</c:v>
                </c:pt>
                <c:pt idx="4">
                  <c:v>3.3896333977705382</c:v>
                </c:pt>
                <c:pt idx="5">
                  <c:v>3.1652282109959211</c:v>
                </c:pt>
                <c:pt idx="6">
                  <c:v>2.871900585155712</c:v>
                </c:pt>
              </c:numCache>
            </c:numRef>
          </c:val>
          <c:extLst>
            <c:ext xmlns:c16="http://schemas.microsoft.com/office/drawing/2014/chart" uri="{C3380CC4-5D6E-409C-BE32-E72D297353CC}">
              <c16:uniqueId val="{00000001-892F-451D-A2AD-21B3E7DBADD8}"/>
            </c:ext>
          </c:extLst>
        </c:ser>
        <c:ser>
          <c:idx val="2"/>
          <c:order val="2"/>
          <c:tx>
            <c:strRef>
              <c:f>'HiF Est SkinD and DOI-M'!$B$11</c:f>
              <c:strCache>
                <c:ptCount val="1"/>
                <c:pt idx="0">
                  <c:v>40</c:v>
                </c:pt>
              </c:strCache>
            </c:strRef>
          </c:tx>
          <c:spPr>
            <a:solidFill>
              <a:srgbClr val="7030A0"/>
            </a:solidFill>
          </c:spPr>
          <c:cat>
            <c:numRef>
              <c:f>'HiF Est SkinD and DOI-M'!$F$9:$L$9</c:f>
              <c:numCache>
                <c:formatCode>General</c:formatCode>
                <c:ptCount val="7"/>
                <c:pt idx="0">
                  <c:v>1530</c:v>
                </c:pt>
                <c:pt idx="1">
                  <c:v>8280</c:v>
                </c:pt>
                <c:pt idx="2">
                  <c:v>23070</c:v>
                </c:pt>
                <c:pt idx="3">
                  <c:v>33030</c:v>
                </c:pt>
                <c:pt idx="4">
                  <c:v>47970</c:v>
                </c:pt>
                <c:pt idx="5">
                  <c:v>63090</c:v>
                </c:pt>
                <c:pt idx="6">
                  <c:v>93090</c:v>
                </c:pt>
              </c:numCache>
            </c:numRef>
          </c:cat>
          <c:val>
            <c:numRef>
              <c:f>'HiF Est SkinD and DOI-M'!$F$25:$L$25</c:f>
              <c:numCache>
                <c:formatCode>0.00</c:formatCode>
                <c:ptCount val="7"/>
                <c:pt idx="0">
                  <c:v>6.4334599837919688</c:v>
                </c:pt>
                <c:pt idx="1">
                  <c:v>2.7655094765543451</c:v>
                </c:pt>
                <c:pt idx="2">
                  <c:v>1.656786404618152</c:v>
                </c:pt>
                <c:pt idx="3">
                  <c:v>1.3846373187790251</c:v>
                </c:pt>
                <c:pt idx="4">
                  <c:v>1.1489614571281446</c:v>
                </c:pt>
                <c:pt idx="5">
                  <c:v>1.001866962768444</c:v>
                </c:pt>
                <c:pt idx="6">
                  <c:v>0.82478129710177217</c:v>
                </c:pt>
              </c:numCache>
            </c:numRef>
          </c:val>
          <c:extLst>
            <c:ext xmlns:c16="http://schemas.microsoft.com/office/drawing/2014/chart" uri="{C3380CC4-5D6E-409C-BE32-E72D297353CC}">
              <c16:uniqueId val="{00000002-892F-451D-A2AD-21B3E7DBADD8}"/>
            </c:ext>
          </c:extLst>
        </c:ser>
        <c:dLbls>
          <c:showLegendKey val="0"/>
          <c:showVal val="0"/>
          <c:showCatName val="0"/>
          <c:showSerName val="0"/>
          <c:showPercent val="0"/>
          <c:showBubbleSize val="0"/>
        </c:dLbls>
        <c:axId val="360191872"/>
        <c:axId val="360325888"/>
      </c:areaChart>
      <c:catAx>
        <c:axId val="360191872"/>
        <c:scaling>
          <c:orientation val="minMax"/>
        </c:scaling>
        <c:delete val="0"/>
        <c:axPos val="t"/>
        <c:numFmt formatCode="General" sourceLinked="1"/>
        <c:majorTickMark val="out"/>
        <c:minorTickMark val="none"/>
        <c:tickLblPos val="nextTo"/>
        <c:crossAx val="360325888"/>
        <c:crosses val="autoZero"/>
        <c:auto val="1"/>
        <c:lblAlgn val="ctr"/>
        <c:lblOffset val="100"/>
        <c:noMultiLvlLbl val="0"/>
      </c:catAx>
      <c:valAx>
        <c:axId val="360325888"/>
        <c:scaling>
          <c:orientation val="maxMin"/>
        </c:scaling>
        <c:delete val="0"/>
        <c:axPos val="l"/>
        <c:majorGridlines/>
        <c:title>
          <c:tx>
            <c:rich>
              <a:bodyPr rot="-5400000" vert="horz"/>
              <a:lstStyle/>
              <a:p>
                <a:pPr>
                  <a:defRPr/>
                </a:pPr>
                <a:r>
                  <a:rPr lang="en-US"/>
                  <a:t>Depth in meters</a:t>
                </a:r>
              </a:p>
            </c:rich>
          </c:tx>
          <c:overlay val="0"/>
        </c:title>
        <c:numFmt formatCode="0" sourceLinked="0"/>
        <c:majorTickMark val="out"/>
        <c:minorTickMark val="none"/>
        <c:tickLblPos val="nextTo"/>
        <c:crossAx val="360191872"/>
        <c:crosses val="autoZero"/>
        <c:crossBetween val="midCat"/>
      </c:valAx>
    </c:plotArea>
    <c:legend>
      <c:legendPos val="r"/>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a:pPr>
            <a:r>
              <a:rPr lang="en-US" sz="1600"/>
              <a:t>Skin Depth </a:t>
            </a:r>
            <a:br>
              <a:rPr lang="en-US" sz="1600"/>
            </a:br>
            <a:r>
              <a:rPr lang="en-US" sz="1600"/>
              <a:t>for EC value and Frequency</a:t>
            </a:r>
          </a:p>
        </c:rich>
      </c:tx>
      <c:layout>
        <c:manualLayout>
          <c:xMode val="edge"/>
          <c:yMode val="edge"/>
          <c:x val="0.25494444444444442"/>
          <c:y val="0.52338908286828023"/>
        </c:manualLayout>
      </c:layout>
      <c:overlay val="1"/>
    </c:title>
    <c:autoTitleDeleted val="0"/>
    <c:plotArea>
      <c:layout/>
      <c:areaChart>
        <c:grouping val="standard"/>
        <c:varyColors val="0"/>
        <c:ser>
          <c:idx val="2"/>
          <c:order val="0"/>
          <c:tx>
            <c:strRef>
              <c:f>'LOW-f skinD and DOI-m2ft'!$B$12</c:f>
              <c:strCache>
                <c:ptCount val="1"/>
                <c:pt idx="0">
                  <c:v>20</c:v>
                </c:pt>
              </c:strCache>
            </c:strRef>
          </c:tx>
          <c:cat>
            <c:numRef>
              <c:f>'LOW-f skinD and DOI-m2ft'!$F$9:$L$9</c:f>
              <c:numCache>
                <c:formatCode>General</c:formatCode>
                <c:ptCount val="7"/>
                <c:pt idx="0">
                  <c:v>1530</c:v>
                </c:pt>
                <c:pt idx="1">
                  <c:v>3930</c:v>
                </c:pt>
                <c:pt idx="2">
                  <c:v>9000</c:v>
                </c:pt>
                <c:pt idx="3">
                  <c:v>13590</c:v>
                </c:pt>
                <c:pt idx="4">
                  <c:v>23070</c:v>
                </c:pt>
                <c:pt idx="5">
                  <c:v>33030</c:v>
                </c:pt>
                <c:pt idx="6">
                  <c:v>47970</c:v>
                </c:pt>
              </c:numCache>
            </c:numRef>
          </c:cat>
          <c:val>
            <c:numRef>
              <c:f>'LOW-f skinD and DOI-m2ft'!$F$12:$L$12</c:f>
              <c:numCache>
                <c:formatCode>0.00</c:formatCode>
                <c:ptCount val="7"/>
                <c:pt idx="0">
                  <c:v>298.5147755392934</c:v>
                </c:pt>
                <c:pt idx="1">
                  <c:v>186.25814459325181</c:v>
                </c:pt>
                <c:pt idx="2">
                  <c:v>123.08079503560539</c:v>
                </c:pt>
                <c:pt idx="3">
                  <c:v>100.16173049635427</c:v>
                </c:pt>
                <c:pt idx="4">
                  <c:v>76.875464048449899</c:v>
                </c:pt>
                <c:pt idx="5">
                  <c:v>64.247652034826942</c:v>
                </c:pt>
                <c:pt idx="6">
                  <c:v>53.312210279071223</c:v>
                </c:pt>
              </c:numCache>
            </c:numRef>
          </c:val>
          <c:extLst>
            <c:ext xmlns:c16="http://schemas.microsoft.com/office/drawing/2014/chart" uri="{C3380CC4-5D6E-409C-BE32-E72D297353CC}">
              <c16:uniqueId val="{00000000-5375-4232-83B9-F37A1EAEB4E9}"/>
            </c:ext>
          </c:extLst>
        </c:ser>
        <c:ser>
          <c:idx val="1"/>
          <c:order val="1"/>
          <c:tx>
            <c:strRef>
              <c:f>'LOW-f skinD and DOI-m2ft'!$B$11</c:f>
              <c:strCache>
                <c:ptCount val="1"/>
                <c:pt idx="0">
                  <c:v>40</c:v>
                </c:pt>
              </c:strCache>
            </c:strRef>
          </c:tx>
          <c:cat>
            <c:numRef>
              <c:f>'LOW-f skinD and DOI-m2ft'!$F$9:$L$9</c:f>
              <c:numCache>
                <c:formatCode>General</c:formatCode>
                <c:ptCount val="7"/>
                <c:pt idx="0">
                  <c:v>1530</c:v>
                </c:pt>
                <c:pt idx="1">
                  <c:v>3930</c:v>
                </c:pt>
                <c:pt idx="2">
                  <c:v>9000</c:v>
                </c:pt>
                <c:pt idx="3">
                  <c:v>13590</c:v>
                </c:pt>
                <c:pt idx="4">
                  <c:v>23070</c:v>
                </c:pt>
                <c:pt idx="5">
                  <c:v>33030</c:v>
                </c:pt>
                <c:pt idx="6">
                  <c:v>47970</c:v>
                </c:pt>
              </c:numCache>
            </c:numRef>
          </c:cat>
          <c:val>
            <c:numRef>
              <c:f>'LOW-f skinD and DOI-m2ft'!$F$11:$L$11</c:f>
              <c:numCache>
                <c:formatCode>0.00</c:formatCode>
                <c:ptCount val="7"/>
                <c:pt idx="0">
                  <c:v>211.08182206821448</c:v>
                </c:pt>
                <c:pt idx="1">
                  <c:v>131.70439709311285</c:v>
                </c:pt>
                <c:pt idx="2">
                  <c:v>87.031264803508108</c:v>
                </c:pt>
                <c:pt idx="3">
                  <c:v>70.825038849351529</c:v>
                </c:pt>
                <c:pt idx="4">
                  <c:v>54.35916193552157</c:v>
                </c:pt>
                <c:pt idx="5">
                  <c:v>45.429950429139815</c:v>
                </c:pt>
                <c:pt idx="6">
                  <c:v>37.697425408374421</c:v>
                </c:pt>
              </c:numCache>
            </c:numRef>
          </c:val>
          <c:extLst>
            <c:ext xmlns:c16="http://schemas.microsoft.com/office/drawing/2014/chart" uri="{C3380CC4-5D6E-409C-BE32-E72D297353CC}">
              <c16:uniqueId val="{00000001-5375-4232-83B9-F37A1EAEB4E9}"/>
            </c:ext>
          </c:extLst>
        </c:ser>
        <c:ser>
          <c:idx val="0"/>
          <c:order val="2"/>
          <c:tx>
            <c:strRef>
              <c:f>'LOW-f skinD and DOI-m2ft'!$B$10</c:f>
              <c:strCache>
                <c:ptCount val="1"/>
                <c:pt idx="0">
                  <c:v>80</c:v>
                </c:pt>
              </c:strCache>
            </c:strRef>
          </c:tx>
          <c:cat>
            <c:numRef>
              <c:f>'LOW-f skinD and DOI-m2ft'!$F$9:$L$9</c:f>
              <c:numCache>
                <c:formatCode>General</c:formatCode>
                <c:ptCount val="7"/>
                <c:pt idx="0">
                  <c:v>1530</c:v>
                </c:pt>
                <c:pt idx="1">
                  <c:v>3930</c:v>
                </c:pt>
                <c:pt idx="2">
                  <c:v>9000</c:v>
                </c:pt>
                <c:pt idx="3">
                  <c:v>13590</c:v>
                </c:pt>
                <c:pt idx="4">
                  <c:v>23070</c:v>
                </c:pt>
                <c:pt idx="5">
                  <c:v>33030</c:v>
                </c:pt>
                <c:pt idx="6">
                  <c:v>47970</c:v>
                </c:pt>
              </c:numCache>
            </c:numRef>
          </c:cat>
          <c:val>
            <c:numRef>
              <c:f>'LOW-f skinD and DOI-m2ft'!$F$10:$L$10</c:f>
              <c:numCache>
                <c:formatCode>0.00</c:formatCode>
                <c:ptCount val="7"/>
                <c:pt idx="0">
                  <c:v>149.2573877696467</c:v>
                </c:pt>
                <c:pt idx="1">
                  <c:v>93.129072296625907</c:v>
                </c:pt>
                <c:pt idx="2">
                  <c:v>61.540397517802695</c:v>
                </c:pt>
                <c:pt idx="3">
                  <c:v>50.080865248177133</c:v>
                </c:pt>
                <c:pt idx="4">
                  <c:v>38.43773202422495</c:v>
                </c:pt>
                <c:pt idx="5">
                  <c:v>32.123826017413471</c:v>
                </c:pt>
                <c:pt idx="6">
                  <c:v>26.656105139535612</c:v>
                </c:pt>
              </c:numCache>
            </c:numRef>
          </c:val>
          <c:extLst>
            <c:ext xmlns:c16="http://schemas.microsoft.com/office/drawing/2014/chart" uri="{C3380CC4-5D6E-409C-BE32-E72D297353CC}">
              <c16:uniqueId val="{00000002-5375-4232-83B9-F37A1EAEB4E9}"/>
            </c:ext>
          </c:extLst>
        </c:ser>
        <c:dLbls>
          <c:showLegendKey val="0"/>
          <c:showVal val="0"/>
          <c:showCatName val="0"/>
          <c:showSerName val="0"/>
          <c:showPercent val="0"/>
          <c:showBubbleSize val="0"/>
        </c:dLbls>
        <c:axId val="156049792"/>
        <c:axId val="156051328"/>
      </c:areaChart>
      <c:catAx>
        <c:axId val="156049792"/>
        <c:scaling>
          <c:orientation val="minMax"/>
        </c:scaling>
        <c:delete val="0"/>
        <c:axPos val="t"/>
        <c:numFmt formatCode="General" sourceLinked="1"/>
        <c:majorTickMark val="out"/>
        <c:minorTickMark val="none"/>
        <c:tickLblPos val="nextTo"/>
        <c:crossAx val="156051328"/>
        <c:crosses val="autoZero"/>
        <c:auto val="1"/>
        <c:lblAlgn val="ctr"/>
        <c:lblOffset val="100"/>
        <c:noMultiLvlLbl val="0"/>
      </c:catAx>
      <c:valAx>
        <c:axId val="156051328"/>
        <c:scaling>
          <c:orientation val="maxMin"/>
        </c:scaling>
        <c:delete val="0"/>
        <c:axPos val="l"/>
        <c:majorGridlines/>
        <c:title>
          <c:tx>
            <c:rich>
              <a:bodyPr rot="-5400000" vert="horz"/>
              <a:lstStyle/>
              <a:p>
                <a:pPr>
                  <a:defRPr/>
                </a:pPr>
                <a:r>
                  <a:rPr lang="en-US"/>
                  <a:t>Depth in feet</a:t>
                </a:r>
              </a:p>
            </c:rich>
          </c:tx>
          <c:overlay val="0"/>
        </c:title>
        <c:numFmt formatCode="0" sourceLinked="0"/>
        <c:majorTickMark val="out"/>
        <c:minorTickMark val="none"/>
        <c:tickLblPos val="nextTo"/>
        <c:crossAx val="15604979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xdr:col>
      <xdr:colOff>99059</xdr:colOff>
      <xdr:row>1</xdr:row>
      <xdr:rowOff>76199</xdr:rowOff>
    </xdr:from>
    <xdr:to>
      <xdr:col>1</xdr:col>
      <xdr:colOff>6553200</xdr:colOff>
      <xdr:row>8</xdr:row>
      <xdr:rowOff>76199</xdr:rowOff>
    </xdr:to>
    <xdr:sp macro="" textlink="">
      <xdr:nvSpPr>
        <xdr:cNvPr id="2" name="TextBox 1">
          <a:extLst>
            <a:ext uri="{FF2B5EF4-FFF2-40B4-BE49-F238E27FC236}">
              <a16:creationId xmlns:a16="http://schemas.microsoft.com/office/drawing/2014/main" id="{59DFB039-C3A3-4FFF-AC8B-C72A11EE7FEC}"/>
            </a:ext>
          </a:extLst>
        </xdr:cNvPr>
        <xdr:cNvSpPr txBox="1"/>
      </xdr:nvSpPr>
      <xdr:spPr>
        <a:xfrm>
          <a:off x="232409" y="200024"/>
          <a:ext cx="6454141" cy="6600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sz="1100"/>
            <a:t> This</a:t>
          </a:r>
          <a:r>
            <a:rPr lang="en-US" sz="1100" baseline="0"/>
            <a:t> spreadsheet is for instructional purposes.  It is used to estimate the skin depth and the depth of investigation (DOI) with frequency domain electromagnetic tools (FDEM).   This should not be used in place of a formal forward modeling process or a formal DOI analysis. It is intended to teach  concepts and visualize the impact of changing the conductivity and/or the frequency, and to make a "back of the envelope" calculation.  </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aseline="0"/>
            <a:t>This utility uses a GEM2 FDEM tool as an example acquistion tool for instructional purposes only and is not an endorsement of this product.  The relationship between frequency, conductivity or resistivity of the medium are the same regardless of the tool used.  The other cocept is that the EM field penetrates the earth to what is referred to as the "skin depth";  however we are typically only able to resolve with any sensitivity to the DOI.  An estimate of the DOI can be made either using the square root of the skin depth or some fraction, which you are able to change.  This fraction is often &lt;20% (.2)  I often use .1 -.15 to explore the liklihood of seeing to a targeted depth.  The plots to the right show the skin depth, and the expected DOIs for both calculations, for the range of frequencies shown, for each earth conductivity (low, medium, and high).  Then for the medium conductivity range another plot shows the comparison of the skin depth, and estimated DOI's for the range of frequencies. </a:t>
          </a:r>
        </a:p>
        <a:p>
          <a:pPr lvl="1"/>
          <a:r>
            <a:rPr lang="en-US" sz="1100" baseline="0"/>
            <a:t>In the entry sheets: </a:t>
          </a:r>
          <a:br>
            <a:rPr lang="en-US" sz="1100" baseline="0"/>
          </a:br>
          <a:r>
            <a:rPr lang="en-US" sz="1100" baseline="0"/>
            <a:t>All cells that are shaded yellow, with red text, such as cell </a:t>
          </a:r>
          <a:r>
            <a:rPr lang="en-US" sz="1100" baseline="0">
              <a:solidFill>
                <a:srgbClr val="C00000"/>
              </a:solidFill>
            </a:rPr>
            <a:t> </a:t>
          </a:r>
          <a:r>
            <a:rPr lang="en-US" sz="1100" b="1" baseline="0">
              <a:solidFill>
                <a:srgbClr val="C00000"/>
              </a:solidFill>
            </a:rPr>
            <a:t>D6</a:t>
          </a:r>
          <a:r>
            <a:rPr lang="en-US" sz="1100" baseline="0">
              <a:solidFill>
                <a:srgbClr val="C00000"/>
              </a:solidFill>
            </a:rPr>
            <a:t> </a:t>
          </a:r>
          <a:r>
            <a:rPr lang="en-US" sz="1100" baseline="0"/>
            <a:t>in worksheet </a:t>
          </a:r>
          <a:br>
            <a:rPr lang="en-US" sz="1100" baseline="0"/>
          </a:br>
          <a:r>
            <a:rPr lang="en-US" sz="1100" baseline="0"/>
            <a:t>[LoF_Est SkinD and DOI-Metric] are cells where you enter a value. The "office assistant" will prompt you with what each entry is looking for.  </a:t>
          </a:r>
        </a:p>
        <a:p>
          <a:pPr lvl="1"/>
          <a:endParaRPr lang="en-US" sz="1100" baseline="0"/>
        </a:p>
        <a:p>
          <a:pPr lvl="1"/>
          <a:r>
            <a:rPr lang="en-US" sz="1100" baseline="0"/>
            <a:t>All cells that have blue text (for example </a:t>
          </a:r>
          <a:r>
            <a:rPr lang="en-US" sz="1100" b="1" baseline="0">
              <a:solidFill>
                <a:srgbClr val="0033CC"/>
              </a:solidFill>
            </a:rPr>
            <a:t>B6</a:t>
          </a:r>
          <a:r>
            <a:rPr lang="en-US" sz="1100" baseline="0"/>
            <a:t> in </a:t>
          </a:r>
          <a:r>
            <a:rPr lang="en-US" sz="1100" baseline="0">
              <a:solidFill>
                <a:schemeClr val="dk1"/>
              </a:solidFill>
              <a:effectLst/>
              <a:latin typeface="+mn-lt"/>
              <a:ea typeface="+mn-ea"/>
              <a:cs typeface="+mn-cs"/>
            </a:rPr>
            <a:t>[LoF_Est SkinD and DOI-Metric]</a:t>
          </a:r>
          <a:r>
            <a:rPr lang="en-US" sz="1100" baseline="0"/>
            <a:t>)are computed values. And the office assistant will provide a warning/request not to change the result. </a:t>
          </a:r>
        </a:p>
        <a:p>
          <a:pPr lvl="1"/>
          <a:endParaRPr lang="en-US" sz="1100" baseline="0"/>
        </a:p>
        <a:p>
          <a:r>
            <a:rPr lang="en-US" sz="1100" baseline="0"/>
            <a:t>There are four worksheets in addition to this Introduction sheet.  Each is described below:</a:t>
          </a:r>
        </a:p>
        <a:p>
          <a:r>
            <a:rPr lang="en-US" sz="1100" b="1" baseline="0">
              <a:solidFill>
                <a:schemeClr val="dk1"/>
              </a:solidFill>
              <a:effectLst/>
              <a:latin typeface="+mn-lt"/>
              <a:ea typeface="+mn-ea"/>
              <a:cs typeface="+mn-cs"/>
            </a:rPr>
            <a:t>[LoF_Est SkinD and DOI-Metric] </a:t>
          </a:r>
          <a:r>
            <a:rPr lang="en-US" sz="1100" baseline="0">
              <a:solidFill>
                <a:schemeClr val="dk1"/>
              </a:solidFill>
              <a:effectLst/>
              <a:latin typeface="+mn-lt"/>
              <a:ea typeface="+mn-ea"/>
              <a:cs typeface="+mn-cs"/>
            </a:rPr>
            <a:t>- is used to explore the expected skin depth and estimated depth of penetration.  This uses a suite of relatively lower frequency ranges.</a:t>
          </a:r>
        </a:p>
        <a:p>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[HiF Est SkinD and DOI-M] </a:t>
          </a:r>
          <a:r>
            <a:rPr lang="en-US" sz="1100" baseline="0">
              <a:solidFill>
                <a:schemeClr val="dk1"/>
              </a:solidFill>
              <a:effectLst/>
              <a:latin typeface="+mn-lt"/>
              <a:ea typeface="+mn-ea"/>
              <a:cs typeface="+mn-cs"/>
            </a:rPr>
            <a:t>- is also  used to explore the expected skin depth and estimated depth of penetration.  This uses a suite of relatively higher frequency ranges.</a:t>
          </a:r>
          <a:endParaRPr lang="en-US">
            <a:effectLst/>
          </a:endParaRPr>
        </a:p>
        <a:p>
          <a:endParaRPr lang="en-US" sz="1100"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[GEM2-Nomigraph] </a:t>
          </a:r>
          <a:r>
            <a:rPr lang="en-US" sz="1100" baseline="0">
              <a:solidFill>
                <a:schemeClr val="dk1"/>
              </a:solidFill>
              <a:effectLst/>
              <a:latin typeface="+mn-lt"/>
              <a:ea typeface="+mn-ea"/>
              <a:cs typeface="+mn-cs"/>
            </a:rPr>
            <a:t>- shows a Nomigraph that displays this information. </a:t>
          </a:r>
        </a:p>
        <a:p>
          <a:endParaRPr lang="en-US" sz="1100"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[LOW-f skinD and DOI-m2ft] </a:t>
          </a:r>
          <a:r>
            <a:rPr lang="en-US" sz="1100" baseline="0">
              <a:solidFill>
                <a:schemeClr val="dk1"/>
              </a:solidFill>
              <a:effectLst/>
              <a:latin typeface="+mn-lt"/>
              <a:ea typeface="+mn-ea"/>
              <a:cs typeface="+mn-cs"/>
            </a:rPr>
            <a:t>- shows the results of the [</a:t>
          </a:r>
          <a:r>
            <a:rPr lang="en-US" sz="1100" b="0" baseline="0">
              <a:solidFill>
                <a:schemeClr val="dk1"/>
              </a:solidFill>
              <a:effectLst/>
              <a:latin typeface="+mn-lt"/>
              <a:ea typeface="+mn-ea"/>
              <a:cs typeface="+mn-cs"/>
            </a:rPr>
            <a:t>LoF_Est SkinD and DOI-Metric] </a:t>
          </a:r>
          <a:r>
            <a:rPr lang="en-US" sz="1100" baseline="0">
              <a:solidFill>
                <a:schemeClr val="dk1"/>
              </a:solidFill>
              <a:effectLst/>
              <a:latin typeface="+mn-lt"/>
              <a:ea typeface="+mn-ea"/>
              <a:cs typeface="+mn-cs"/>
            </a:rPr>
            <a:t>spreadsheet in feet.  These are all calculated values, so please do not change. </a:t>
          </a:r>
        </a:p>
        <a:p>
          <a:endParaRPr lang="en-US" sz="1100" baseline="0">
            <a:solidFill>
              <a:schemeClr val="dk1"/>
            </a:solidFill>
            <a:effectLst/>
            <a:latin typeface="+mn-lt"/>
            <a:ea typeface="+mn-ea"/>
            <a:cs typeface="+mn-cs"/>
          </a:endParaRPr>
        </a:p>
        <a:p>
          <a:r>
            <a:rPr lang="en-US" sz="1100" i="1">
              <a:solidFill>
                <a:schemeClr val="dk1"/>
              </a:solidFill>
              <a:effectLst/>
              <a:latin typeface="+mn-lt"/>
              <a:ea typeface="+mn-ea"/>
              <a:cs typeface="+mn-cs"/>
            </a:rPr>
            <a:t>Any use of trade, firm, or product names is for descriptive purposes only</a:t>
          </a:r>
          <a:r>
            <a:rPr lang="en-US" sz="1100" i="1" baseline="0">
              <a:solidFill>
                <a:schemeClr val="dk1"/>
              </a:solidFill>
              <a:effectLst/>
              <a:latin typeface="+mn-lt"/>
              <a:ea typeface="+mn-ea"/>
              <a:cs typeface="+mn-cs"/>
            </a:rPr>
            <a:t> </a:t>
          </a:r>
          <a:r>
            <a:rPr lang="en-US" sz="1100" i="1">
              <a:solidFill>
                <a:schemeClr val="dk1"/>
              </a:solidFill>
              <a:effectLst/>
              <a:latin typeface="+mn-lt"/>
              <a:ea typeface="+mn-ea"/>
              <a:cs typeface="+mn-cs"/>
            </a:rPr>
            <a:t>and does not imply endorsement by the U.S. Government.</a:t>
          </a:r>
        </a:p>
        <a:p>
          <a:endParaRPr lang="en-US" sz="1100" i="1">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287693</xdr:colOff>
      <xdr:row>6</xdr:row>
      <xdr:rowOff>163288</xdr:rowOff>
    </xdr:from>
    <xdr:to>
      <xdr:col>27</xdr:col>
      <xdr:colOff>303244</xdr:colOff>
      <xdr:row>12</xdr:row>
      <xdr:rowOff>1</xdr:rowOff>
    </xdr:to>
    <xdr:graphicFrame macro="">
      <xdr:nvGraphicFramePr>
        <xdr:cNvPr id="2" name="Chart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264367</xdr:colOff>
      <xdr:row>12</xdr:row>
      <xdr:rowOff>139959</xdr:rowOff>
    </xdr:from>
    <xdr:to>
      <xdr:col>27</xdr:col>
      <xdr:colOff>279918</xdr:colOff>
      <xdr:row>19</xdr:row>
      <xdr:rowOff>101081</xdr:rowOff>
    </xdr:to>
    <xdr:graphicFrame macro="">
      <xdr:nvGraphicFramePr>
        <xdr:cNvPr id="3" name="Chart 2">
          <a:extLst>
            <a:ext uri="{FF2B5EF4-FFF2-40B4-BE49-F238E27FC236}">
              <a16:creationId xmlns:a16="http://schemas.microsoft.com/office/drawing/2014/main" id="{00000000-0008-0000-0000-000003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248816</xdr:colOff>
      <xdr:row>20</xdr:row>
      <xdr:rowOff>23326</xdr:rowOff>
    </xdr:from>
    <xdr:to>
      <xdr:col>27</xdr:col>
      <xdr:colOff>264367</xdr:colOff>
      <xdr:row>26</xdr:row>
      <xdr:rowOff>155510</xdr:rowOff>
    </xdr:to>
    <xdr:graphicFrame macro="">
      <xdr:nvGraphicFramePr>
        <xdr:cNvPr id="4" name="Chart 3">
          <a:extLst>
            <a:ext uri="{FF2B5EF4-FFF2-40B4-BE49-F238E27FC236}">
              <a16:creationId xmlns:a16="http://schemas.microsoft.com/office/drawing/2014/main" id="{00000000-0008-0000-0000-000004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xdr:col>
      <xdr:colOff>10379</xdr:colOff>
      <xdr:row>10</xdr:row>
      <xdr:rowOff>126685</xdr:rowOff>
    </xdr:from>
    <xdr:to>
      <xdr:col>33</xdr:col>
      <xdr:colOff>3874</xdr:colOff>
      <xdr:row>26</xdr:row>
      <xdr:rowOff>147135</xdr:rowOff>
    </xdr:to>
    <xdr:graphicFrame macro="">
      <xdr:nvGraphicFramePr>
        <xdr:cNvPr id="5" name="Chart 4">
          <a:extLst>
            <a:ext uri="{FF2B5EF4-FFF2-40B4-BE49-F238E27FC236}">
              <a16:creationId xmlns:a16="http://schemas.microsoft.com/office/drawing/2014/main" id="{00000000-0008-0000-0000-000005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31</xdr:col>
      <xdr:colOff>804457</xdr:colOff>
      <xdr:row>11</xdr:row>
      <xdr:rowOff>224978</xdr:rowOff>
    </xdr:from>
    <xdr:ext cx="629339" cy="436786"/>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7044582" y="2737197"/>
          <a:ext cx="629339"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1100" b="1">
              <a:solidFill>
                <a:schemeClr val="bg1"/>
              </a:solidFill>
            </a:rPr>
            <a:t>EC </a:t>
          </a:r>
          <a:br>
            <a:rPr lang="en-US" sz="1100" b="1">
              <a:solidFill>
                <a:schemeClr val="bg1"/>
              </a:solidFill>
            </a:rPr>
          </a:br>
          <a:r>
            <a:rPr lang="en-US" sz="1100" b="1">
              <a:solidFill>
                <a:schemeClr val="bg1"/>
              </a:solidFill>
            </a:rPr>
            <a:t>(mS/m)</a:t>
          </a:r>
        </a:p>
      </xdr:txBody>
    </xdr:sp>
    <xdr:clientData/>
  </xdr:oneCellAnchor>
  <xdr:oneCellAnchor>
    <xdr:from>
      <xdr:col>29</xdr:col>
      <xdr:colOff>1821656</xdr:colOff>
      <xdr:row>10</xdr:row>
      <xdr:rowOff>135892</xdr:rowOff>
    </xdr:from>
    <xdr:ext cx="128394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4227969" y="2421892"/>
          <a:ext cx="128394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100" b="1">
              <a:solidFill>
                <a:schemeClr val="bg1"/>
              </a:solidFill>
            </a:rPr>
            <a:t>Frequency in Hertz</a:t>
          </a:r>
        </a:p>
      </xdr:txBody>
    </xdr:sp>
    <xdr:clientData/>
  </xdr:oneCellAnchor>
  <xdr:oneCellAnchor>
    <xdr:from>
      <xdr:col>26</xdr:col>
      <xdr:colOff>309563</xdr:colOff>
      <xdr:row>6</xdr:row>
      <xdr:rowOff>273844</xdr:rowOff>
    </xdr:from>
    <xdr:ext cx="529312" cy="264560"/>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1168063" y="1428750"/>
          <a:ext cx="5293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solidFill>
            </a:rPr>
            <a:t>mS/m</a:t>
          </a:r>
        </a:p>
      </xdr:txBody>
    </xdr:sp>
    <xdr:clientData/>
  </xdr:oneCellAnchor>
  <xdr:oneCellAnchor>
    <xdr:from>
      <xdr:col>26</xdr:col>
      <xdr:colOff>319091</xdr:colOff>
      <xdr:row>13</xdr:row>
      <xdr:rowOff>57121</xdr:rowOff>
    </xdr:from>
    <xdr:ext cx="529312" cy="264560"/>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1177591" y="2962246"/>
          <a:ext cx="5293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solidFill>
            </a:rPr>
            <a:t>mS/m</a:t>
          </a:r>
        </a:p>
      </xdr:txBody>
    </xdr:sp>
    <xdr:clientData/>
  </xdr:oneCellAnchor>
  <xdr:oneCellAnchor>
    <xdr:from>
      <xdr:col>26</xdr:col>
      <xdr:colOff>328619</xdr:colOff>
      <xdr:row>20</xdr:row>
      <xdr:rowOff>138055</xdr:rowOff>
    </xdr:from>
    <xdr:ext cx="529312" cy="264560"/>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1187119" y="4471930"/>
          <a:ext cx="5293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solidFill>
            </a:rPr>
            <a:t>mS/m</a:t>
          </a:r>
        </a:p>
      </xdr:txBody>
    </xdr:sp>
    <xdr:clientData/>
  </xdr:oneCellAnchor>
  <xdr:twoCellAnchor>
    <xdr:from>
      <xdr:col>27</xdr:col>
      <xdr:colOff>499403</xdr:colOff>
      <xdr:row>1</xdr:row>
      <xdr:rowOff>100232</xdr:rowOff>
    </xdr:from>
    <xdr:to>
      <xdr:col>33</xdr:col>
      <xdr:colOff>317500</xdr:colOff>
      <xdr:row>6</xdr:row>
      <xdr:rowOff>271037</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2045562" y="262854"/>
          <a:ext cx="6113889" cy="1185256"/>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chemeClr val="dk1"/>
              </a:solidFill>
              <a:effectLst/>
              <a:latin typeface="+mn-lt"/>
              <a:ea typeface="+mn-ea"/>
              <a:cs typeface="+mn-cs"/>
            </a:rPr>
            <a:t>This utility shows:</a:t>
          </a:r>
          <a:endParaRPr lang="en-US">
            <a:effectLst/>
          </a:endParaRPr>
        </a:p>
        <a:p>
          <a:r>
            <a:rPr lang="en-US" sz="1100" baseline="0">
              <a:solidFill>
                <a:schemeClr val="dk1"/>
              </a:solidFill>
              <a:effectLst/>
              <a:latin typeface="+mn-lt"/>
              <a:ea typeface="+mn-ea"/>
              <a:cs typeface="+mn-cs"/>
            </a:rPr>
            <a:t>the effect of changing the conductivity of the earth, </a:t>
          </a:r>
          <a:endParaRPr lang="en-US">
            <a:effectLst/>
          </a:endParaRPr>
        </a:p>
        <a:p>
          <a:r>
            <a:rPr lang="en-US" sz="1100" baseline="0">
              <a:solidFill>
                <a:schemeClr val="dk1"/>
              </a:solidFill>
              <a:effectLst/>
              <a:latin typeface="+mn-lt"/>
              <a:ea typeface="+mn-ea"/>
              <a:cs typeface="+mn-cs"/>
            </a:rPr>
            <a:t>the effect of different frequencies on depth of EM penetration, and </a:t>
          </a:r>
          <a:endParaRPr lang="en-US">
            <a:effectLst/>
          </a:endParaRPr>
        </a:p>
        <a:p>
          <a:r>
            <a:rPr lang="en-US" sz="1100" baseline="0">
              <a:solidFill>
                <a:schemeClr val="dk1"/>
              </a:solidFill>
              <a:effectLst/>
              <a:latin typeface="+mn-lt"/>
              <a:ea typeface="+mn-ea"/>
              <a:cs typeface="+mn-cs"/>
            </a:rPr>
            <a:t>the difference between skin depth and an estimated depth of investigation.  </a:t>
          </a:r>
          <a:endParaRPr lang="en-US">
            <a:effectLst/>
          </a:endParaRPr>
        </a:p>
        <a:p>
          <a:r>
            <a:rPr lang="en-US" sz="1100" baseline="0">
              <a:solidFill>
                <a:schemeClr val="dk1"/>
              </a:solidFill>
              <a:effectLst/>
              <a:latin typeface="+mn-lt"/>
              <a:ea typeface="+mn-ea"/>
              <a:cs typeface="+mn-cs"/>
            </a:rPr>
            <a:t>For actual DOI values, you need to invert your data and do a depth of investigation analysis. This is only an estimate. </a:t>
          </a:r>
          <a:endParaRPr lang="en-US">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287693</xdr:colOff>
      <xdr:row>6</xdr:row>
      <xdr:rowOff>163288</xdr:rowOff>
    </xdr:from>
    <xdr:to>
      <xdr:col>27</xdr:col>
      <xdr:colOff>303244</xdr:colOff>
      <xdr:row>12</xdr:row>
      <xdr:rowOff>1</xdr:rowOff>
    </xdr:to>
    <xdr:graphicFrame macro="">
      <xdr:nvGraphicFramePr>
        <xdr:cNvPr id="2" name="Chart 1">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264367</xdr:colOff>
      <xdr:row>12</xdr:row>
      <xdr:rowOff>139959</xdr:rowOff>
    </xdr:from>
    <xdr:to>
      <xdr:col>27</xdr:col>
      <xdr:colOff>279918</xdr:colOff>
      <xdr:row>19</xdr:row>
      <xdr:rowOff>101081</xdr:rowOff>
    </xdr:to>
    <xdr:graphicFrame macro="">
      <xdr:nvGraphicFramePr>
        <xdr:cNvPr id="3" name="Chart 2">
          <a:extLst>
            <a:ext uri="{FF2B5EF4-FFF2-40B4-BE49-F238E27FC236}">
              <a16:creationId xmlns:a16="http://schemas.microsoft.com/office/drawing/2014/main" id="{00000000-0008-0000-0100-000003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248816</xdr:colOff>
      <xdr:row>20</xdr:row>
      <xdr:rowOff>23326</xdr:rowOff>
    </xdr:from>
    <xdr:to>
      <xdr:col>27</xdr:col>
      <xdr:colOff>264367</xdr:colOff>
      <xdr:row>26</xdr:row>
      <xdr:rowOff>155510</xdr:rowOff>
    </xdr:to>
    <xdr:graphicFrame macro="">
      <xdr:nvGraphicFramePr>
        <xdr:cNvPr id="4" name="Chart 3">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27</xdr:col>
      <xdr:colOff>607711</xdr:colOff>
      <xdr:row>10</xdr:row>
      <xdr:rowOff>109647</xdr:rowOff>
    </xdr:from>
    <xdr:to>
      <xdr:col>32</xdr:col>
      <xdr:colOff>601206</xdr:colOff>
      <xdr:row>26</xdr:row>
      <xdr:rowOff>116159</xdr:rowOff>
    </xdr:to>
    <xdr:graphicFrame macro="">
      <xdr:nvGraphicFramePr>
        <xdr:cNvPr id="5" name="Chart 4">
          <a:extLst>
            <a:ext uri="{FF2B5EF4-FFF2-40B4-BE49-F238E27FC236}">
              <a16:creationId xmlns:a16="http://schemas.microsoft.com/office/drawing/2014/main" id="{00000000-0008-0000-0100-000005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31</xdr:col>
      <xdr:colOff>804457</xdr:colOff>
      <xdr:row>11</xdr:row>
      <xdr:rowOff>224978</xdr:rowOff>
    </xdr:from>
    <xdr:ext cx="629339" cy="436786"/>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6825507" y="2749103"/>
          <a:ext cx="629339"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1100" b="1">
              <a:solidFill>
                <a:schemeClr val="bg1"/>
              </a:solidFill>
            </a:rPr>
            <a:t>EC </a:t>
          </a:r>
          <a:br>
            <a:rPr lang="en-US" sz="1100" b="1">
              <a:solidFill>
                <a:schemeClr val="bg1"/>
              </a:solidFill>
            </a:rPr>
          </a:br>
          <a:r>
            <a:rPr lang="en-US" sz="1100" b="1">
              <a:solidFill>
                <a:schemeClr val="bg1"/>
              </a:solidFill>
            </a:rPr>
            <a:t>(mS/m)</a:t>
          </a:r>
        </a:p>
      </xdr:txBody>
    </xdr:sp>
    <xdr:clientData/>
  </xdr:oneCellAnchor>
  <xdr:oneCellAnchor>
    <xdr:from>
      <xdr:col>29</xdr:col>
      <xdr:colOff>1821656</xdr:colOff>
      <xdr:row>10</xdr:row>
      <xdr:rowOff>135892</xdr:rowOff>
    </xdr:from>
    <xdr:ext cx="1283941" cy="264560"/>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14147006" y="2431417"/>
          <a:ext cx="128394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100" b="1">
              <a:solidFill>
                <a:schemeClr val="bg1"/>
              </a:solidFill>
            </a:rPr>
            <a:t>Frequency in Hertz</a:t>
          </a:r>
        </a:p>
      </xdr:txBody>
    </xdr:sp>
    <xdr:clientData/>
  </xdr:oneCellAnchor>
  <xdr:oneCellAnchor>
    <xdr:from>
      <xdr:col>26</xdr:col>
      <xdr:colOff>309563</xdr:colOff>
      <xdr:row>6</xdr:row>
      <xdr:rowOff>273844</xdr:rowOff>
    </xdr:from>
    <xdr:ext cx="529312" cy="264560"/>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11082338" y="1435894"/>
          <a:ext cx="5293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solidFill>
            </a:rPr>
            <a:t>mS/m</a:t>
          </a:r>
        </a:p>
      </xdr:txBody>
    </xdr:sp>
    <xdr:clientData/>
  </xdr:oneCellAnchor>
  <xdr:oneCellAnchor>
    <xdr:from>
      <xdr:col>26</xdr:col>
      <xdr:colOff>319091</xdr:colOff>
      <xdr:row>13</xdr:row>
      <xdr:rowOff>57121</xdr:rowOff>
    </xdr:from>
    <xdr:ext cx="529312" cy="264560"/>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1091866" y="2981296"/>
          <a:ext cx="5293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solidFill>
            </a:rPr>
            <a:t>mS/m</a:t>
          </a:r>
        </a:p>
      </xdr:txBody>
    </xdr:sp>
    <xdr:clientData/>
  </xdr:oneCellAnchor>
  <xdr:oneCellAnchor>
    <xdr:from>
      <xdr:col>26</xdr:col>
      <xdr:colOff>328619</xdr:colOff>
      <xdr:row>20</xdr:row>
      <xdr:rowOff>138055</xdr:rowOff>
    </xdr:from>
    <xdr:ext cx="529312" cy="264560"/>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11101394" y="4500505"/>
          <a:ext cx="5293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solidFill>
            </a:rPr>
            <a:t>mS/m</a:t>
          </a:r>
        </a:p>
      </xdr:txBody>
    </xdr:sp>
    <xdr:clientData/>
  </xdr:oneCellAnchor>
  <xdr:twoCellAnchor>
    <xdr:from>
      <xdr:col>27</xdr:col>
      <xdr:colOff>586153</xdr:colOff>
      <xdr:row>1</xdr:row>
      <xdr:rowOff>1</xdr:rowOff>
    </xdr:from>
    <xdr:to>
      <xdr:col>33</xdr:col>
      <xdr:colOff>134326</xdr:colOff>
      <xdr:row>6</xdr:row>
      <xdr:rowOff>427463</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12155543" y="167269"/>
          <a:ext cx="5857905" cy="144036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rgbClr val="C00000"/>
              </a:solidFill>
              <a:effectLst/>
              <a:latin typeface="+mn-lt"/>
              <a:ea typeface="+mn-ea"/>
              <a:cs typeface="+mn-cs"/>
            </a:rPr>
            <a:t>This utility shows:</a:t>
          </a:r>
        </a:p>
        <a:p>
          <a:r>
            <a:rPr lang="en-US" sz="1100" baseline="0">
              <a:solidFill>
                <a:srgbClr val="C00000"/>
              </a:solidFill>
              <a:effectLst/>
              <a:latin typeface="+mn-lt"/>
              <a:ea typeface="+mn-ea"/>
              <a:cs typeface="+mn-cs"/>
            </a:rPr>
            <a:t>the effect of changing the conductivity of the earth, </a:t>
          </a:r>
        </a:p>
        <a:p>
          <a:r>
            <a:rPr lang="en-US" sz="1100" baseline="0">
              <a:solidFill>
                <a:srgbClr val="C00000"/>
              </a:solidFill>
              <a:effectLst/>
              <a:latin typeface="+mn-lt"/>
              <a:ea typeface="+mn-ea"/>
              <a:cs typeface="+mn-cs"/>
            </a:rPr>
            <a:t>the effect of different frequencies on depth of EM penetration, and </a:t>
          </a:r>
        </a:p>
        <a:p>
          <a:r>
            <a:rPr lang="en-US" sz="1100" baseline="0">
              <a:solidFill>
                <a:srgbClr val="C00000"/>
              </a:solidFill>
              <a:effectLst/>
              <a:latin typeface="+mn-lt"/>
              <a:ea typeface="+mn-ea"/>
              <a:cs typeface="+mn-cs"/>
            </a:rPr>
            <a:t>the difference between skin depth and an estimated depth of investigation.  </a:t>
          </a:r>
        </a:p>
        <a:p>
          <a:endParaRPr lang="en-US" sz="1100" baseline="0">
            <a:solidFill>
              <a:srgbClr val="C00000"/>
            </a:solidFill>
            <a:effectLst/>
            <a:latin typeface="+mn-lt"/>
            <a:ea typeface="+mn-ea"/>
            <a:cs typeface="+mn-cs"/>
          </a:endParaRPr>
        </a:p>
        <a:p>
          <a:r>
            <a:rPr lang="en-US" sz="1100" baseline="0">
              <a:solidFill>
                <a:srgbClr val="C00000"/>
              </a:solidFill>
              <a:effectLst/>
              <a:latin typeface="+mn-lt"/>
              <a:ea typeface="+mn-ea"/>
              <a:cs typeface="+mn-cs"/>
            </a:rPr>
            <a:t>For actual DOI values, you need to invert your data and do a depth of investigation analysis. This is only an estimate. </a:t>
          </a:r>
          <a:endParaRPr lang="en-US">
            <a:solidFill>
              <a:srgbClr val="C00000"/>
            </a:solidFill>
            <a:effectLst/>
          </a:endParaRPr>
        </a:p>
        <a:p>
          <a:endParaRPr lang="en-US" sz="1100" baseline="0">
            <a:solidFill>
              <a:srgbClr val="C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287693</xdr:colOff>
      <xdr:row>6</xdr:row>
      <xdr:rowOff>163288</xdr:rowOff>
    </xdr:from>
    <xdr:to>
      <xdr:col>27</xdr:col>
      <xdr:colOff>303244</xdr:colOff>
      <xdr:row>12</xdr:row>
      <xdr:rowOff>1</xdr:rowOff>
    </xdr:to>
    <xdr:graphicFrame macro="">
      <xdr:nvGraphicFramePr>
        <xdr:cNvPr id="2" name="Chart 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264367</xdr:colOff>
      <xdr:row>12</xdr:row>
      <xdr:rowOff>139959</xdr:rowOff>
    </xdr:from>
    <xdr:to>
      <xdr:col>27</xdr:col>
      <xdr:colOff>279918</xdr:colOff>
      <xdr:row>19</xdr:row>
      <xdr:rowOff>101081</xdr:rowOff>
    </xdr:to>
    <xdr:graphicFrame macro="">
      <xdr:nvGraphicFramePr>
        <xdr:cNvPr id="3" name="Chart 2">
          <a:extLst>
            <a:ext uri="{FF2B5EF4-FFF2-40B4-BE49-F238E27FC236}">
              <a16:creationId xmlns:a16="http://schemas.microsoft.com/office/drawing/2014/main" id="{00000000-0008-0000-0200-000003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248816</xdr:colOff>
      <xdr:row>20</xdr:row>
      <xdr:rowOff>23326</xdr:rowOff>
    </xdr:from>
    <xdr:to>
      <xdr:col>27</xdr:col>
      <xdr:colOff>264367</xdr:colOff>
      <xdr:row>26</xdr:row>
      <xdr:rowOff>155510</xdr:rowOff>
    </xdr:to>
    <xdr:graphicFrame macro="">
      <xdr:nvGraphicFramePr>
        <xdr:cNvPr id="4" name="Chart 3">
          <a:extLst>
            <a:ext uri="{FF2B5EF4-FFF2-40B4-BE49-F238E27FC236}">
              <a16:creationId xmlns:a16="http://schemas.microsoft.com/office/drawing/2014/main" id="{00000000-0008-0000-0200-000004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27</xdr:col>
      <xdr:colOff>558864</xdr:colOff>
      <xdr:row>10</xdr:row>
      <xdr:rowOff>59530</xdr:rowOff>
    </xdr:from>
    <xdr:to>
      <xdr:col>32</xdr:col>
      <xdr:colOff>551089</xdr:colOff>
      <xdr:row>22</xdr:row>
      <xdr:rowOff>142874</xdr:rowOff>
    </xdr:to>
    <xdr:graphicFrame macro="">
      <xdr:nvGraphicFramePr>
        <xdr:cNvPr id="5" name="Chart 4">
          <a:extLst>
            <a:ext uri="{FF2B5EF4-FFF2-40B4-BE49-F238E27FC236}">
              <a16:creationId xmlns:a16="http://schemas.microsoft.com/office/drawing/2014/main" id="{00000000-0008-0000-0200-000005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31</xdr:col>
      <xdr:colOff>804457</xdr:colOff>
      <xdr:row>11</xdr:row>
      <xdr:rowOff>224978</xdr:rowOff>
    </xdr:from>
    <xdr:ext cx="629339" cy="436786"/>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16825507" y="2749103"/>
          <a:ext cx="629339"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1100" b="1">
              <a:solidFill>
                <a:schemeClr val="bg1"/>
              </a:solidFill>
            </a:rPr>
            <a:t>EC </a:t>
          </a:r>
          <a:br>
            <a:rPr lang="en-US" sz="1100" b="1">
              <a:solidFill>
                <a:schemeClr val="bg1"/>
              </a:solidFill>
            </a:rPr>
          </a:br>
          <a:r>
            <a:rPr lang="en-US" sz="1100" b="1">
              <a:solidFill>
                <a:schemeClr val="bg1"/>
              </a:solidFill>
            </a:rPr>
            <a:t>(mS/m)</a:t>
          </a:r>
        </a:p>
      </xdr:txBody>
    </xdr:sp>
    <xdr:clientData/>
  </xdr:oneCellAnchor>
  <xdr:oneCellAnchor>
    <xdr:from>
      <xdr:col>29</xdr:col>
      <xdr:colOff>1821656</xdr:colOff>
      <xdr:row>10</xdr:row>
      <xdr:rowOff>135892</xdr:rowOff>
    </xdr:from>
    <xdr:ext cx="1283941" cy="264560"/>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14147006" y="2431417"/>
          <a:ext cx="128394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100" b="1">
              <a:solidFill>
                <a:schemeClr val="bg1"/>
              </a:solidFill>
            </a:rPr>
            <a:t>Frequency in Hertz</a:t>
          </a:r>
        </a:p>
      </xdr:txBody>
    </xdr:sp>
    <xdr:clientData/>
  </xdr:oneCellAnchor>
  <xdr:oneCellAnchor>
    <xdr:from>
      <xdr:col>26</xdr:col>
      <xdr:colOff>309563</xdr:colOff>
      <xdr:row>6</xdr:row>
      <xdr:rowOff>273844</xdr:rowOff>
    </xdr:from>
    <xdr:ext cx="529312" cy="264560"/>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11082338" y="1435894"/>
          <a:ext cx="5293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solidFill>
            </a:rPr>
            <a:t>mS/m</a:t>
          </a:r>
        </a:p>
      </xdr:txBody>
    </xdr:sp>
    <xdr:clientData/>
  </xdr:oneCellAnchor>
  <xdr:oneCellAnchor>
    <xdr:from>
      <xdr:col>26</xdr:col>
      <xdr:colOff>319091</xdr:colOff>
      <xdr:row>13</xdr:row>
      <xdr:rowOff>57121</xdr:rowOff>
    </xdr:from>
    <xdr:ext cx="529312" cy="264560"/>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11091866" y="2981296"/>
          <a:ext cx="5293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solidFill>
            </a:rPr>
            <a:t>mS/m</a:t>
          </a:r>
        </a:p>
      </xdr:txBody>
    </xdr:sp>
    <xdr:clientData/>
  </xdr:oneCellAnchor>
  <xdr:oneCellAnchor>
    <xdr:from>
      <xdr:col>26</xdr:col>
      <xdr:colOff>328619</xdr:colOff>
      <xdr:row>20</xdr:row>
      <xdr:rowOff>138055</xdr:rowOff>
    </xdr:from>
    <xdr:ext cx="529312"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11101394" y="4500505"/>
          <a:ext cx="5293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solidFill>
            </a:rPr>
            <a:t>mS/m</a:t>
          </a:r>
        </a:p>
      </xdr:txBody>
    </xdr:sp>
    <xdr:clientData/>
  </xdr:oneCellAnchor>
  <xdr:twoCellAnchor>
    <xdr:from>
      <xdr:col>1</xdr:col>
      <xdr:colOff>224408</xdr:colOff>
      <xdr:row>8</xdr:row>
      <xdr:rowOff>159710</xdr:rowOff>
    </xdr:from>
    <xdr:to>
      <xdr:col>19</xdr:col>
      <xdr:colOff>530552</xdr:colOff>
      <xdr:row>15</xdr:row>
      <xdr:rowOff>183023</xdr:rowOff>
    </xdr:to>
    <xdr:sp macro="" textlink="">
      <xdr:nvSpPr>
        <xdr:cNvPr id="11" name="TextBox 10">
          <a:extLst>
            <a:ext uri="{FF2B5EF4-FFF2-40B4-BE49-F238E27FC236}">
              <a16:creationId xmlns:a16="http://schemas.microsoft.com/office/drawing/2014/main" id="{00000000-0008-0000-0200-00000B000000}"/>
            </a:ext>
          </a:extLst>
        </xdr:cNvPr>
        <xdr:cNvSpPr txBox="1"/>
      </xdr:nvSpPr>
      <xdr:spPr>
        <a:xfrm rot="21031416">
          <a:off x="320753" y="1937710"/>
          <a:ext cx="7251730" cy="1486003"/>
        </a:xfrm>
        <a:prstGeom prst="rect">
          <a:avLst/>
        </a:prstGeom>
        <a:solidFill>
          <a:schemeClr val="lt1">
            <a:alpha val="61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US" sz="1600" b="1">
            <a:solidFill>
              <a:schemeClr val="tx1"/>
            </a:solidFill>
          </a:endParaRPr>
        </a:p>
        <a:p>
          <a:pPr algn="ctr"/>
          <a:r>
            <a:rPr lang="en-US" sz="1600" b="1">
              <a:solidFill>
                <a:schemeClr val="tx1"/>
              </a:solidFill>
            </a:rPr>
            <a:t>Results shown  here in  feet.   </a:t>
          </a:r>
          <a:endParaRPr lang="en-US" sz="1100" b="1" i="0" u="none" strike="noStrike">
            <a:solidFill>
              <a:schemeClr val="tx1"/>
            </a:solidFill>
            <a:effectLst/>
            <a:latin typeface="+mn-lt"/>
            <a:ea typeface="+mn-ea"/>
            <a:cs typeface="+mn-cs"/>
          </a:endParaRPr>
        </a:p>
        <a:p>
          <a:pPr algn="ctr"/>
          <a:r>
            <a:rPr lang="en-US" sz="1600" b="1">
              <a:solidFill>
                <a:schemeClr val="tx1"/>
              </a:solidFill>
            </a:rPr>
            <a:t>Please enter al</a:t>
          </a:r>
          <a:r>
            <a:rPr lang="en-US" sz="1600" b="1" baseline="0">
              <a:solidFill>
                <a:schemeClr val="tx1"/>
              </a:solidFill>
            </a:rPr>
            <a:t> values in the  "Est SkinD and DOI-Metric "  worksheet</a:t>
          </a:r>
        </a:p>
        <a:p>
          <a:pPr algn="ctr"/>
          <a:r>
            <a:rPr lang="en-US" sz="1600" b="1" baseline="0">
              <a:solidFill>
                <a:schemeClr val="tx1"/>
              </a:solidFill>
            </a:rPr>
            <a:t>Then you can move or delete this text box to see results.</a:t>
          </a:r>
        </a:p>
        <a:p>
          <a:pPr algn="ctr"/>
          <a:endParaRPr lang="en-US" sz="1600" b="1" baseline="0">
            <a:solidFill>
              <a:schemeClr val="tx1"/>
            </a:solidFill>
          </a:endParaRPr>
        </a:p>
        <a:p>
          <a:pPr algn="ctr"/>
          <a:endParaRPr lang="en-US" sz="1600" b="1">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FE33A-5151-46E8-9891-2325A22A85CE}">
  <dimension ref="B1:B9"/>
  <sheetViews>
    <sheetView showGridLines="0" tabSelected="1" workbookViewId="0">
      <selection activeCell="I4" sqref="I4"/>
    </sheetView>
  </sheetViews>
  <sheetFormatPr defaultRowHeight="12.5" x14ac:dyDescent="0.25"/>
  <cols>
    <col min="1" max="1" width="2" customWidth="1"/>
    <col min="2" max="2" width="96.90625" customWidth="1"/>
    <col min="3" max="3" width="1.6328125" customWidth="1"/>
  </cols>
  <sheetData>
    <row r="1" spans="2:2" ht="9.65" customHeight="1" thickBot="1" x14ac:dyDescent="0.3"/>
    <row r="2" spans="2:2" ht="6.65" customHeight="1" x14ac:dyDescent="0.25">
      <c r="B2" s="95"/>
    </row>
    <row r="3" spans="2:2" ht="229.75" customHeight="1" x14ac:dyDescent="0.25">
      <c r="B3" s="96"/>
    </row>
    <row r="4" spans="2:2" ht="245.4" customHeight="1" x14ac:dyDescent="0.25">
      <c r="B4" s="96"/>
    </row>
    <row r="5" spans="2:2" x14ac:dyDescent="0.25">
      <c r="B5" s="96"/>
    </row>
    <row r="6" spans="2:2" x14ac:dyDescent="0.25">
      <c r="B6" s="96"/>
    </row>
    <row r="7" spans="2:2" x14ac:dyDescent="0.25">
      <c r="B7" s="96"/>
    </row>
    <row r="8" spans="2:2" x14ac:dyDescent="0.25">
      <c r="B8" s="96"/>
    </row>
    <row r="9" spans="2:2" ht="13" thickBot="1" x14ac:dyDescent="0.3">
      <c r="B9" s="9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G40"/>
  <sheetViews>
    <sheetView showGridLines="0" zoomScale="91" zoomScaleNormal="91" workbookViewId="0">
      <selection activeCell="F37" sqref="F37"/>
    </sheetView>
  </sheetViews>
  <sheetFormatPr defaultRowHeight="12.5" x14ac:dyDescent="0.25"/>
  <cols>
    <col min="1" max="1" width="1.453125" customWidth="1"/>
    <col min="2" max="4" width="9.6328125" customWidth="1"/>
    <col min="5" max="5" width="2.36328125" customWidth="1"/>
    <col min="6" max="6" width="8.6328125" customWidth="1"/>
    <col min="7" max="12" width="9.6328125" customWidth="1"/>
    <col min="13" max="13" width="3" customWidth="1"/>
    <col min="14" max="19" width="9.6328125" hidden="1" customWidth="1"/>
    <col min="20" max="21" width="9.6328125" customWidth="1"/>
    <col min="22" max="22" width="2.6328125" customWidth="1"/>
    <col min="29" max="29" width="5" customWidth="1"/>
    <col min="30" max="30" width="41.6328125" customWidth="1"/>
    <col min="31" max="32" width="13.6328125" customWidth="1"/>
  </cols>
  <sheetData>
    <row r="2" spans="2:33" ht="18" x14ac:dyDescent="0.4">
      <c r="B2" s="16" t="s">
        <v>39</v>
      </c>
      <c r="K2" s="39" t="s">
        <v>23</v>
      </c>
    </row>
    <row r="3" spans="2:33" ht="13.5" thickBot="1" x14ac:dyDescent="0.35">
      <c r="K3" s="70" t="s">
        <v>27</v>
      </c>
      <c r="L3" s="39"/>
    </row>
    <row r="4" spans="2:33" ht="16.25" customHeight="1" thickBot="1" x14ac:dyDescent="0.35">
      <c r="B4" s="77" t="s">
        <v>28</v>
      </c>
      <c r="C4" s="68"/>
      <c r="D4" s="69"/>
      <c r="G4" s="19" t="s">
        <v>11</v>
      </c>
      <c r="J4" s="18" t="s">
        <v>8</v>
      </c>
      <c r="K4" s="19" t="s">
        <v>10</v>
      </c>
      <c r="L4" s="19"/>
      <c r="O4" t="s">
        <v>9</v>
      </c>
    </row>
    <row r="5" spans="2:33" ht="18" customHeight="1" thickBot="1" x14ac:dyDescent="0.35">
      <c r="B5" s="74" t="s">
        <v>17</v>
      </c>
      <c r="C5" s="76"/>
      <c r="D5" s="75" t="s">
        <v>16</v>
      </c>
      <c r="F5" s="3"/>
      <c r="G5" s="5" t="s">
        <v>0</v>
      </c>
      <c r="H5" s="4">
        <f>4*3.14159*(10^-7)</f>
        <v>1.2566359999999999E-6</v>
      </c>
      <c r="U5" s="1" t="s">
        <v>20</v>
      </c>
      <c r="V5" s="1"/>
    </row>
    <row r="6" spans="2:33" ht="13.5" thickBot="1" x14ac:dyDescent="0.35">
      <c r="B6" s="89">
        <f>1/$D$6*1000</f>
        <v>333.33333333333331</v>
      </c>
      <c r="C6" s="71" t="s">
        <v>24</v>
      </c>
      <c r="D6" s="111">
        <v>3</v>
      </c>
      <c r="F6" s="2"/>
      <c r="G6" s="6"/>
      <c r="H6" s="2"/>
      <c r="I6" s="1" t="s">
        <v>19</v>
      </c>
      <c r="U6" s="1" t="s">
        <v>21</v>
      </c>
      <c r="V6" s="1"/>
    </row>
    <row r="7" spans="2:33" s="1" customFormat="1" ht="35.4" customHeight="1" x14ac:dyDescent="0.3">
      <c r="F7" s="100" t="s">
        <v>18</v>
      </c>
      <c r="G7" s="101"/>
      <c r="H7" s="101"/>
      <c r="I7" s="101"/>
      <c r="J7" s="101"/>
      <c r="K7" s="101"/>
      <c r="L7" s="101"/>
      <c r="M7" s="102"/>
      <c r="N7" s="21"/>
      <c r="O7" s="21"/>
      <c r="P7" s="21"/>
      <c r="Q7" s="21"/>
      <c r="R7" s="7"/>
      <c r="S7" s="21"/>
      <c r="T7"/>
      <c r="V7"/>
      <c r="W7"/>
      <c r="X7"/>
      <c r="Y7"/>
      <c r="Z7"/>
      <c r="AA7"/>
      <c r="AB7"/>
    </row>
    <row r="8" spans="2:33" s="1" customFormat="1" ht="14" x14ac:dyDescent="0.3">
      <c r="B8" s="9" t="s">
        <v>1</v>
      </c>
      <c r="C8" s="9" t="s">
        <v>2</v>
      </c>
      <c r="D8" s="27" t="s">
        <v>3</v>
      </c>
      <c r="F8" s="123" t="s">
        <v>34</v>
      </c>
      <c r="G8" s="55"/>
      <c r="H8" s="55"/>
      <c r="I8" s="112" t="s">
        <v>14</v>
      </c>
      <c r="J8" s="12"/>
      <c r="K8" s="12"/>
      <c r="L8" s="12"/>
      <c r="M8" s="40"/>
      <c r="N8" s="25" t="s">
        <v>12</v>
      </c>
      <c r="O8" s="26"/>
      <c r="P8" s="12"/>
      <c r="Q8" s="26"/>
      <c r="R8" s="10"/>
      <c r="S8" s="12"/>
      <c r="T8"/>
      <c r="V8"/>
      <c r="W8"/>
      <c r="X8"/>
      <c r="Y8"/>
      <c r="Z8"/>
      <c r="AA8"/>
      <c r="AB8"/>
    </row>
    <row r="9" spans="2:33" s="15" customFormat="1" ht="21" customHeight="1" thickBot="1" x14ac:dyDescent="0.35">
      <c r="B9" s="17" t="s">
        <v>5</v>
      </c>
      <c r="C9" s="13" t="s">
        <v>6</v>
      </c>
      <c r="D9" s="13" t="s">
        <v>7</v>
      </c>
      <c r="E9" s="14"/>
      <c r="F9" s="106">
        <v>1530</v>
      </c>
      <c r="G9" s="107">
        <v>3930</v>
      </c>
      <c r="H9" s="107">
        <v>9000</v>
      </c>
      <c r="I9" s="107">
        <v>13590</v>
      </c>
      <c r="J9" s="107">
        <v>23070</v>
      </c>
      <c r="K9" s="107">
        <v>33030</v>
      </c>
      <c r="L9" s="107">
        <v>47970</v>
      </c>
      <c r="M9" s="108" t="s">
        <v>15</v>
      </c>
      <c r="N9" s="29">
        <v>79000</v>
      </c>
      <c r="O9" s="29">
        <v>79000</v>
      </c>
      <c r="P9" s="29">
        <v>79000</v>
      </c>
      <c r="Q9" s="29">
        <v>79000</v>
      </c>
      <c r="R9" s="29">
        <v>79000</v>
      </c>
      <c r="S9" s="29">
        <v>79000</v>
      </c>
      <c r="T9"/>
      <c r="U9" s="1"/>
      <c r="V9"/>
      <c r="W9"/>
      <c r="X9"/>
      <c r="Y9"/>
      <c r="Z9"/>
      <c r="AA9"/>
      <c r="AB9"/>
      <c r="AC9" s="91" t="s">
        <v>32</v>
      </c>
      <c r="AD9" s="9"/>
      <c r="AE9" s="9"/>
      <c r="AF9" s="92">
        <f>+B11</f>
        <v>40</v>
      </c>
      <c r="AG9" s="93"/>
    </row>
    <row r="10" spans="2:33" ht="18" customHeight="1" thickTop="1" thickBot="1" x14ac:dyDescent="0.35">
      <c r="B10" s="109">
        <v>80</v>
      </c>
      <c r="C10" s="42">
        <f>+B10/1000</f>
        <v>0.08</v>
      </c>
      <c r="D10" s="43">
        <f>1/C10</f>
        <v>12.5</v>
      </c>
      <c r="F10" s="56">
        <f>1/(SQRT($H$5*$C10*PI()*F$9))</f>
        <v>45.491431810315966</v>
      </c>
      <c r="G10" s="57">
        <f t="shared" ref="G10:L12" si="0">1/(SQRT($H$5*$C10*PI()*G$9))</f>
        <v>28.384356079434898</v>
      </c>
      <c r="H10" s="57">
        <f t="shared" si="0"/>
        <v>18.756597841451597</v>
      </c>
      <c r="I10" s="57">
        <f t="shared" si="0"/>
        <v>15.263902849185349</v>
      </c>
      <c r="J10" s="57">
        <f t="shared" si="0"/>
        <v>11.715249016831743</v>
      </c>
      <c r="K10" s="57">
        <f t="shared" si="0"/>
        <v>9.7908643759260805</v>
      </c>
      <c r="L10" s="57">
        <f t="shared" si="0"/>
        <v>8.1243843765728769</v>
      </c>
      <c r="M10" s="58" t="s">
        <v>15</v>
      </c>
      <c r="N10" s="36">
        <f t="shared" ref="N10:S12" si="1">1/(SQRT($H$5*$C10*PI()*N$9))</f>
        <v>6.3308463881857104</v>
      </c>
      <c r="O10" s="36">
        <f t="shared" si="1"/>
        <v>6.3308463881857104</v>
      </c>
      <c r="P10" s="36">
        <f t="shared" si="1"/>
        <v>6.3308463881857104</v>
      </c>
      <c r="Q10" s="36">
        <f t="shared" si="1"/>
        <v>6.3308463881857104</v>
      </c>
      <c r="R10" s="36">
        <f t="shared" si="1"/>
        <v>6.3308463881857104</v>
      </c>
      <c r="S10" s="36">
        <f t="shared" si="1"/>
        <v>6.3308463881857104</v>
      </c>
      <c r="U10" s="1"/>
      <c r="V10" s="1"/>
      <c r="W10" s="1"/>
      <c r="X10" s="1"/>
      <c r="Y10" s="1"/>
      <c r="AC10" s="47"/>
      <c r="AD10" s="2"/>
      <c r="AE10" s="6" t="s">
        <v>30</v>
      </c>
      <c r="AF10" s="94">
        <f>+D11</f>
        <v>25</v>
      </c>
      <c r="AG10" s="49"/>
    </row>
    <row r="11" spans="2:33" ht="18" customHeight="1" thickBot="1" x14ac:dyDescent="0.35">
      <c r="B11" s="109">
        <v>40</v>
      </c>
      <c r="C11" s="42">
        <f>+B11/1000</f>
        <v>0.04</v>
      </c>
      <c r="D11" s="43">
        <f>1/C11</f>
        <v>25</v>
      </c>
      <c r="F11" s="56">
        <f>1/(SQRT($H$5*$C11*PI()*F$9))</f>
        <v>64.334599837919683</v>
      </c>
      <c r="G11" s="57">
        <f t="shared" si="0"/>
        <v>40.141541326764049</v>
      </c>
      <c r="H11" s="57">
        <f t="shared" si="0"/>
        <v>26.525835051358765</v>
      </c>
      <c r="I11" s="57">
        <f t="shared" si="0"/>
        <v>21.58641842406325</v>
      </c>
      <c r="J11" s="57">
        <f t="shared" si="0"/>
        <v>16.567864046181519</v>
      </c>
      <c r="K11" s="57">
        <f t="shared" si="0"/>
        <v>13.846373187790251</v>
      </c>
      <c r="L11" s="57">
        <f t="shared" si="0"/>
        <v>11.489614571281445</v>
      </c>
      <c r="M11" s="58" t="s">
        <v>15</v>
      </c>
      <c r="N11" s="36">
        <f t="shared" si="1"/>
        <v>8.9531688234729554</v>
      </c>
      <c r="O11" s="36">
        <f t="shared" si="1"/>
        <v>8.9531688234729554</v>
      </c>
      <c r="P11" s="36">
        <f t="shared" si="1"/>
        <v>8.9531688234729554</v>
      </c>
      <c r="Q11" s="36">
        <f t="shared" si="1"/>
        <v>8.9531688234729554</v>
      </c>
      <c r="R11" s="36">
        <f t="shared" si="1"/>
        <v>8.9531688234729554</v>
      </c>
      <c r="S11" s="36">
        <f t="shared" si="1"/>
        <v>8.9531688234729554</v>
      </c>
      <c r="U11" s="1"/>
      <c r="V11" s="1"/>
      <c r="W11" s="1"/>
      <c r="X11" s="1"/>
      <c r="Y11" s="1"/>
      <c r="AC11" s="47"/>
      <c r="AD11" s="2"/>
      <c r="AE11" s="2"/>
      <c r="AF11" s="2"/>
      <c r="AG11" s="49"/>
    </row>
    <row r="12" spans="2:33" ht="18" customHeight="1" thickBot="1" x14ac:dyDescent="0.35">
      <c r="B12" s="109">
        <v>20</v>
      </c>
      <c r="C12" s="42">
        <f>+B12/1000</f>
        <v>0.02</v>
      </c>
      <c r="D12" s="43">
        <f>1/C12</f>
        <v>50</v>
      </c>
      <c r="F12" s="59">
        <f>1/(SQRT($H$5*$C12*PI()*F$9))</f>
        <v>90.982863620631932</v>
      </c>
      <c r="G12" s="60">
        <f t="shared" si="0"/>
        <v>56.768712158869796</v>
      </c>
      <c r="H12" s="60">
        <f t="shared" si="0"/>
        <v>37.513195682903195</v>
      </c>
      <c r="I12" s="60">
        <f t="shared" si="0"/>
        <v>30.527805698370699</v>
      </c>
      <c r="J12" s="60">
        <f t="shared" si="0"/>
        <v>23.430498033663486</v>
      </c>
      <c r="K12" s="60">
        <f t="shared" si="0"/>
        <v>19.581728751852161</v>
      </c>
      <c r="L12" s="60">
        <f t="shared" si="0"/>
        <v>16.248768753145754</v>
      </c>
      <c r="M12" s="61" t="s">
        <v>15</v>
      </c>
      <c r="N12" s="37">
        <f t="shared" si="1"/>
        <v>12.661692776371421</v>
      </c>
      <c r="O12" s="37">
        <f t="shared" si="1"/>
        <v>12.661692776371421</v>
      </c>
      <c r="P12" s="37">
        <f t="shared" si="1"/>
        <v>12.661692776371421</v>
      </c>
      <c r="Q12" s="37">
        <f t="shared" si="1"/>
        <v>12.661692776371421</v>
      </c>
      <c r="R12" s="37">
        <f t="shared" si="1"/>
        <v>12.661692776371421</v>
      </c>
      <c r="S12" s="37">
        <f t="shared" si="1"/>
        <v>12.661692776371421</v>
      </c>
      <c r="Y12" s="20"/>
      <c r="AC12" s="47"/>
      <c r="AD12" s="2"/>
      <c r="AE12" s="2"/>
      <c r="AF12" s="2"/>
      <c r="AG12" s="49"/>
    </row>
    <row r="13" spans="2:33" ht="13" thickBot="1" x14ac:dyDescent="0.3">
      <c r="N13" s="30"/>
      <c r="O13" s="30"/>
      <c r="P13" s="30"/>
      <c r="Q13" s="30"/>
      <c r="R13" s="30"/>
      <c r="S13" s="30"/>
      <c r="Y13" s="20"/>
      <c r="AC13" s="47"/>
      <c r="AD13" s="2"/>
      <c r="AE13" s="2"/>
      <c r="AF13" s="2"/>
      <c r="AG13" s="49"/>
    </row>
    <row r="14" spans="2:33" ht="14" x14ac:dyDescent="0.3">
      <c r="B14" s="2"/>
      <c r="C14" s="2"/>
      <c r="D14" s="2"/>
      <c r="F14" s="124" t="s">
        <v>35</v>
      </c>
      <c r="G14" s="7"/>
      <c r="H14" s="7"/>
      <c r="I14" s="7"/>
      <c r="J14" s="7"/>
      <c r="K14" s="7"/>
      <c r="L14" s="7"/>
      <c r="M14" s="8"/>
      <c r="N14" s="31"/>
      <c r="O14" s="32"/>
      <c r="P14" s="32"/>
      <c r="Q14" s="32"/>
      <c r="R14" s="32"/>
      <c r="S14" s="32"/>
      <c r="Y14" s="20"/>
      <c r="AC14" s="47"/>
      <c r="AD14" s="2"/>
      <c r="AE14" s="2"/>
      <c r="AF14" s="2"/>
      <c r="AG14" s="49"/>
    </row>
    <row r="15" spans="2:33" ht="13" x14ac:dyDescent="0.3">
      <c r="B15" s="2"/>
      <c r="C15" s="2"/>
      <c r="D15" s="2"/>
      <c r="F15" s="11" t="s">
        <v>4</v>
      </c>
      <c r="G15" s="12"/>
      <c r="H15" s="12"/>
      <c r="I15" s="12"/>
      <c r="J15" s="12"/>
      <c r="K15" s="12"/>
      <c r="L15" s="12"/>
      <c r="M15" s="40"/>
      <c r="N15" s="33"/>
      <c r="O15" s="34"/>
      <c r="P15" s="34"/>
      <c r="Q15" s="34"/>
      <c r="R15" s="34"/>
      <c r="S15" s="34"/>
      <c r="Y15" s="20"/>
      <c r="AC15" s="47"/>
      <c r="AD15" s="2"/>
      <c r="AE15" s="2"/>
      <c r="AF15" s="2"/>
      <c r="AG15" s="49"/>
    </row>
    <row r="16" spans="2:33" ht="18" customHeight="1" x14ac:dyDescent="0.3">
      <c r="B16" s="14" t="s">
        <v>1</v>
      </c>
      <c r="C16" s="14" t="s">
        <v>2</v>
      </c>
      <c r="D16" s="28" t="s">
        <v>3</v>
      </c>
      <c r="F16" s="98">
        <f>+$F$9</f>
        <v>1530</v>
      </c>
      <c r="G16" s="99">
        <f t="shared" ref="G16:S16" si="2">+G$9</f>
        <v>3930</v>
      </c>
      <c r="H16" s="99">
        <f t="shared" si="2"/>
        <v>9000</v>
      </c>
      <c r="I16" s="99">
        <f t="shared" si="2"/>
        <v>13590</v>
      </c>
      <c r="J16" s="99">
        <f t="shared" si="2"/>
        <v>23070</v>
      </c>
      <c r="K16" s="99">
        <f t="shared" si="2"/>
        <v>33030</v>
      </c>
      <c r="L16" s="99">
        <f>+$L$9</f>
        <v>47970</v>
      </c>
      <c r="M16" s="41" t="s">
        <v>15</v>
      </c>
      <c r="N16" s="35">
        <f t="shared" si="2"/>
        <v>79000</v>
      </c>
      <c r="O16" s="35">
        <f t="shared" si="2"/>
        <v>79000</v>
      </c>
      <c r="P16" s="35">
        <f t="shared" si="2"/>
        <v>79000</v>
      </c>
      <c r="Q16" s="35">
        <f t="shared" si="2"/>
        <v>79000</v>
      </c>
      <c r="R16" s="35">
        <f t="shared" si="2"/>
        <v>79000</v>
      </c>
      <c r="S16" s="35">
        <f t="shared" si="2"/>
        <v>79000</v>
      </c>
      <c r="Y16" s="20"/>
      <c r="AC16" s="47"/>
      <c r="AD16" s="2"/>
      <c r="AE16" s="2"/>
      <c r="AF16" s="2"/>
      <c r="AG16" s="49"/>
    </row>
    <row r="17" spans="2:33" ht="18" customHeight="1" x14ac:dyDescent="0.25">
      <c r="B17" s="24">
        <f>+$B$10</f>
        <v>80</v>
      </c>
      <c r="C17" s="42">
        <f>+B17/1000</f>
        <v>0.08</v>
      </c>
      <c r="D17" s="43">
        <f>1/C17</f>
        <v>12.5</v>
      </c>
      <c r="F17" s="62">
        <f>SQRT(F10)</f>
        <v>6.7447336352383829</v>
      </c>
      <c r="G17" s="63">
        <f t="shared" ref="G17:S19" si="3">SQRT(G10)</f>
        <v>5.327697070914871</v>
      </c>
      <c r="H17" s="63">
        <f t="shared" si="3"/>
        <v>4.3308888050204661</v>
      </c>
      <c r="I17" s="63">
        <f t="shared" si="3"/>
        <v>3.90690450986268</v>
      </c>
      <c r="J17" s="63">
        <f t="shared" si="3"/>
        <v>3.4227545948887048</v>
      </c>
      <c r="K17" s="63">
        <f>SQRT(K10)</f>
        <v>3.129035694255673</v>
      </c>
      <c r="L17" s="63">
        <f>SQRT(L10)</f>
        <v>2.8503305732095141</v>
      </c>
      <c r="M17" s="64" t="s">
        <v>15</v>
      </c>
      <c r="N17" s="36">
        <f t="shared" si="3"/>
        <v>2.5161173240104904</v>
      </c>
      <c r="O17" s="36">
        <f t="shared" si="3"/>
        <v>2.5161173240104904</v>
      </c>
      <c r="P17" s="36">
        <f t="shared" si="3"/>
        <v>2.5161173240104904</v>
      </c>
      <c r="Q17" s="36">
        <f t="shared" si="3"/>
        <v>2.5161173240104904</v>
      </c>
      <c r="R17" s="36">
        <f t="shared" si="3"/>
        <v>2.5161173240104904</v>
      </c>
      <c r="S17" s="36">
        <f t="shared" si="3"/>
        <v>2.5161173240104904</v>
      </c>
      <c r="Y17" s="20"/>
      <c r="AC17" s="47"/>
      <c r="AD17" s="2"/>
      <c r="AE17" s="2"/>
      <c r="AF17" s="2"/>
      <c r="AG17" s="49"/>
    </row>
    <row r="18" spans="2:33" ht="18" customHeight="1" x14ac:dyDescent="0.3">
      <c r="B18" s="24">
        <f>+$B$11</f>
        <v>40</v>
      </c>
      <c r="C18" s="42">
        <f>+B18/1000</f>
        <v>0.04</v>
      </c>
      <c r="D18" s="43">
        <f>1/C18</f>
        <v>25</v>
      </c>
      <c r="F18" s="80">
        <f>SQRT(F11)</f>
        <v>8.0208852278236531</v>
      </c>
      <c r="G18" s="81">
        <f>SQRT(G11)</f>
        <v>6.3357352633111219</v>
      </c>
      <c r="H18" s="81">
        <f t="shared" si="3"/>
        <v>5.1503237812159695</v>
      </c>
      <c r="I18" s="81">
        <f t="shared" si="3"/>
        <v>4.646118640764918</v>
      </c>
      <c r="J18" s="81">
        <f t="shared" si="3"/>
        <v>4.0703641171499045</v>
      </c>
      <c r="K18" s="81">
        <f t="shared" si="3"/>
        <v>3.721071510706325</v>
      </c>
      <c r="L18" s="81">
        <f t="shared" si="3"/>
        <v>3.3896333977705382</v>
      </c>
      <c r="M18" s="64" t="s">
        <v>15</v>
      </c>
      <c r="N18" s="36">
        <f t="shared" si="3"/>
        <v>2.9921846238948819</v>
      </c>
      <c r="O18" s="36">
        <f t="shared" si="3"/>
        <v>2.9921846238948819</v>
      </c>
      <c r="P18" s="36">
        <f t="shared" si="3"/>
        <v>2.9921846238948819</v>
      </c>
      <c r="Q18" s="36">
        <f t="shared" si="3"/>
        <v>2.9921846238948819</v>
      </c>
      <c r="R18" s="36">
        <f t="shared" si="3"/>
        <v>2.9921846238948819</v>
      </c>
      <c r="S18" s="36">
        <f t="shared" si="3"/>
        <v>2.9921846238948819</v>
      </c>
      <c r="Y18" s="20"/>
      <c r="AC18" s="47"/>
      <c r="AD18" s="2"/>
      <c r="AE18" s="2"/>
      <c r="AF18" s="2"/>
      <c r="AG18" s="49"/>
    </row>
    <row r="19" spans="2:33" ht="18" customHeight="1" thickBot="1" x14ac:dyDescent="0.3">
      <c r="B19" s="24">
        <f>+$B$12</f>
        <v>20</v>
      </c>
      <c r="C19" s="72">
        <f>+B19/1000</f>
        <v>0.02</v>
      </c>
      <c r="D19" s="43">
        <f>1/C19</f>
        <v>50</v>
      </c>
      <c r="F19" s="65">
        <f>SQRT(F12)</f>
        <v>9.5384937815481088</v>
      </c>
      <c r="G19" s="66">
        <f t="shared" si="3"/>
        <v>7.534501453903224</v>
      </c>
      <c r="H19" s="66">
        <f t="shared" si="3"/>
        <v>6.1248016851897491</v>
      </c>
      <c r="I19" s="66">
        <f t="shared" si="3"/>
        <v>5.525197344744412</v>
      </c>
      <c r="J19" s="66">
        <f t="shared" si="3"/>
        <v>4.8405059687664354</v>
      </c>
      <c r="K19" s="66">
        <f t="shared" si="3"/>
        <v>4.425124715965886</v>
      </c>
      <c r="L19" s="66">
        <f t="shared" si="3"/>
        <v>4.030976153879573</v>
      </c>
      <c r="M19" s="67" t="s">
        <v>15</v>
      </c>
      <c r="N19" s="37">
        <f t="shared" si="3"/>
        <v>3.5583272441375344</v>
      </c>
      <c r="O19" s="37">
        <f t="shared" si="3"/>
        <v>3.5583272441375344</v>
      </c>
      <c r="P19" s="37">
        <f t="shared" si="3"/>
        <v>3.5583272441375344</v>
      </c>
      <c r="Q19" s="37">
        <f t="shared" si="3"/>
        <v>3.5583272441375344</v>
      </c>
      <c r="R19" s="37">
        <f t="shared" si="3"/>
        <v>3.5583272441375344</v>
      </c>
      <c r="S19" s="37">
        <f t="shared" si="3"/>
        <v>3.5583272441375344</v>
      </c>
      <c r="Y19" s="20"/>
      <c r="AC19" s="47"/>
      <c r="AD19" s="2"/>
      <c r="AE19" s="2"/>
      <c r="AF19" s="2"/>
      <c r="AG19" s="49"/>
    </row>
    <row r="20" spans="2:33" ht="13.5" thickBot="1" x14ac:dyDescent="0.35">
      <c r="F20" s="38"/>
      <c r="G20" s="38"/>
      <c r="H20" s="38"/>
      <c r="I20" s="38"/>
      <c r="J20" s="110" t="s">
        <v>13</v>
      </c>
      <c r="K20" s="38"/>
      <c r="L20" s="38"/>
      <c r="M20" s="38"/>
      <c r="N20" s="30"/>
      <c r="O20" s="30"/>
      <c r="P20" s="30"/>
      <c r="Q20" s="30"/>
      <c r="R20" s="30"/>
      <c r="S20" s="30"/>
      <c r="Y20" s="20"/>
      <c r="AC20" s="47"/>
      <c r="AD20" s="2"/>
      <c r="AE20" s="2"/>
      <c r="AF20" s="2"/>
      <c r="AG20" s="49"/>
    </row>
    <row r="21" spans="2:33" ht="16" thickBot="1" x14ac:dyDescent="0.4">
      <c r="B21" s="2"/>
      <c r="C21" s="2"/>
      <c r="D21" s="2"/>
      <c r="F21" s="113" t="s">
        <v>33</v>
      </c>
      <c r="G21" s="7"/>
      <c r="H21" s="7"/>
      <c r="I21" s="7"/>
      <c r="J21" s="111">
        <v>0.13</v>
      </c>
      <c r="K21" s="7"/>
      <c r="L21" s="7"/>
      <c r="M21" s="8"/>
      <c r="N21" s="31"/>
      <c r="O21" s="31"/>
      <c r="P21" s="31"/>
      <c r="Q21" s="31"/>
      <c r="R21" s="31"/>
      <c r="S21" s="31"/>
      <c r="AC21" s="47"/>
      <c r="AD21" s="2"/>
      <c r="AE21" s="2"/>
      <c r="AF21" s="2"/>
      <c r="AG21" s="49"/>
    </row>
    <row r="22" spans="2:33" ht="13" x14ac:dyDescent="0.3">
      <c r="B22" s="2"/>
      <c r="C22" s="2"/>
      <c r="D22" s="2"/>
      <c r="F22" s="11" t="s">
        <v>4</v>
      </c>
      <c r="G22" s="12"/>
      <c r="H22" s="12"/>
      <c r="I22" s="12"/>
      <c r="J22" s="12"/>
      <c r="K22" s="12"/>
      <c r="L22" s="12"/>
      <c r="M22" s="40"/>
      <c r="N22" s="33"/>
      <c r="O22" s="33"/>
      <c r="P22" s="33"/>
      <c r="Q22" s="33"/>
      <c r="R22" s="33"/>
      <c r="S22" s="33"/>
      <c r="AC22" s="47"/>
      <c r="AD22" s="2"/>
      <c r="AE22" s="2"/>
      <c r="AF22" s="2"/>
      <c r="AG22" s="49"/>
    </row>
    <row r="23" spans="2:33" ht="18" customHeight="1" x14ac:dyDescent="0.3">
      <c r="B23" s="14" t="s">
        <v>1</v>
      </c>
      <c r="C23" s="14" t="s">
        <v>2</v>
      </c>
      <c r="D23" s="28" t="s">
        <v>3</v>
      </c>
      <c r="F23" s="98">
        <f>+$F$9</f>
        <v>1530</v>
      </c>
      <c r="G23" s="99">
        <f t="shared" ref="G23:S23" si="4">+G$9</f>
        <v>3930</v>
      </c>
      <c r="H23" s="99">
        <f t="shared" si="4"/>
        <v>9000</v>
      </c>
      <c r="I23" s="99">
        <f t="shared" si="4"/>
        <v>13590</v>
      </c>
      <c r="J23" s="99">
        <f t="shared" si="4"/>
        <v>23070</v>
      </c>
      <c r="K23" s="99">
        <f t="shared" si="4"/>
        <v>33030</v>
      </c>
      <c r="L23" s="99">
        <f>+$L$9</f>
        <v>47970</v>
      </c>
      <c r="M23" s="41" t="s">
        <v>15</v>
      </c>
      <c r="N23" s="35">
        <f t="shared" si="4"/>
        <v>79000</v>
      </c>
      <c r="O23" s="35">
        <f t="shared" si="4"/>
        <v>79000</v>
      </c>
      <c r="P23" s="35">
        <f t="shared" si="4"/>
        <v>79000</v>
      </c>
      <c r="Q23" s="35">
        <f t="shared" si="4"/>
        <v>79000</v>
      </c>
      <c r="R23" s="35">
        <f t="shared" si="4"/>
        <v>79000</v>
      </c>
      <c r="S23" s="35">
        <f t="shared" si="4"/>
        <v>79000</v>
      </c>
      <c r="AC23" s="50"/>
      <c r="AD23" s="51"/>
      <c r="AE23" s="51"/>
      <c r="AF23" s="51"/>
      <c r="AG23" s="53"/>
    </row>
    <row r="24" spans="2:33" ht="18" customHeight="1" x14ac:dyDescent="0.25">
      <c r="B24" s="24">
        <f>+$B$10</f>
        <v>80</v>
      </c>
      <c r="C24" s="43">
        <f>+B24/1000</f>
        <v>0.08</v>
      </c>
      <c r="D24" s="42">
        <f>1/C24</f>
        <v>12.5</v>
      </c>
      <c r="F24" s="115">
        <f>F$10*$J$21</f>
        <v>5.9138861353410759</v>
      </c>
      <c r="G24" s="116">
        <f t="shared" ref="G24:L24" si="5">G$10*$J$21</f>
        <v>3.6899662903265367</v>
      </c>
      <c r="H24" s="116">
        <f t="shared" si="5"/>
        <v>2.4383577193887076</v>
      </c>
      <c r="I24" s="116">
        <f t="shared" si="5"/>
        <v>1.9843073703940954</v>
      </c>
      <c r="J24" s="116">
        <f t="shared" si="5"/>
        <v>1.5229823721881266</v>
      </c>
      <c r="K24" s="116">
        <f t="shared" si="5"/>
        <v>1.2728123688703905</v>
      </c>
      <c r="L24" s="116">
        <f t="shared" si="5"/>
        <v>1.0561699689544741</v>
      </c>
      <c r="M24" s="117" t="s">
        <v>15</v>
      </c>
      <c r="N24" s="36">
        <f t="shared" ref="N24:S24" si="6">N$10*$J$21</f>
        <v>0.82301003046414234</v>
      </c>
      <c r="O24" s="36">
        <f t="shared" si="6"/>
        <v>0.82301003046414234</v>
      </c>
      <c r="P24" s="36">
        <f t="shared" si="6"/>
        <v>0.82301003046414234</v>
      </c>
      <c r="Q24" s="36">
        <f t="shared" si="6"/>
        <v>0.82301003046414234</v>
      </c>
      <c r="R24" s="36">
        <f t="shared" si="6"/>
        <v>0.82301003046414234</v>
      </c>
      <c r="S24" s="36">
        <f t="shared" si="6"/>
        <v>0.82301003046414234</v>
      </c>
    </row>
    <row r="25" spans="2:33" ht="18" customHeight="1" x14ac:dyDescent="0.3">
      <c r="B25" s="24">
        <f>+$B$11</f>
        <v>40</v>
      </c>
      <c r="C25" s="43">
        <f>+B25/1000</f>
        <v>0.04</v>
      </c>
      <c r="D25" s="42">
        <f>1/C25</f>
        <v>25</v>
      </c>
      <c r="F25" s="118">
        <f>F$11*$J$21</f>
        <v>8.3634979789295585</v>
      </c>
      <c r="G25" s="119">
        <f t="shared" ref="G25:L26" si="7">G11*$J$21</f>
        <v>5.2184003724793264</v>
      </c>
      <c r="H25" s="119">
        <f t="shared" si="7"/>
        <v>3.4483585566766397</v>
      </c>
      <c r="I25" s="119">
        <f t="shared" si="7"/>
        <v>2.8062343951282225</v>
      </c>
      <c r="J25" s="119">
        <f t="shared" si="7"/>
        <v>2.1538223260035974</v>
      </c>
      <c r="K25" s="119">
        <f t="shared" si="7"/>
        <v>1.8000285144127326</v>
      </c>
      <c r="L25" s="119">
        <f t="shared" si="7"/>
        <v>1.4936498942665879</v>
      </c>
      <c r="M25" s="117" t="s">
        <v>15</v>
      </c>
      <c r="N25" s="36">
        <f t="shared" ref="N25:S26" si="8">N11*$J$21</f>
        <v>1.1639119470514843</v>
      </c>
      <c r="O25" s="36">
        <f t="shared" si="8"/>
        <v>1.1639119470514843</v>
      </c>
      <c r="P25" s="36">
        <f t="shared" si="8"/>
        <v>1.1639119470514843</v>
      </c>
      <c r="Q25" s="36">
        <f t="shared" si="8"/>
        <v>1.1639119470514843</v>
      </c>
      <c r="R25" s="36">
        <f t="shared" si="8"/>
        <v>1.1639119470514843</v>
      </c>
      <c r="S25" s="36">
        <f t="shared" si="8"/>
        <v>1.1639119470514843</v>
      </c>
      <c r="AC25" s="82">
        <f>+AVERAGE(F25:L25)</f>
        <v>3.6119988625566672</v>
      </c>
      <c r="AD25" s="83" t="s">
        <v>26</v>
      </c>
    </row>
    <row r="26" spans="2:33" ht="18" customHeight="1" thickBot="1" x14ac:dyDescent="0.3">
      <c r="B26" s="24">
        <f>+$B$12</f>
        <v>20</v>
      </c>
      <c r="C26" s="72">
        <f>+B26/1000</f>
        <v>0.02</v>
      </c>
      <c r="D26" s="43">
        <f>1/C26</f>
        <v>50</v>
      </c>
      <c r="F26" s="120">
        <f>F$12*$J$21</f>
        <v>11.827772270682152</v>
      </c>
      <c r="G26" s="121">
        <f t="shared" si="7"/>
        <v>7.3799325806530733</v>
      </c>
      <c r="H26" s="121">
        <f t="shared" si="7"/>
        <v>4.8767154387774152</v>
      </c>
      <c r="I26" s="121">
        <f t="shared" si="7"/>
        <v>3.9686147407881909</v>
      </c>
      <c r="J26" s="121">
        <f t="shared" si="7"/>
        <v>3.0459647443762532</v>
      </c>
      <c r="K26" s="121">
        <f t="shared" si="7"/>
        <v>2.545624737740781</v>
      </c>
      <c r="L26" s="121">
        <f t="shared" si="7"/>
        <v>2.1123399379089483</v>
      </c>
      <c r="M26" s="122" t="s">
        <v>15</v>
      </c>
      <c r="N26" s="37">
        <f t="shared" si="8"/>
        <v>1.6460200609282847</v>
      </c>
      <c r="O26" s="37">
        <f t="shared" si="8"/>
        <v>1.6460200609282847</v>
      </c>
      <c r="P26" s="37">
        <f t="shared" si="8"/>
        <v>1.6460200609282847</v>
      </c>
      <c r="Q26" s="37">
        <f t="shared" si="8"/>
        <v>1.6460200609282847</v>
      </c>
      <c r="R26" s="37">
        <f t="shared" si="8"/>
        <v>1.6460200609282847</v>
      </c>
      <c r="S26" s="37">
        <f t="shared" si="8"/>
        <v>1.6460200609282847</v>
      </c>
    </row>
    <row r="29" spans="2:33" ht="13" x14ac:dyDescent="0.3">
      <c r="B29" s="44"/>
      <c r="C29" s="138" t="s">
        <v>40</v>
      </c>
      <c r="D29" s="45"/>
      <c r="E29" s="45"/>
      <c r="F29" s="45"/>
      <c r="G29" s="45"/>
      <c r="H29" s="45"/>
      <c r="I29" s="45"/>
      <c r="J29" s="45"/>
      <c r="K29" s="45"/>
      <c r="L29" s="45"/>
      <c r="M29" s="45"/>
      <c r="N29" s="45"/>
      <c r="O29" s="45"/>
      <c r="P29" s="45"/>
      <c r="Q29" s="45"/>
      <c r="R29" s="45"/>
      <c r="S29" s="45"/>
      <c r="T29" s="45"/>
      <c r="U29" s="45"/>
      <c r="V29" s="45"/>
      <c r="W29" s="45"/>
      <c r="X29" s="45"/>
      <c r="Y29" s="54" t="s">
        <v>15</v>
      </c>
      <c r="Z29" s="45"/>
      <c r="AA29" s="46" t="s">
        <v>15</v>
      </c>
    </row>
    <row r="30" spans="2:33" x14ac:dyDescent="0.25">
      <c r="B30" s="47"/>
      <c r="C30" s="114" t="s">
        <v>29</v>
      </c>
      <c r="D30" s="78"/>
      <c r="E30" s="78"/>
      <c r="F30" s="78"/>
      <c r="G30" s="78"/>
      <c r="H30" s="78"/>
      <c r="I30" s="90"/>
      <c r="J30" s="79" t="s">
        <v>31</v>
      </c>
      <c r="K30" s="2"/>
      <c r="L30" s="2"/>
      <c r="M30" s="2"/>
      <c r="N30" s="2"/>
      <c r="O30" s="2"/>
      <c r="P30" s="2"/>
      <c r="Q30" s="2"/>
      <c r="R30" s="2"/>
      <c r="S30" s="2"/>
      <c r="T30" s="2"/>
      <c r="U30" s="2"/>
      <c r="V30" s="2"/>
      <c r="W30" s="2"/>
      <c r="X30" s="2"/>
      <c r="Y30" s="48" t="s">
        <v>15</v>
      </c>
      <c r="Z30" s="2"/>
      <c r="AA30" s="49"/>
    </row>
    <row r="31" spans="2:33" x14ac:dyDescent="0.25">
      <c r="B31" s="50"/>
      <c r="C31" s="52" t="s">
        <v>22</v>
      </c>
      <c r="D31" s="51"/>
      <c r="E31" s="51"/>
      <c r="F31" s="51"/>
      <c r="G31" s="51"/>
      <c r="H31" s="51"/>
      <c r="I31" s="51"/>
      <c r="J31" s="51"/>
      <c r="K31" s="51"/>
      <c r="L31" s="51"/>
      <c r="M31" s="51"/>
      <c r="N31" s="51"/>
      <c r="O31" s="51"/>
      <c r="P31" s="51"/>
      <c r="Q31" s="51"/>
      <c r="R31" s="51"/>
      <c r="S31" s="51"/>
      <c r="T31" s="51"/>
      <c r="U31" s="51"/>
      <c r="V31" s="51"/>
      <c r="W31" s="51"/>
      <c r="X31" s="51"/>
      <c r="Y31" s="52" t="s">
        <v>15</v>
      </c>
      <c r="Z31" s="51"/>
      <c r="AA31" s="53"/>
    </row>
    <row r="40" ht="18.649999999999999" customHeight="1" x14ac:dyDescent="0.25"/>
  </sheetData>
  <dataValidations count="12">
    <dataValidation allowBlank="1" showInputMessage="1" showErrorMessage="1" promptTitle="estimate of skin depth" prompt="This is a computed value. Please do not change. " sqref="Y12:Y20 F11:K12 M11:S12" xr:uid="{00000000-0002-0000-0000-000000000000}"/>
    <dataValidation allowBlank="1" showInputMessage="1" showErrorMessage="1" promptTitle="Fraction or proportion factor" prompt="This value is used to estimate the depth of investigation as some proportion of the total skin depth.   Typical values are 0.1 to 0.3.   This value is multiplied by the skin depth to get an estimated depth  in meters.  I typically use 0.12 (cj)" sqref="J21" xr:uid="{00000000-0002-0000-0000-000001000000}"/>
    <dataValidation allowBlank="1" showInputMessage="1" showErrorMessage="1" promptTitle="Skin depth" prompt="This value is estimated using your specified frequencies and your EC value.   Please do not change the values in this cell.    " sqref="F10:S10 L11:L12" xr:uid="{00000000-0002-0000-0000-000002000000}"/>
    <dataValidation allowBlank="1" showInputMessage="1" showErrorMessage="1" promptTitle="Frequency in Hz" prompt="Enter your frequency value here.  It will be used for the estimate of skin depth below and it will be copied to the right." sqref="F9:S9" xr:uid="{00000000-0002-0000-0000-000003000000}"/>
    <dataValidation allowBlank="1" showInputMessage="1" showErrorMessage="1" promptTitle="Depth of investigation" prompt="This is a computed value that uses the square root of the skin depth. Please do not change. " sqref="F18:K19 M18:S19 L19" xr:uid="{00000000-0002-0000-0000-000004000000}"/>
    <dataValidation allowBlank="1" showInputMessage="1" showErrorMessage="1" promptTitle="Your depth of investigation" prompt="This value is estimated using your specified frequencies and your EC value.   Please do not change the values in this cell.    " sqref="L18 F17:S17 F24:S24" xr:uid="{00000000-0002-0000-0000-000005000000}"/>
    <dataValidation allowBlank="1" showInputMessage="1" showErrorMessage="1" promptTitle="Depth of investigation" prompt="This is a computed value that estimates depth of investigation as some fraction or percent of the total skin depth. Please do not change. " sqref="F25:S26" xr:uid="{00000000-0002-0000-0000-000006000000}"/>
    <dataValidation allowBlank="1" showInputMessage="1" showErrorMessage="1" promptTitle="Variable EC" prompt="Enter your Total EC in mS/m here. It will compute resitivity (in ohm-m), skin depth and DOI.   _x000a__x000a_Also see results of preset EC values below.  " sqref="B12" xr:uid="{00000000-0002-0000-0000-000007000000}"/>
    <dataValidation allowBlank="1" showInputMessage="1" showErrorMessage="1" promptTitle="Variable EC" prompt="Enter your Total EC in mS/m here. It will compute resitivity (in ohm-m), skin depth  and DOI .     Recommended you go from high here to lower EC values in the two cells below (for plotting purposes)._x000a__x000a_Also see results of preset EC values below.  " sqref="B10" xr:uid="{00000000-0002-0000-0000-000008000000}"/>
    <dataValidation allowBlank="1" showInputMessage="1" showErrorMessage="1" promptTitle="Variable EC" prompt="Enter your Total EC in mS/m here. It will compute resistivity (in ohm-m), skin depth  and DOI.   _x000a__x000a_Also see results of preset EC values below.  " sqref="B11" xr:uid="{00000000-0002-0000-0000-000009000000}"/>
    <dataValidation allowBlank="1" showInputMessage="1" showErrorMessage="1" promptTitle="Optional use" prompt="Enter resistivity value in ohm-m here to compute the conductivity in mS/m. " sqref="D6" xr:uid="{81915D31-3DF2-4DB0-9840-728778DF5AFE}"/>
    <dataValidation allowBlank="1" showInputMessage="1" showErrorMessage="1" promptTitle="computed field" prompt="All blue text fields are computed. Please do not change._x000a_" sqref="B6" xr:uid="{873D7A2B-9D9A-46B7-B2AD-D4FF5A58B7DB}"/>
  </dataValidations>
  <pageMargins left="0.25" right="0.25" top="1" bottom="1" header="0.5" footer="0.5"/>
  <pageSetup scale="50" orientation="landscape" r:id="rId1"/>
  <headerFooter alignWithMargins="0">
    <oddFooter>&amp;L&amp;F&amp;R   cjohnson@usgs.gov   &amp;D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G40"/>
  <sheetViews>
    <sheetView showGridLines="0" zoomScale="82" zoomScaleNormal="82" workbookViewId="0">
      <selection activeCell="B3" sqref="B3"/>
    </sheetView>
  </sheetViews>
  <sheetFormatPr defaultRowHeight="12.5" x14ac:dyDescent="0.25"/>
  <cols>
    <col min="1" max="1" width="1.453125" customWidth="1"/>
    <col min="2" max="4" width="9.6328125" customWidth="1"/>
    <col min="5" max="5" width="2.36328125" customWidth="1"/>
    <col min="6" max="6" width="8.6328125" customWidth="1"/>
    <col min="7" max="12" width="9.6328125" customWidth="1"/>
    <col min="13" max="13" width="3" customWidth="1"/>
    <col min="14" max="19" width="9.6328125" hidden="1" customWidth="1"/>
    <col min="20" max="21" width="9.6328125" customWidth="1"/>
    <col min="22" max="22" width="2.6328125" customWidth="1"/>
    <col min="29" max="29" width="5" customWidth="1"/>
    <col min="30" max="30" width="41.6328125" customWidth="1"/>
    <col min="31" max="32" width="13.6328125" customWidth="1"/>
  </cols>
  <sheetData>
    <row r="2" spans="2:33" ht="18" x14ac:dyDescent="0.4">
      <c r="B2" s="16" t="s">
        <v>41</v>
      </c>
      <c r="K2" s="39" t="s">
        <v>23</v>
      </c>
    </row>
    <row r="3" spans="2:33" ht="13.5" thickBot="1" x14ac:dyDescent="0.35">
      <c r="K3" s="70" t="s">
        <v>27</v>
      </c>
      <c r="L3" s="39"/>
    </row>
    <row r="4" spans="2:33" ht="16.25" customHeight="1" thickBot="1" x14ac:dyDescent="0.35">
      <c r="B4" s="77" t="s">
        <v>28</v>
      </c>
      <c r="C4" s="68"/>
      <c r="D4" s="69"/>
      <c r="G4" s="19" t="s">
        <v>11</v>
      </c>
      <c r="J4" s="18" t="s">
        <v>8</v>
      </c>
      <c r="K4" s="19" t="s">
        <v>10</v>
      </c>
      <c r="L4" s="19"/>
      <c r="O4" t="s">
        <v>9</v>
      </c>
    </row>
    <row r="5" spans="2:33" ht="18" customHeight="1" thickBot="1" x14ac:dyDescent="0.35">
      <c r="B5" s="74" t="s">
        <v>17</v>
      </c>
      <c r="C5" s="76"/>
      <c r="D5" s="75" t="s">
        <v>16</v>
      </c>
      <c r="F5" s="3"/>
      <c r="G5" s="5" t="s">
        <v>0</v>
      </c>
      <c r="H5" s="4">
        <f>4*3.14159*(10^-7)</f>
        <v>1.2566359999999999E-6</v>
      </c>
      <c r="U5" s="1" t="s">
        <v>20</v>
      </c>
      <c r="V5" s="1"/>
    </row>
    <row r="6" spans="2:33" ht="13.5" thickBot="1" x14ac:dyDescent="0.35">
      <c r="B6" s="89">
        <f>1/$D$6*1000</f>
        <v>250</v>
      </c>
      <c r="C6" s="71" t="s">
        <v>24</v>
      </c>
      <c r="D6" s="111">
        <v>4</v>
      </c>
      <c r="F6" s="2"/>
      <c r="G6" s="6"/>
      <c r="H6" s="2"/>
      <c r="I6" s="1" t="s">
        <v>19</v>
      </c>
      <c r="U6" s="1" t="s">
        <v>21</v>
      </c>
      <c r="V6" s="1"/>
    </row>
    <row r="7" spans="2:33" s="1" customFormat="1" ht="35.4" customHeight="1" x14ac:dyDescent="0.3">
      <c r="F7" s="100" t="s">
        <v>18</v>
      </c>
      <c r="G7" s="101"/>
      <c r="H7" s="101"/>
      <c r="I7" s="101"/>
      <c r="J7" s="101"/>
      <c r="K7" s="101"/>
      <c r="L7" s="101"/>
      <c r="M7" s="102"/>
      <c r="N7" s="21"/>
      <c r="O7" s="21"/>
      <c r="P7" s="21"/>
      <c r="Q7" s="21"/>
      <c r="R7" s="7"/>
      <c r="S7" s="21"/>
      <c r="T7"/>
      <c r="V7"/>
      <c r="W7"/>
      <c r="X7"/>
      <c r="Y7"/>
      <c r="Z7"/>
      <c r="AA7"/>
      <c r="AB7"/>
    </row>
    <row r="8" spans="2:33" s="1" customFormat="1" ht="14" x14ac:dyDescent="0.3">
      <c r="B8" s="9" t="s">
        <v>1</v>
      </c>
      <c r="C8" s="9" t="s">
        <v>2</v>
      </c>
      <c r="D8" s="27" t="s">
        <v>3</v>
      </c>
      <c r="F8" s="123" t="s">
        <v>34</v>
      </c>
      <c r="G8" s="55"/>
      <c r="H8" s="55"/>
      <c r="I8" s="131" t="s">
        <v>14</v>
      </c>
      <c r="J8" s="12"/>
      <c r="K8" s="12"/>
      <c r="L8" s="12"/>
      <c r="M8" s="40"/>
      <c r="N8" s="25" t="s">
        <v>12</v>
      </c>
      <c r="O8" s="26"/>
      <c r="P8" s="12"/>
      <c r="Q8" s="26"/>
      <c r="R8" s="10"/>
      <c r="S8" s="12"/>
      <c r="T8"/>
      <c r="V8"/>
      <c r="W8"/>
      <c r="X8"/>
      <c r="Y8"/>
      <c r="Z8"/>
      <c r="AA8"/>
      <c r="AB8"/>
    </row>
    <row r="9" spans="2:33" s="15" customFormat="1" ht="21" customHeight="1" thickBot="1" x14ac:dyDescent="0.35">
      <c r="B9" s="17" t="s">
        <v>5</v>
      </c>
      <c r="C9" s="13" t="s">
        <v>6</v>
      </c>
      <c r="D9" s="13" t="s">
        <v>7</v>
      </c>
      <c r="E9" s="14"/>
      <c r="F9" s="125">
        <v>1530</v>
      </c>
      <c r="G9" s="126">
        <v>8280</v>
      </c>
      <c r="H9" s="126">
        <v>23070</v>
      </c>
      <c r="I9" s="126">
        <v>33030</v>
      </c>
      <c r="J9" s="126">
        <v>47970</v>
      </c>
      <c r="K9" s="126">
        <v>63090</v>
      </c>
      <c r="L9" s="126">
        <v>93090</v>
      </c>
      <c r="M9" s="127" t="s">
        <v>15</v>
      </c>
      <c r="N9" s="29">
        <v>79000</v>
      </c>
      <c r="O9" s="29">
        <v>79000</v>
      </c>
      <c r="P9" s="29">
        <v>79000</v>
      </c>
      <c r="Q9" s="29">
        <v>79000</v>
      </c>
      <c r="R9" s="29">
        <v>79000</v>
      </c>
      <c r="S9" s="29">
        <v>79000</v>
      </c>
      <c r="T9"/>
      <c r="U9" s="1"/>
      <c r="V9"/>
      <c r="W9"/>
      <c r="X9"/>
      <c r="Y9"/>
      <c r="Z9"/>
      <c r="AA9"/>
      <c r="AB9"/>
      <c r="AC9" s="91" t="s">
        <v>25</v>
      </c>
      <c r="AD9" s="9"/>
      <c r="AE9" s="9"/>
      <c r="AF9" s="92">
        <f>+B11</f>
        <v>40</v>
      </c>
      <c r="AG9" s="93"/>
    </row>
    <row r="10" spans="2:33" ht="18" customHeight="1" thickTop="1" thickBot="1" x14ac:dyDescent="0.35">
      <c r="B10" s="128">
        <v>80</v>
      </c>
      <c r="C10" s="43">
        <f>+B10/1000</f>
        <v>0.08</v>
      </c>
      <c r="D10" s="43">
        <f>1/C10</f>
        <v>12.5</v>
      </c>
      <c r="F10" s="56">
        <f t="shared" ref="F10:L12" si="0">1/(SQRT($H$5*$C10*PI()*F$9))</f>
        <v>45.491431810315966</v>
      </c>
      <c r="G10" s="57">
        <f t="shared" si="0"/>
        <v>19.555105043072366</v>
      </c>
      <c r="H10" s="57">
        <f t="shared" si="0"/>
        <v>11.715249016831743</v>
      </c>
      <c r="I10" s="57">
        <f t="shared" si="0"/>
        <v>9.7908643759260805</v>
      </c>
      <c r="J10" s="57">
        <f t="shared" si="0"/>
        <v>8.1243843765728769</v>
      </c>
      <c r="K10" s="57">
        <f t="shared" si="0"/>
        <v>7.0842692322033702</v>
      </c>
      <c r="L10" s="57">
        <f t="shared" si="0"/>
        <v>5.8320844817649968</v>
      </c>
      <c r="M10" s="58" t="s">
        <v>15</v>
      </c>
      <c r="N10" s="36">
        <f t="shared" ref="N10:S12" si="1">1/(SQRT($H$5*$C10*PI()*N$9))</f>
        <v>6.3308463881857104</v>
      </c>
      <c r="O10" s="36">
        <f t="shared" si="1"/>
        <v>6.3308463881857104</v>
      </c>
      <c r="P10" s="36">
        <f t="shared" si="1"/>
        <v>6.3308463881857104</v>
      </c>
      <c r="Q10" s="36">
        <f t="shared" si="1"/>
        <v>6.3308463881857104</v>
      </c>
      <c r="R10" s="36">
        <f t="shared" si="1"/>
        <v>6.3308463881857104</v>
      </c>
      <c r="S10" s="36">
        <f t="shared" si="1"/>
        <v>6.3308463881857104</v>
      </c>
      <c r="U10" s="1"/>
      <c r="V10" s="1"/>
      <c r="W10" s="1"/>
      <c r="X10" s="1"/>
      <c r="Y10" s="1"/>
      <c r="AC10" s="47"/>
      <c r="AD10" s="2"/>
      <c r="AE10" s="6" t="s">
        <v>30</v>
      </c>
      <c r="AF10" s="94">
        <f>+D11</f>
        <v>25</v>
      </c>
      <c r="AG10" s="49"/>
    </row>
    <row r="11" spans="2:33" ht="18" customHeight="1" thickBot="1" x14ac:dyDescent="0.35">
      <c r="B11" s="128">
        <v>40</v>
      </c>
      <c r="C11" s="43">
        <f>+B11/1000</f>
        <v>0.04</v>
      </c>
      <c r="D11" s="43">
        <f>1/C11</f>
        <v>25</v>
      </c>
      <c r="F11" s="56">
        <f t="shared" si="0"/>
        <v>64.334599837919683</v>
      </c>
      <c r="G11" s="57">
        <f t="shared" si="0"/>
        <v>27.655094765543449</v>
      </c>
      <c r="H11" s="57">
        <f t="shared" si="0"/>
        <v>16.567864046181519</v>
      </c>
      <c r="I11" s="57">
        <f t="shared" si="0"/>
        <v>13.846373187790251</v>
      </c>
      <c r="J11" s="57">
        <f t="shared" si="0"/>
        <v>11.489614571281445</v>
      </c>
      <c r="K11" s="57">
        <f t="shared" si="0"/>
        <v>10.018669627684439</v>
      </c>
      <c r="L11" s="57">
        <f t="shared" si="0"/>
        <v>8.247812971017721</v>
      </c>
      <c r="M11" s="58" t="s">
        <v>15</v>
      </c>
      <c r="N11" s="36">
        <f t="shared" si="1"/>
        <v>8.9531688234729554</v>
      </c>
      <c r="O11" s="36">
        <f t="shared" si="1"/>
        <v>8.9531688234729554</v>
      </c>
      <c r="P11" s="36">
        <f t="shared" si="1"/>
        <v>8.9531688234729554</v>
      </c>
      <c r="Q11" s="36">
        <f t="shared" si="1"/>
        <v>8.9531688234729554</v>
      </c>
      <c r="R11" s="36">
        <f t="shared" si="1"/>
        <v>8.9531688234729554</v>
      </c>
      <c r="S11" s="36">
        <f t="shared" si="1"/>
        <v>8.9531688234729554</v>
      </c>
      <c r="U11" s="1"/>
      <c r="V11" s="1"/>
      <c r="W11" s="1"/>
      <c r="X11" s="1"/>
      <c r="Y11" s="1"/>
      <c r="AC11" s="47"/>
      <c r="AD11" s="2"/>
      <c r="AE11" s="2"/>
      <c r="AF11" s="2"/>
      <c r="AG11" s="49"/>
    </row>
    <row r="12" spans="2:33" ht="18" customHeight="1" thickBot="1" x14ac:dyDescent="0.35">
      <c r="B12" s="128">
        <v>20</v>
      </c>
      <c r="C12" s="72">
        <f>+B12/1000</f>
        <v>0.02</v>
      </c>
      <c r="D12" s="43">
        <f>1/C12</f>
        <v>50</v>
      </c>
      <c r="F12" s="59">
        <f t="shared" si="0"/>
        <v>90.982863620631932</v>
      </c>
      <c r="G12" s="60">
        <f t="shared" si="0"/>
        <v>39.110210086144733</v>
      </c>
      <c r="H12" s="60">
        <f t="shared" si="0"/>
        <v>23.430498033663486</v>
      </c>
      <c r="I12" s="60">
        <f t="shared" si="0"/>
        <v>19.581728751852161</v>
      </c>
      <c r="J12" s="60">
        <f t="shared" si="0"/>
        <v>16.248768753145754</v>
      </c>
      <c r="K12" s="60">
        <f t="shared" si="0"/>
        <v>14.16853846440674</v>
      </c>
      <c r="L12" s="60">
        <f t="shared" si="0"/>
        <v>11.664168963529994</v>
      </c>
      <c r="M12" s="61" t="s">
        <v>15</v>
      </c>
      <c r="N12" s="37">
        <f t="shared" si="1"/>
        <v>12.661692776371421</v>
      </c>
      <c r="O12" s="37">
        <f t="shared" si="1"/>
        <v>12.661692776371421</v>
      </c>
      <c r="P12" s="37">
        <f t="shared" si="1"/>
        <v>12.661692776371421</v>
      </c>
      <c r="Q12" s="37">
        <f t="shared" si="1"/>
        <v>12.661692776371421</v>
      </c>
      <c r="R12" s="37">
        <f t="shared" si="1"/>
        <v>12.661692776371421</v>
      </c>
      <c r="S12" s="37">
        <f t="shared" si="1"/>
        <v>12.661692776371421</v>
      </c>
      <c r="Y12" s="20"/>
      <c r="AC12" s="47"/>
      <c r="AD12" s="2"/>
      <c r="AE12" s="2"/>
      <c r="AF12" s="2"/>
      <c r="AG12" s="49"/>
    </row>
    <row r="13" spans="2:33" ht="13" thickBot="1" x14ac:dyDescent="0.3">
      <c r="N13" s="30"/>
      <c r="O13" s="30"/>
      <c r="P13" s="30"/>
      <c r="Q13" s="30"/>
      <c r="R13" s="30"/>
      <c r="S13" s="30"/>
      <c r="Y13" s="20"/>
      <c r="AC13" s="47"/>
      <c r="AD13" s="2"/>
      <c r="AE13" s="2"/>
      <c r="AF13" s="2"/>
      <c r="AG13" s="49"/>
    </row>
    <row r="14" spans="2:33" ht="14" x14ac:dyDescent="0.3">
      <c r="B14" s="2"/>
      <c r="C14" s="2"/>
      <c r="D14" s="2"/>
      <c r="F14" s="124" t="s">
        <v>35</v>
      </c>
      <c r="G14" s="7"/>
      <c r="H14" s="7"/>
      <c r="I14" s="7"/>
      <c r="J14" s="7"/>
      <c r="K14" s="7"/>
      <c r="L14" s="7"/>
      <c r="M14" s="8"/>
      <c r="N14" s="31"/>
      <c r="O14" s="32"/>
      <c r="P14" s="32"/>
      <c r="Q14" s="32"/>
      <c r="R14" s="32"/>
      <c r="S14" s="32"/>
      <c r="Y14" s="20"/>
      <c r="AC14" s="47"/>
      <c r="AD14" s="2"/>
      <c r="AE14" s="2"/>
      <c r="AF14" s="2"/>
      <c r="AG14" s="49"/>
    </row>
    <row r="15" spans="2:33" ht="13" x14ac:dyDescent="0.3">
      <c r="B15" s="2"/>
      <c r="C15" s="2"/>
      <c r="D15" s="2"/>
      <c r="F15" s="11" t="s">
        <v>4</v>
      </c>
      <c r="G15" s="12"/>
      <c r="H15" s="12"/>
      <c r="I15" s="12"/>
      <c r="J15" s="12"/>
      <c r="K15" s="12"/>
      <c r="L15" s="12"/>
      <c r="M15" s="40"/>
      <c r="N15" s="33"/>
      <c r="O15" s="34"/>
      <c r="P15" s="34"/>
      <c r="Q15" s="34"/>
      <c r="R15" s="34"/>
      <c r="S15" s="34"/>
      <c r="Y15" s="20"/>
      <c r="AC15" s="47"/>
      <c r="AD15" s="2"/>
      <c r="AE15" s="2"/>
      <c r="AF15" s="2"/>
      <c r="AG15" s="49"/>
    </row>
    <row r="16" spans="2:33" ht="18" customHeight="1" x14ac:dyDescent="0.3">
      <c r="B16" s="14" t="s">
        <v>1</v>
      </c>
      <c r="C16" s="14" t="s">
        <v>2</v>
      </c>
      <c r="D16" s="28" t="s">
        <v>3</v>
      </c>
      <c r="F16" s="22">
        <f>+$F$9</f>
        <v>1530</v>
      </c>
      <c r="G16" s="23">
        <f t="shared" ref="G16:S16" si="2">+G$9</f>
        <v>8280</v>
      </c>
      <c r="H16" s="23">
        <f t="shared" si="2"/>
        <v>23070</v>
      </c>
      <c r="I16" s="23">
        <f t="shared" si="2"/>
        <v>33030</v>
      </c>
      <c r="J16" s="23">
        <f t="shared" si="2"/>
        <v>47970</v>
      </c>
      <c r="K16" s="23">
        <f t="shared" si="2"/>
        <v>63090</v>
      </c>
      <c r="L16" s="23">
        <f>+$L$9</f>
        <v>93090</v>
      </c>
      <c r="M16" s="41" t="s">
        <v>15</v>
      </c>
      <c r="N16" s="35">
        <f t="shared" si="2"/>
        <v>79000</v>
      </c>
      <c r="O16" s="35">
        <f t="shared" si="2"/>
        <v>79000</v>
      </c>
      <c r="P16" s="35">
        <f t="shared" si="2"/>
        <v>79000</v>
      </c>
      <c r="Q16" s="35">
        <f t="shared" si="2"/>
        <v>79000</v>
      </c>
      <c r="R16" s="35">
        <f t="shared" si="2"/>
        <v>79000</v>
      </c>
      <c r="S16" s="35">
        <f t="shared" si="2"/>
        <v>79000</v>
      </c>
      <c r="Y16" s="20"/>
      <c r="AC16" s="47"/>
      <c r="AD16" s="2"/>
      <c r="AE16" s="2"/>
      <c r="AF16" s="2"/>
      <c r="AG16" s="49"/>
    </row>
    <row r="17" spans="2:33" ht="18" customHeight="1" x14ac:dyDescent="0.25">
      <c r="B17" s="24">
        <f>+$B$10</f>
        <v>80</v>
      </c>
      <c r="C17" s="43">
        <f>+B17/1000</f>
        <v>0.08</v>
      </c>
      <c r="D17" s="43">
        <f>1/C17</f>
        <v>12.5</v>
      </c>
      <c r="F17" s="62">
        <f>SQRT(F10)</f>
        <v>6.7447336352383829</v>
      </c>
      <c r="G17" s="63">
        <f t="shared" ref="G17:S19" si="3">SQRT(G10)</f>
        <v>4.4221154488629493</v>
      </c>
      <c r="H17" s="63">
        <f t="shared" si="3"/>
        <v>3.4227545948887048</v>
      </c>
      <c r="I17" s="63">
        <f t="shared" si="3"/>
        <v>3.129035694255673</v>
      </c>
      <c r="J17" s="63">
        <f t="shared" si="3"/>
        <v>2.8503305732095141</v>
      </c>
      <c r="K17" s="63">
        <f>SQRT(K10)</f>
        <v>2.6616290560863982</v>
      </c>
      <c r="L17" s="63">
        <f>SQRT(L10)</f>
        <v>2.4149709070224836</v>
      </c>
      <c r="M17" s="64" t="s">
        <v>15</v>
      </c>
      <c r="N17" s="36">
        <f t="shared" si="3"/>
        <v>2.5161173240104904</v>
      </c>
      <c r="O17" s="36">
        <f t="shared" si="3"/>
        <v>2.5161173240104904</v>
      </c>
      <c r="P17" s="36">
        <f t="shared" si="3"/>
        <v>2.5161173240104904</v>
      </c>
      <c r="Q17" s="36">
        <f t="shared" si="3"/>
        <v>2.5161173240104904</v>
      </c>
      <c r="R17" s="36">
        <f t="shared" si="3"/>
        <v>2.5161173240104904</v>
      </c>
      <c r="S17" s="36">
        <f t="shared" si="3"/>
        <v>2.5161173240104904</v>
      </c>
      <c r="Y17" s="20"/>
      <c r="AC17" s="47"/>
      <c r="AD17" s="2"/>
      <c r="AE17" s="2"/>
      <c r="AF17" s="2"/>
      <c r="AG17" s="49"/>
    </row>
    <row r="18" spans="2:33" ht="18" customHeight="1" x14ac:dyDescent="0.3">
      <c r="B18" s="24">
        <f>+$B$11</f>
        <v>40</v>
      </c>
      <c r="C18" s="43">
        <f>+B18/1000</f>
        <v>0.04</v>
      </c>
      <c r="D18" s="43">
        <f>1/C18</f>
        <v>25</v>
      </c>
      <c r="F18" s="80">
        <f>SQRT(F11)</f>
        <v>8.0208852278236531</v>
      </c>
      <c r="G18" s="81">
        <f t="shared" si="3"/>
        <v>5.2588111551512711</v>
      </c>
      <c r="H18" s="81">
        <f t="shared" si="3"/>
        <v>4.0703641171499045</v>
      </c>
      <c r="I18" s="81">
        <f t="shared" si="3"/>
        <v>3.721071510706325</v>
      </c>
      <c r="J18" s="81">
        <f t="shared" si="3"/>
        <v>3.3896333977705382</v>
      </c>
      <c r="K18" s="81">
        <f t="shared" si="3"/>
        <v>3.1652282109959211</v>
      </c>
      <c r="L18" s="81">
        <f t="shared" si="3"/>
        <v>2.871900585155712</v>
      </c>
      <c r="M18" s="64" t="s">
        <v>15</v>
      </c>
      <c r="N18" s="36">
        <f t="shared" si="3"/>
        <v>2.9921846238948819</v>
      </c>
      <c r="O18" s="36">
        <f t="shared" si="3"/>
        <v>2.9921846238948819</v>
      </c>
      <c r="P18" s="36">
        <f t="shared" si="3"/>
        <v>2.9921846238948819</v>
      </c>
      <c r="Q18" s="36">
        <f t="shared" si="3"/>
        <v>2.9921846238948819</v>
      </c>
      <c r="R18" s="36">
        <f t="shared" si="3"/>
        <v>2.9921846238948819</v>
      </c>
      <c r="S18" s="36">
        <f t="shared" si="3"/>
        <v>2.9921846238948819</v>
      </c>
      <c r="Y18" s="20"/>
      <c r="AC18" s="47"/>
      <c r="AD18" s="2"/>
      <c r="AE18" s="2"/>
      <c r="AF18" s="2"/>
      <c r="AG18" s="49"/>
    </row>
    <row r="19" spans="2:33" ht="18" customHeight="1" thickBot="1" x14ac:dyDescent="0.3">
      <c r="B19" s="24">
        <f>+$B$12</f>
        <v>20</v>
      </c>
      <c r="C19" s="72">
        <f>+B19/1000</f>
        <v>0.02</v>
      </c>
      <c r="D19" s="43">
        <f>1/C19</f>
        <v>50</v>
      </c>
      <c r="F19" s="65">
        <f>SQRT(F12)</f>
        <v>9.5384937815481088</v>
      </c>
      <c r="G19" s="66">
        <f t="shared" si="3"/>
        <v>6.2538156421615705</v>
      </c>
      <c r="H19" s="66">
        <f t="shared" si="3"/>
        <v>4.8405059687664354</v>
      </c>
      <c r="I19" s="66">
        <f t="shared" si="3"/>
        <v>4.425124715965886</v>
      </c>
      <c r="J19" s="66">
        <f t="shared" si="3"/>
        <v>4.030976153879573</v>
      </c>
      <c r="K19" s="66">
        <f t="shared" si="3"/>
        <v>3.7641119091236832</v>
      </c>
      <c r="L19" s="66">
        <f t="shared" si="3"/>
        <v>3.4152846094476508</v>
      </c>
      <c r="M19" s="67" t="s">
        <v>15</v>
      </c>
      <c r="N19" s="37">
        <f t="shared" si="3"/>
        <v>3.5583272441375344</v>
      </c>
      <c r="O19" s="37">
        <f t="shared" si="3"/>
        <v>3.5583272441375344</v>
      </c>
      <c r="P19" s="37">
        <f t="shared" si="3"/>
        <v>3.5583272441375344</v>
      </c>
      <c r="Q19" s="37">
        <f t="shared" si="3"/>
        <v>3.5583272441375344</v>
      </c>
      <c r="R19" s="37">
        <f t="shared" si="3"/>
        <v>3.5583272441375344</v>
      </c>
      <c r="S19" s="37">
        <f t="shared" si="3"/>
        <v>3.5583272441375344</v>
      </c>
      <c r="Y19" s="20"/>
      <c r="AC19" s="47"/>
      <c r="AD19" s="2"/>
      <c r="AE19" s="2"/>
      <c r="AF19" s="2"/>
      <c r="AG19" s="49"/>
    </row>
    <row r="20" spans="2:33" ht="13.5" thickBot="1" x14ac:dyDescent="0.35">
      <c r="F20" s="38"/>
      <c r="G20" s="38"/>
      <c r="H20" s="38"/>
      <c r="I20" s="38"/>
      <c r="J20" s="129" t="s">
        <v>13</v>
      </c>
      <c r="K20" s="38"/>
      <c r="L20" s="38"/>
      <c r="M20" s="38"/>
      <c r="N20" s="30"/>
      <c r="O20" s="30"/>
      <c r="P20" s="30"/>
      <c r="Q20" s="30"/>
      <c r="R20" s="30"/>
      <c r="S20" s="30"/>
      <c r="Y20" s="20"/>
      <c r="AC20" s="47"/>
      <c r="AD20" s="2"/>
      <c r="AE20" s="2"/>
      <c r="AF20" s="2"/>
      <c r="AG20" s="49"/>
    </row>
    <row r="21" spans="2:33" ht="16" thickBot="1" x14ac:dyDescent="0.4">
      <c r="B21" s="2"/>
      <c r="C21" s="2"/>
      <c r="D21" s="2"/>
      <c r="F21" s="113" t="s">
        <v>33</v>
      </c>
      <c r="G21" s="7"/>
      <c r="H21" s="7"/>
      <c r="I21" s="7"/>
      <c r="J21" s="130">
        <v>0.1</v>
      </c>
      <c r="K21" s="7"/>
      <c r="L21" s="7"/>
      <c r="M21" s="8"/>
      <c r="N21" s="31"/>
      <c r="O21" s="31"/>
      <c r="P21" s="31"/>
      <c r="Q21" s="31"/>
      <c r="R21" s="31"/>
      <c r="S21" s="31"/>
      <c r="AC21" s="47"/>
      <c r="AD21" s="2"/>
      <c r="AE21" s="2"/>
      <c r="AF21" s="2"/>
      <c r="AG21" s="49"/>
    </row>
    <row r="22" spans="2:33" ht="13" x14ac:dyDescent="0.3">
      <c r="B22" s="2"/>
      <c r="C22" s="2"/>
      <c r="D22" s="2"/>
      <c r="F22" s="11" t="s">
        <v>4</v>
      </c>
      <c r="G22" s="12"/>
      <c r="H22" s="12"/>
      <c r="I22" s="12"/>
      <c r="J22" s="12"/>
      <c r="K22" s="12"/>
      <c r="L22" s="12"/>
      <c r="M22" s="40"/>
      <c r="N22" s="33"/>
      <c r="O22" s="33"/>
      <c r="P22" s="33"/>
      <c r="Q22" s="33"/>
      <c r="R22" s="33"/>
      <c r="S22" s="33"/>
      <c r="AC22" s="47"/>
      <c r="AD22" s="2"/>
      <c r="AE22" s="2"/>
      <c r="AF22" s="2"/>
      <c r="AG22" s="49"/>
    </row>
    <row r="23" spans="2:33" ht="18" customHeight="1" x14ac:dyDescent="0.3">
      <c r="B23" s="14" t="s">
        <v>1</v>
      </c>
      <c r="C23" s="14" t="s">
        <v>2</v>
      </c>
      <c r="D23" s="28" t="s">
        <v>3</v>
      </c>
      <c r="F23" s="22">
        <f>+$F$9</f>
        <v>1530</v>
      </c>
      <c r="G23" s="23">
        <f t="shared" ref="G23:S23" si="4">+G$9</f>
        <v>8280</v>
      </c>
      <c r="H23" s="23">
        <f t="shared" si="4"/>
        <v>23070</v>
      </c>
      <c r="I23" s="23">
        <f t="shared" si="4"/>
        <v>33030</v>
      </c>
      <c r="J23" s="23">
        <f t="shared" si="4"/>
        <v>47970</v>
      </c>
      <c r="K23" s="23">
        <f t="shared" si="4"/>
        <v>63090</v>
      </c>
      <c r="L23" s="23">
        <f>+$L$9</f>
        <v>93090</v>
      </c>
      <c r="M23" s="41" t="s">
        <v>15</v>
      </c>
      <c r="N23" s="35">
        <f t="shared" si="4"/>
        <v>79000</v>
      </c>
      <c r="O23" s="35">
        <f t="shared" si="4"/>
        <v>79000</v>
      </c>
      <c r="P23" s="35">
        <f t="shared" si="4"/>
        <v>79000</v>
      </c>
      <c r="Q23" s="35">
        <f t="shared" si="4"/>
        <v>79000</v>
      </c>
      <c r="R23" s="35">
        <f t="shared" si="4"/>
        <v>79000</v>
      </c>
      <c r="S23" s="35">
        <f t="shared" si="4"/>
        <v>79000</v>
      </c>
      <c r="AC23" s="50"/>
      <c r="AD23" s="51"/>
      <c r="AE23" s="51"/>
      <c r="AF23" s="51"/>
      <c r="AG23" s="53"/>
    </row>
    <row r="24" spans="2:33" ht="18" customHeight="1" x14ac:dyDescent="0.25">
      <c r="B24" s="24">
        <f>+$B$10</f>
        <v>80</v>
      </c>
      <c r="C24" s="43">
        <f>+B24/1000</f>
        <v>0.08</v>
      </c>
      <c r="D24" s="42">
        <f>1/C24</f>
        <v>12.5</v>
      </c>
      <c r="F24" s="115">
        <f t="shared" ref="F24:L24" si="5">F$10*$J$21</f>
        <v>4.5491431810315968</v>
      </c>
      <c r="G24" s="116">
        <f t="shared" si="5"/>
        <v>1.9555105043072367</v>
      </c>
      <c r="H24" s="116">
        <f t="shared" si="5"/>
        <v>1.1715249016831744</v>
      </c>
      <c r="I24" s="116">
        <f t="shared" si="5"/>
        <v>0.97908643759260805</v>
      </c>
      <c r="J24" s="116">
        <f t="shared" si="5"/>
        <v>0.81243843765728774</v>
      </c>
      <c r="K24" s="116">
        <f t="shared" si="5"/>
        <v>0.70842692322033707</v>
      </c>
      <c r="L24" s="116">
        <f t="shared" si="5"/>
        <v>0.58320844817649975</v>
      </c>
      <c r="M24" s="117" t="s">
        <v>15</v>
      </c>
      <c r="N24" s="36">
        <f t="shared" ref="N24:S24" si="6">N$10*$J$21</f>
        <v>0.63308463881857113</v>
      </c>
      <c r="O24" s="36">
        <f t="shared" si="6"/>
        <v>0.63308463881857113</v>
      </c>
      <c r="P24" s="36">
        <f t="shared" si="6"/>
        <v>0.63308463881857113</v>
      </c>
      <c r="Q24" s="36">
        <f t="shared" si="6"/>
        <v>0.63308463881857113</v>
      </c>
      <c r="R24" s="36">
        <f t="shared" si="6"/>
        <v>0.63308463881857113</v>
      </c>
      <c r="S24" s="36">
        <f t="shared" si="6"/>
        <v>0.63308463881857113</v>
      </c>
    </row>
    <row r="25" spans="2:33" ht="18" customHeight="1" x14ac:dyDescent="0.3">
      <c r="B25" s="24">
        <f>+$B$11</f>
        <v>40</v>
      </c>
      <c r="C25" s="43">
        <f>+B25/1000</f>
        <v>0.04</v>
      </c>
      <c r="D25" s="42">
        <f>1/C25</f>
        <v>25</v>
      </c>
      <c r="F25" s="118">
        <f t="shared" ref="F25:L26" si="7">F11*$J$21</f>
        <v>6.4334599837919688</v>
      </c>
      <c r="G25" s="119">
        <f>G11*$J$21</f>
        <v>2.7655094765543451</v>
      </c>
      <c r="H25" s="119">
        <f t="shared" si="7"/>
        <v>1.656786404618152</v>
      </c>
      <c r="I25" s="119">
        <f t="shared" si="7"/>
        <v>1.3846373187790251</v>
      </c>
      <c r="J25" s="119">
        <f t="shared" si="7"/>
        <v>1.1489614571281446</v>
      </c>
      <c r="K25" s="119">
        <f t="shared" si="7"/>
        <v>1.001866962768444</v>
      </c>
      <c r="L25" s="119">
        <f t="shared" si="7"/>
        <v>0.82478129710177217</v>
      </c>
      <c r="M25" s="117" t="s">
        <v>15</v>
      </c>
      <c r="N25" s="36">
        <f t="shared" ref="N25:S26" si="8">N11*$J$21</f>
        <v>0.89531688234729556</v>
      </c>
      <c r="O25" s="36">
        <f t="shared" si="8"/>
        <v>0.89531688234729556</v>
      </c>
      <c r="P25" s="36">
        <f t="shared" si="8"/>
        <v>0.89531688234729556</v>
      </c>
      <c r="Q25" s="36">
        <f t="shared" si="8"/>
        <v>0.89531688234729556</v>
      </c>
      <c r="R25" s="36">
        <f t="shared" si="8"/>
        <v>0.89531688234729556</v>
      </c>
      <c r="S25" s="36">
        <f t="shared" si="8"/>
        <v>0.89531688234729556</v>
      </c>
      <c r="AC25" s="82">
        <f>+AVERAGE(F25:L25)</f>
        <v>2.1737147001059793</v>
      </c>
      <c r="AD25" s="83" t="s">
        <v>26</v>
      </c>
    </row>
    <row r="26" spans="2:33" ht="18" customHeight="1" thickBot="1" x14ac:dyDescent="0.3">
      <c r="B26" s="24">
        <f>+$B$12</f>
        <v>20</v>
      </c>
      <c r="C26" s="72">
        <f>+B26/1000</f>
        <v>0.02</v>
      </c>
      <c r="D26" s="43">
        <f>1/C26</f>
        <v>50</v>
      </c>
      <c r="F26" s="120">
        <f t="shared" si="7"/>
        <v>9.0982863620631935</v>
      </c>
      <c r="G26" s="121">
        <f t="shared" si="7"/>
        <v>3.9110210086144734</v>
      </c>
      <c r="H26" s="121">
        <f t="shared" si="7"/>
        <v>2.3430498033663487</v>
      </c>
      <c r="I26" s="121">
        <f t="shared" si="7"/>
        <v>1.9581728751852161</v>
      </c>
      <c r="J26" s="121">
        <f t="shared" si="7"/>
        <v>1.6248768753145755</v>
      </c>
      <c r="K26" s="121">
        <f t="shared" si="7"/>
        <v>1.4168538464406741</v>
      </c>
      <c r="L26" s="121">
        <f t="shared" si="7"/>
        <v>1.1664168963529995</v>
      </c>
      <c r="M26" s="122" t="s">
        <v>15</v>
      </c>
      <c r="N26" s="37">
        <f t="shared" si="8"/>
        <v>1.2661692776371423</v>
      </c>
      <c r="O26" s="37">
        <f t="shared" si="8"/>
        <v>1.2661692776371423</v>
      </c>
      <c r="P26" s="37">
        <f t="shared" si="8"/>
        <v>1.2661692776371423</v>
      </c>
      <c r="Q26" s="37">
        <f t="shared" si="8"/>
        <v>1.2661692776371423</v>
      </c>
      <c r="R26" s="37">
        <f t="shared" si="8"/>
        <v>1.2661692776371423</v>
      </c>
      <c r="S26" s="37">
        <f t="shared" si="8"/>
        <v>1.2661692776371423</v>
      </c>
    </row>
    <row r="29" spans="2:33" ht="13" x14ac:dyDescent="0.3">
      <c r="B29" s="44"/>
      <c r="C29" s="138" t="s">
        <v>40</v>
      </c>
      <c r="D29" s="45"/>
      <c r="E29" s="45"/>
      <c r="F29" s="45"/>
      <c r="G29" s="45"/>
      <c r="H29" s="45"/>
      <c r="I29" s="45"/>
      <c r="J29" s="45"/>
      <c r="K29" s="45"/>
      <c r="L29" s="45"/>
      <c r="M29" s="45"/>
      <c r="N29" s="45"/>
      <c r="O29" s="45"/>
      <c r="P29" s="45"/>
      <c r="Q29" s="45"/>
      <c r="R29" s="45"/>
      <c r="S29" s="45"/>
      <c r="T29" s="45"/>
      <c r="U29" s="45"/>
      <c r="V29" s="45"/>
      <c r="W29" s="45"/>
      <c r="X29" s="45"/>
      <c r="Y29" s="54" t="s">
        <v>15</v>
      </c>
      <c r="Z29" s="45"/>
      <c r="AA29" s="46" t="s">
        <v>15</v>
      </c>
    </row>
    <row r="30" spans="2:33" x14ac:dyDescent="0.25">
      <c r="B30" s="47"/>
      <c r="C30" s="114" t="s">
        <v>29</v>
      </c>
      <c r="D30" s="78"/>
      <c r="E30" s="78"/>
      <c r="F30" s="78"/>
      <c r="G30" s="78"/>
      <c r="H30" s="78"/>
      <c r="I30" s="90"/>
      <c r="J30" s="79" t="s">
        <v>31</v>
      </c>
      <c r="K30" s="2"/>
      <c r="L30" s="2"/>
      <c r="M30" s="2"/>
      <c r="N30" s="2"/>
      <c r="O30" s="2"/>
      <c r="P30" s="2"/>
      <c r="Q30" s="2"/>
      <c r="R30" s="2"/>
      <c r="S30" s="2"/>
      <c r="T30" s="2"/>
      <c r="U30" s="2"/>
      <c r="V30" s="2"/>
      <c r="W30" s="2"/>
      <c r="X30" s="2"/>
      <c r="Y30" s="48" t="s">
        <v>15</v>
      </c>
      <c r="Z30" s="2"/>
      <c r="AA30" s="49"/>
    </row>
    <row r="31" spans="2:33" x14ac:dyDescent="0.25">
      <c r="B31" s="50"/>
      <c r="C31" s="52" t="s">
        <v>22</v>
      </c>
      <c r="D31" s="51"/>
      <c r="E31" s="51"/>
      <c r="F31" s="51"/>
      <c r="G31" s="51"/>
      <c r="H31" s="51"/>
      <c r="I31" s="51"/>
      <c r="J31" s="51"/>
      <c r="K31" s="51"/>
      <c r="L31" s="51"/>
      <c r="M31" s="51"/>
      <c r="N31" s="51"/>
      <c r="O31" s="51"/>
      <c r="P31" s="51"/>
      <c r="Q31" s="51"/>
      <c r="R31" s="51"/>
      <c r="S31" s="51"/>
      <c r="T31" s="51"/>
      <c r="U31" s="51"/>
      <c r="V31" s="51"/>
      <c r="W31" s="51"/>
      <c r="X31" s="51"/>
      <c r="Y31" s="52" t="s">
        <v>15</v>
      </c>
      <c r="Z31" s="51"/>
      <c r="AA31" s="53"/>
    </row>
    <row r="40" ht="18.649999999999999" customHeight="1" x14ac:dyDescent="0.25"/>
  </sheetData>
  <dataValidations count="12">
    <dataValidation allowBlank="1" showInputMessage="1" showErrorMessage="1" promptTitle="Variable EC" prompt="Enter your Total EC in mS/m here. It will compute resistivity (in ohm-m), skin depth  and DOI.   _x000a__x000a_Also see results of preset EC values below.  " sqref="B11" xr:uid="{00000000-0002-0000-0100-000000000000}"/>
    <dataValidation allowBlank="1" showInputMessage="1" showErrorMessage="1" promptTitle="Variable EC" prompt="Enter your Total EC in mS/m here. It will compute resitivity (in ohm-m), skin depth  and DOI .     Recommended you go from high here to lower EC values in the two cells below (for plotting purposes)._x000a__x000a_Also see results of preset EC values below.  " sqref="B10" xr:uid="{00000000-0002-0000-0100-000001000000}"/>
    <dataValidation allowBlank="1" showInputMessage="1" showErrorMessage="1" promptTitle="Variable EC" prompt="Enter your Total EC in mS/m here. It will compute resitivity (in ohm-m), skin depth and DOI.   _x000a__x000a_Also see results of preset EC values below.  " sqref="B12" xr:uid="{00000000-0002-0000-0100-000002000000}"/>
    <dataValidation allowBlank="1" showInputMessage="1" showErrorMessage="1" promptTitle="Depth of investigation" prompt="This is a computed value that estimates depth of investigation as some fraction or percent of the total skin depth. Please do not change. " sqref="F25:S26" xr:uid="{00000000-0002-0000-0100-000003000000}"/>
    <dataValidation allowBlank="1" showInputMessage="1" showErrorMessage="1" promptTitle="Your depth of investigation" prompt="This value is estimated using your specified frequencies and your EC value.   Please do not change the values in this cell.    " sqref="L18 F17:S17 F24:S24" xr:uid="{00000000-0002-0000-0100-000004000000}"/>
    <dataValidation allowBlank="1" showInputMessage="1" showErrorMessage="1" promptTitle="Depth of investigation" prompt="This is a computed value that uses the square root of the skin depth. Please do not change. " sqref="F18:K19 M18:S19 L19" xr:uid="{00000000-0002-0000-0100-000005000000}"/>
    <dataValidation allowBlank="1" showInputMessage="1" showErrorMessage="1" promptTitle="Frequency in Hz" prompt="Enter your frequency value here.  It will be used for the estimate of skin depth below and it will be copied to the right." sqref="F9:S9" xr:uid="{00000000-0002-0000-0100-000006000000}"/>
    <dataValidation allowBlank="1" showInputMessage="1" showErrorMessage="1" promptTitle="Skin depth" prompt="This value is estimated using your specified frequencies and your EC value.   Please do not change the values in this cell.    " sqref="F10:S10 L11:L12" xr:uid="{00000000-0002-0000-0100-000007000000}"/>
    <dataValidation allowBlank="1" showInputMessage="1" showErrorMessage="1" promptTitle="Fraction or proportion factor" prompt="This value is used to estimate the depth of investigation as some proportion of the total skin depth.   Typical values are 0.1 to 0.3.   This value is multiplied by the skin depth to get an estimated depth  in meters.  I typically use 0.12 (cj)" sqref="J21" xr:uid="{00000000-0002-0000-0100-000008000000}"/>
    <dataValidation allowBlank="1" showInputMessage="1" showErrorMessage="1" promptTitle="estimate of skin depth" prompt="This is a computed value. Please do not change. " sqref="Y12:Y20 F11:K12 M11:S12" xr:uid="{00000000-0002-0000-0100-000009000000}"/>
    <dataValidation allowBlank="1" showInputMessage="1" showErrorMessage="1" promptTitle="Computed field" prompt="All blue text fields are computed. Please do not change." sqref="B6" xr:uid="{81455B45-4994-45AF-B779-62296E46BCFF}"/>
    <dataValidation allowBlank="1" showInputMessage="1" showErrorMessage="1" promptTitle="Optional use" prompt="Enter resistivity value in ohm-m here to compute the conductivity in mS/m. _x000a_" sqref="D6" xr:uid="{8EC85498-AA07-4E36-B3A4-D958E6E45C91}"/>
  </dataValidations>
  <pageMargins left="0.25" right="0.25" top="0.75" bottom="0.75" header="0.3" footer="0.3"/>
  <pageSetup scale="50" orientation="landscape" r:id="rId1"/>
  <headerFooter alignWithMargins="0">
    <oddFooter>&amp;L&amp;F&amp;R   cjohnson@usgs.gov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AF40"/>
  <sheetViews>
    <sheetView showGridLines="0" zoomScale="87" zoomScaleNormal="87" workbookViewId="0">
      <selection activeCell="D7" sqref="D7"/>
    </sheetView>
  </sheetViews>
  <sheetFormatPr defaultRowHeight="12.5" x14ac:dyDescent="0.25"/>
  <cols>
    <col min="1" max="1" width="1.453125" customWidth="1"/>
    <col min="2" max="4" width="9.6328125" customWidth="1"/>
    <col min="5" max="5" width="2.36328125" customWidth="1"/>
    <col min="6" max="6" width="8.6328125" customWidth="1"/>
    <col min="7" max="12" width="9.6328125" customWidth="1"/>
    <col min="13" max="13" width="3" customWidth="1"/>
    <col min="14" max="19" width="9.6328125" hidden="1" customWidth="1"/>
    <col min="20" max="21" width="9.6328125" customWidth="1"/>
    <col min="22" max="22" width="2.6328125" customWidth="1"/>
    <col min="29" max="29" width="5" customWidth="1"/>
    <col min="30" max="30" width="41.6328125" customWidth="1"/>
    <col min="31" max="32" width="13.6328125" customWidth="1"/>
  </cols>
  <sheetData>
    <row r="2" spans="2:32" ht="18" x14ac:dyDescent="0.4">
      <c r="B2" s="16" t="s">
        <v>41</v>
      </c>
      <c r="K2" s="39" t="s">
        <v>23</v>
      </c>
    </row>
    <row r="3" spans="2:32" ht="13" x14ac:dyDescent="0.3">
      <c r="K3" s="70" t="s">
        <v>27</v>
      </c>
      <c r="L3" s="39"/>
    </row>
    <row r="4" spans="2:32" ht="16.25" customHeight="1" thickBot="1" x14ac:dyDescent="0.35">
      <c r="G4" s="19" t="s">
        <v>11</v>
      </c>
      <c r="J4" s="18" t="s">
        <v>8</v>
      </c>
      <c r="K4" s="19" t="s">
        <v>10</v>
      </c>
      <c r="L4" s="19"/>
      <c r="O4" t="s">
        <v>9</v>
      </c>
    </row>
    <row r="5" spans="2:32" ht="18" customHeight="1" thickBot="1" x14ac:dyDescent="0.35">
      <c r="F5" s="3"/>
      <c r="G5" s="5" t="s">
        <v>0</v>
      </c>
      <c r="H5" s="4">
        <f>4*3.14159*(10^-7)</f>
        <v>1.2566359999999999E-6</v>
      </c>
      <c r="U5" s="1" t="s">
        <v>20</v>
      </c>
      <c r="V5" s="1"/>
    </row>
    <row r="6" spans="2:32" ht="13.5" thickBot="1" x14ac:dyDescent="0.35">
      <c r="F6" s="2"/>
      <c r="G6" s="6"/>
      <c r="H6" s="2"/>
      <c r="I6" s="1" t="s">
        <v>19</v>
      </c>
      <c r="U6" s="1" t="s">
        <v>21</v>
      </c>
      <c r="V6" s="1"/>
    </row>
    <row r="7" spans="2:32" s="1" customFormat="1" ht="35.4" customHeight="1" x14ac:dyDescent="0.3">
      <c r="F7" s="103" t="s">
        <v>18</v>
      </c>
      <c r="G7" s="104"/>
      <c r="H7" s="104"/>
      <c r="I7" s="104"/>
      <c r="J7" s="104"/>
      <c r="K7" s="104"/>
      <c r="L7" s="104"/>
      <c r="M7" s="105"/>
      <c r="N7" s="21"/>
      <c r="O7" s="21"/>
      <c r="P7" s="21"/>
      <c r="Q7" s="21"/>
      <c r="R7" s="7"/>
      <c r="S7" s="21"/>
      <c r="T7"/>
      <c r="V7"/>
      <c r="W7"/>
      <c r="X7"/>
      <c r="Y7"/>
      <c r="Z7"/>
      <c r="AA7"/>
      <c r="AB7"/>
    </row>
    <row r="8" spans="2:32" s="1" customFormat="1" ht="14" x14ac:dyDescent="0.3">
      <c r="B8" s="9" t="s">
        <v>1</v>
      </c>
      <c r="C8" s="9" t="s">
        <v>2</v>
      </c>
      <c r="D8" s="27" t="s">
        <v>3</v>
      </c>
      <c r="F8" s="123" t="s">
        <v>38</v>
      </c>
      <c r="G8" s="55"/>
      <c r="H8" s="55"/>
      <c r="I8" s="112" t="s">
        <v>14</v>
      </c>
      <c r="J8" s="12"/>
      <c r="K8" s="12"/>
      <c r="L8" s="12"/>
      <c r="M8" s="40"/>
      <c r="N8" s="25" t="s">
        <v>12</v>
      </c>
      <c r="O8" s="26"/>
      <c r="P8" s="12"/>
      <c r="Q8" s="26"/>
      <c r="R8" s="10"/>
      <c r="S8" s="12"/>
      <c r="T8"/>
      <c r="V8"/>
      <c r="W8"/>
      <c r="X8"/>
      <c r="Y8"/>
      <c r="Z8"/>
      <c r="AA8"/>
      <c r="AB8"/>
    </row>
    <row r="9" spans="2:32" s="15" customFormat="1" ht="21" customHeight="1" thickBot="1" x14ac:dyDescent="0.35">
      <c r="B9" s="13" t="s">
        <v>5</v>
      </c>
      <c r="C9" s="13" t="s">
        <v>6</v>
      </c>
      <c r="D9" s="13" t="s">
        <v>7</v>
      </c>
      <c r="E9" s="14"/>
      <c r="F9" s="135">
        <f>+'LoF_Est SkinD and DOI-Metric'!F9</f>
        <v>1530</v>
      </c>
      <c r="G9" s="136">
        <f>+'LoF_Est SkinD and DOI-Metric'!G9</f>
        <v>3930</v>
      </c>
      <c r="H9" s="136">
        <f>+'LoF_Est SkinD and DOI-Metric'!H9</f>
        <v>9000</v>
      </c>
      <c r="I9" s="136">
        <f>+'LoF_Est SkinD and DOI-Metric'!I9</f>
        <v>13590</v>
      </c>
      <c r="J9" s="136">
        <f>+'LoF_Est SkinD and DOI-Metric'!J9</f>
        <v>23070</v>
      </c>
      <c r="K9" s="136">
        <f>+'LoF_Est SkinD and DOI-Metric'!K9</f>
        <v>33030</v>
      </c>
      <c r="L9" s="136">
        <f>+'LoF_Est SkinD and DOI-Metric'!L9</f>
        <v>47970</v>
      </c>
      <c r="M9" s="87" t="s">
        <v>15</v>
      </c>
      <c r="N9" s="29">
        <v>79000</v>
      </c>
      <c r="O9" s="29">
        <v>79000</v>
      </c>
      <c r="P9" s="29">
        <v>79000</v>
      </c>
      <c r="Q9" s="29">
        <v>79000</v>
      </c>
      <c r="R9" s="29">
        <v>79000</v>
      </c>
      <c r="S9" s="29">
        <v>79000</v>
      </c>
      <c r="T9"/>
      <c r="U9" s="1"/>
      <c r="V9"/>
      <c r="W9"/>
      <c r="X9"/>
      <c r="Y9"/>
      <c r="Z9"/>
      <c r="AA9"/>
      <c r="AB9"/>
      <c r="AC9" s="1" t="s">
        <v>25</v>
      </c>
      <c r="AF9" s="84">
        <f>+B11</f>
        <v>40</v>
      </c>
    </row>
    <row r="10" spans="2:32" ht="18" customHeight="1" thickTop="1" x14ac:dyDescent="0.3">
      <c r="B10" s="88">
        <f>+'LoF_Est SkinD and DOI-Metric'!B10</f>
        <v>80</v>
      </c>
      <c r="C10" s="43">
        <f>+B10/1000</f>
        <v>0.08</v>
      </c>
      <c r="D10" s="43">
        <f>1/C10</f>
        <v>12.5</v>
      </c>
      <c r="F10" s="56">
        <f>+'LoF_Est SkinD and DOI-Metric'!F10*3.281</f>
        <v>149.2573877696467</v>
      </c>
      <c r="G10" s="57">
        <f>+'LoF_Est SkinD and DOI-Metric'!G10*3.281</f>
        <v>93.129072296625907</v>
      </c>
      <c r="H10" s="57">
        <f>+'LoF_Est SkinD and DOI-Metric'!H10*3.281</f>
        <v>61.540397517802695</v>
      </c>
      <c r="I10" s="57">
        <f>+'LoF_Est SkinD and DOI-Metric'!I10*3.281</f>
        <v>50.080865248177133</v>
      </c>
      <c r="J10" s="57">
        <f>+'LoF_Est SkinD and DOI-Metric'!J10*3.281</f>
        <v>38.43773202422495</v>
      </c>
      <c r="K10" s="57">
        <f>+'LoF_Est SkinD and DOI-Metric'!K10*3.281</f>
        <v>32.123826017413471</v>
      </c>
      <c r="L10" s="57">
        <f>+'LoF_Est SkinD and DOI-Metric'!L10*3.281</f>
        <v>26.656105139535612</v>
      </c>
      <c r="M10" s="58" t="s">
        <v>15</v>
      </c>
      <c r="N10" s="36">
        <f t="shared" ref="N10:S12" si="0">1/(SQRT($H$5*$C10*PI()*N$9))</f>
        <v>6.3308463881857104</v>
      </c>
      <c r="O10" s="36">
        <f t="shared" si="0"/>
        <v>6.3308463881857104</v>
      </c>
      <c r="P10" s="36">
        <f t="shared" si="0"/>
        <v>6.3308463881857104</v>
      </c>
      <c r="Q10" s="36">
        <f t="shared" si="0"/>
        <v>6.3308463881857104</v>
      </c>
      <c r="R10" s="36">
        <f t="shared" si="0"/>
        <v>6.3308463881857104</v>
      </c>
      <c r="S10" s="36">
        <f t="shared" si="0"/>
        <v>6.3308463881857104</v>
      </c>
      <c r="U10" s="1"/>
      <c r="V10" s="1"/>
      <c r="W10" s="1"/>
      <c r="X10" s="1"/>
      <c r="Y10" s="1"/>
      <c r="AE10" s="73" t="s">
        <v>30</v>
      </c>
      <c r="AF10" s="85">
        <f>+D11</f>
        <v>25</v>
      </c>
    </row>
    <row r="11" spans="2:32" ht="18" customHeight="1" x14ac:dyDescent="0.3">
      <c r="B11" s="88">
        <f>+'LoF_Est SkinD and DOI-Metric'!B11</f>
        <v>40</v>
      </c>
      <c r="C11" s="43">
        <f>+B11/1000</f>
        <v>0.04</v>
      </c>
      <c r="D11" s="43">
        <f>1/C11</f>
        <v>25</v>
      </c>
      <c r="F11" s="56">
        <f>+'LoF_Est SkinD and DOI-Metric'!F11*3.281</f>
        <v>211.08182206821448</v>
      </c>
      <c r="G11" s="57">
        <f>+'LoF_Est SkinD and DOI-Metric'!G11*3.281</f>
        <v>131.70439709311285</v>
      </c>
      <c r="H11" s="57">
        <f>+'LoF_Est SkinD and DOI-Metric'!H11*3.281</f>
        <v>87.031264803508108</v>
      </c>
      <c r="I11" s="57">
        <f>+'LoF_Est SkinD and DOI-Metric'!I11*3.281</f>
        <v>70.825038849351529</v>
      </c>
      <c r="J11" s="57">
        <f>+'LoF_Est SkinD and DOI-Metric'!J11*3.281</f>
        <v>54.35916193552157</v>
      </c>
      <c r="K11" s="57">
        <f>+'LoF_Est SkinD and DOI-Metric'!K11*3.281</f>
        <v>45.429950429139815</v>
      </c>
      <c r="L11" s="57">
        <f>+'LoF_Est SkinD and DOI-Metric'!L11*3.281</f>
        <v>37.697425408374421</v>
      </c>
      <c r="M11" s="58" t="s">
        <v>15</v>
      </c>
      <c r="N11" s="36">
        <f t="shared" si="0"/>
        <v>8.9531688234729554</v>
      </c>
      <c r="O11" s="36">
        <f t="shared" si="0"/>
        <v>8.9531688234729554</v>
      </c>
      <c r="P11" s="36">
        <f t="shared" si="0"/>
        <v>8.9531688234729554</v>
      </c>
      <c r="Q11" s="36">
        <f t="shared" si="0"/>
        <v>8.9531688234729554</v>
      </c>
      <c r="R11" s="36">
        <f t="shared" si="0"/>
        <v>8.9531688234729554</v>
      </c>
      <c r="S11" s="36">
        <f t="shared" si="0"/>
        <v>8.9531688234729554</v>
      </c>
      <c r="U11" s="1"/>
      <c r="V11" s="1"/>
      <c r="W11" s="1"/>
      <c r="X11" s="1"/>
      <c r="Y11" s="1"/>
    </row>
    <row r="12" spans="2:32" ht="18" customHeight="1" thickBot="1" x14ac:dyDescent="0.35">
      <c r="B12" s="88">
        <f>+'LoF_Est SkinD and DOI-Metric'!B12</f>
        <v>20</v>
      </c>
      <c r="C12" s="72">
        <f>+B12/1000</f>
        <v>0.02</v>
      </c>
      <c r="D12" s="43">
        <f>1/C12</f>
        <v>50</v>
      </c>
      <c r="F12" s="59">
        <f>+'LoF_Est SkinD and DOI-Metric'!F12*3.281</f>
        <v>298.5147755392934</v>
      </c>
      <c r="G12" s="60">
        <f>+'LoF_Est SkinD and DOI-Metric'!G12*3.281</f>
        <v>186.25814459325181</v>
      </c>
      <c r="H12" s="60">
        <f>+'LoF_Est SkinD and DOI-Metric'!H12*3.281</f>
        <v>123.08079503560539</v>
      </c>
      <c r="I12" s="60">
        <f>+'LoF_Est SkinD and DOI-Metric'!I12*3.281</f>
        <v>100.16173049635427</v>
      </c>
      <c r="J12" s="60">
        <f>+'LoF_Est SkinD and DOI-Metric'!J12*3.281</f>
        <v>76.875464048449899</v>
      </c>
      <c r="K12" s="60">
        <f>+'LoF_Est SkinD and DOI-Metric'!K12*3.281</f>
        <v>64.247652034826942</v>
      </c>
      <c r="L12" s="60">
        <f>+'LoF_Est SkinD and DOI-Metric'!L12*3.281</f>
        <v>53.312210279071223</v>
      </c>
      <c r="M12" s="61" t="s">
        <v>15</v>
      </c>
      <c r="N12" s="37">
        <f t="shared" si="0"/>
        <v>12.661692776371421</v>
      </c>
      <c r="O12" s="37">
        <f t="shared" si="0"/>
        <v>12.661692776371421</v>
      </c>
      <c r="P12" s="37">
        <f t="shared" si="0"/>
        <v>12.661692776371421</v>
      </c>
      <c r="Q12" s="37">
        <f t="shared" si="0"/>
        <v>12.661692776371421</v>
      </c>
      <c r="R12" s="37">
        <f t="shared" si="0"/>
        <v>12.661692776371421</v>
      </c>
      <c r="S12" s="37">
        <f t="shared" si="0"/>
        <v>12.661692776371421</v>
      </c>
      <c r="Y12" s="20"/>
    </row>
    <row r="13" spans="2:32" ht="13" thickBot="1" x14ac:dyDescent="0.3">
      <c r="N13" s="30"/>
      <c r="O13" s="30"/>
      <c r="P13" s="30"/>
      <c r="Q13" s="30"/>
      <c r="R13" s="30"/>
      <c r="S13" s="30"/>
      <c r="Y13" s="20"/>
    </row>
    <row r="14" spans="2:32" ht="14" x14ac:dyDescent="0.3">
      <c r="B14" s="2"/>
      <c r="C14" s="2"/>
      <c r="D14" s="2"/>
      <c r="F14" s="137" t="s">
        <v>37</v>
      </c>
      <c r="G14" s="7"/>
      <c r="H14" s="7"/>
      <c r="I14" s="7"/>
      <c r="J14" s="7"/>
      <c r="K14" s="7"/>
      <c r="L14" s="7"/>
      <c r="M14" s="8"/>
      <c r="N14" s="31"/>
      <c r="O14" s="32"/>
      <c r="P14" s="32"/>
      <c r="Q14" s="32"/>
      <c r="R14" s="32"/>
      <c r="S14" s="32"/>
      <c r="Y14" s="20"/>
    </row>
    <row r="15" spans="2:32" ht="13" x14ac:dyDescent="0.3">
      <c r="B15" s="2"/>
      <c r="C15" s="2"/>
      <c r="D15" s="2"/>
      <c r="F15" s="11" t="s">
        <v>4</v>
      </c>
      <c r="G15" s="12"/>
      <c r="H15" s="12"/>
      <c r="I15" s="12"/>
      <c r="J15" s="12"/>
      <c r="K15" s="12"/>
      <c r="L15" s="12"/>
      <c r="M15" s="40"/>
      <c r="N15" s="33"/>
      <c r="O15" s="34"/>
      <c r="P15" s="34"/>
      <c r="Q15" s="34"/>
      <c r="R15" s="34"/>
      <c r="S15" s="34"/>
      <c r="Y15" s="20"/>
    </row>
    <row r="16" spans="2:32" ht="18" customHeight="1" x14ac:dyDescent="0.3">
      <c r="B16" s="14" t="s">
        <v>1</v>
      </c>
      <c r="C16" s="14" t="s">
        <v>2</v>
      </c>
      <c r="D16" s="28" t="s">
        <v>3</v>
      </c>
      <c r="F16" s="133">
        <f>+$F$9</f>
        <v>1530</v>
      </c>
      <c r="G16" s="134">
        <f t="shared" ref="G16:S16" si="1">+G$9</f>
        <v>3930</v>
      </c>
      <c r="H16" s="134">
        <f t="shared" si="1"/>
        <v>9000</v>
      </c>
      <c r="I16" s="134">
        <f t="shared" si="1"/>
        <v>13590</v>
      </c>
      <c r="J16" s="134">
        <f t="shared" si="1"/>
        <v>23070</v>
      </c>
      <c r="K16" s="134">
        <f t="shared" si="1"/>
        <v>33030</v>
      </c>
      <c r="L16" s="134">
        <f>+$L$9</f>
        <v>47970</v>
      </c>
      <c r="M16" s="41" t="s">
        <v>15</v>
      </c>
      <c r="N16" s="35">
        <f t="shared" si="1"/>
        <v>79000</v>
      </c>
      <c r="O16" s="35">
        <f t="shared" si="1"/>
        <v>79000</v>
      </c>
      <c r="P16" s="35">
        <f t="shared" si="1"/>
        <v>79000</v>
      </c>
      <c r="Q16" s="35">
        <f t="shared" si="1"/>
        <v>79000</v>
      </c>
      <c r="R16" s="35">
        <f t="shared" si="1"/>
        <v>79000</v>
      </c>
      <c r="S16" s="35">
        <f t="shared" si="1"/>
        <v>79000</v>
      </c>
      <c r="Y16" s="20"/>
    </row>
    <row r="17" spans="2:30" ht="18" customHeight="1" x14ac:dyDescent="0.25">
      <c r="B17" s="24">
        <f>+$B$10</f>
        <v>80</v>
      </c>
      <c r="C17" s="43">
        <f>+B17/1000</f>
        <v>0.08</v>
      </c>
      <c r="D17" s="43">
        <f>1/C17</f>
        <v>12.5</v>
      </c>
      <c r="F17" s="62">
        <f>+'LoF_Est SkinD and DOI-Metric'!F17*3.281</f>
        <v>22.129471057217135</v>
      </c>
      <c r="G17" s="63">
        <f>+'LoF_Est SkinD and DOI-Metric'!G17*3.281</f>
        <v>17.480174089671692</v>
      </c>
      <c r="H17" s="63">
        <f>+'LoF_Est SkinD and DOI-Metric'!H17*3.281</f>
        <v>14.209646169272149</v>
      </c>
      <c r="I17" s="63">
        <f>+'LoF_Est SkinD and DOI-Metric'!I17*3.281</f>
        <v>12.818553696859453</v>
      </c>
      <c r="J17" s="63">
        <f>+'LoF_Est SkinD and DOI-Metric'!J17*3.281</f>
        <v>11.23005782582984</v>
      </c>
      <c r="K17" s="63">
        <f>+'LoF_Est SkinD and DOI-Metric'!K17*3.281</f>
        <v>10.266366112852863</v>
      </c>
      <c r="L17" s="63">
        <f>+'LoF_Est SkinD and DOI-Metric'!L17*3.281</f>
        <v>9.3519346107004164</v>
      </c>
      <c r="M17" s="64" t="s">
        <v>15</v>
      </c>
      <c r="N17" s="36">
        <f t="shared" ref="N17:S19" si="2">SQRT(N10)</f>
        <v>2.5161173240104904</v>
      </c>
      <c r="O17" s="36">
        <f t="shared" si="2"/>
        <v>2.5161173240104904</v>
      </c>
      <c r="P17" s="36">
        <f t="shared" si="2"/>
        <v>2.5161173240104904</v>
      </c>
      <c r="Q17" s="36">
        <f t="shared" si="2"/>
        <v>2.5161173240104904</v>
      </c>
      <c r="R17" s="36">
        <f t="shared" si="2"/>
        <v>2.5161173240104904</v>
      </c>
      <c r="S17" s="36">
        <f t="shared" si="2"/>
        <v>2.5161173240104904</v>
      </c>
      <c r="Y17" s="20"/>
    </row>
    <row r="18" spans="2:30" ht="18" customHeight="1" x14ac:dyDescent="0.3">
      <c r="B18" s="24">
        <f>+$B$11</f>
        <v>40</v>
      </c>
      <c r="C18" s="43">
        <f>+B18/1000</f>
        <v>0.04</v>
      </c>
      <c r="D18" s="43">
        <f>1/C18</f>
        <v>25</v>
      </c>
      <c r="F18" s="80">
        <f>+'LoF_Est SkinD and DOI-Metric'!F18*3.281</f>
        <v>26.316524432489405</v>
      </c>
      <c r="G18" s="81">
        <f>+'LoF_Est SkinD and DOI-Metric'!G18*3.281</f>
        <v>20.787547398923792</v>
      </c>
      <c r="H18" s="81">
        <f>+'LoF_Est SkinD and DOI-Metric'!H18*3.281</f>
        <v>16.898212326169595</v>
      </c>
      <c r="I18" s="81">
        <f>+'LoF_Est SkinD and DOI-Metric'!I18*3.281</f>
        <v>15.243915260349697</v>
      </c>
      <c r="J18" s="81">
        <f>+'LoF_Est SkinD and DOI-Metric'!J18*3.281</f>
        <v>13.354864668368837</v>
      </c>
      <c r="K18" s="81">
        <f>+'LoF_Est SkinD and DOI-Metric'!K18*3.281</f>
        <v>12.208835626627453</v>
      </c>
      <c r="L18" s="81">
        <f>+'LoF_Est SkinD and DOI-Metric'!L18*3.281</f>
        <v>11.121387178085136</v>
      </c>
      <c r="M18" s="64" t="s">
        <v>15</v>
      </c>
      <c r="N18" s="36">
        <f t="shared" si="2"/>
        <v>2.9921846238948819</v>
      </c>
      <c r="O18" s="36">
        <f t="shared" si="2"/>
        <v>2.9921846238948819</v>
      </c>
      <c r="P18" s="36">
        <f t="shared" si="2"/>
        <v>2.9921846238948819</v>
      </c>
      <c r="Q18" s="36">
        <f t="shared" si="2"/>
        <v>2.9921846238948819</v>
      </c>
      <c r="R18" s="36">
        <f t="shared" si="2"/>
        <v>2.9921846238948819</v>
      </c>
      <c r="S18" s="36">
        <f t="shared" si="2"/>
        <v>2.9921846238948819</v>
      </c>
      <c r="Y18" s="20"/>
    </row>
    <row r="19" spans="2:30" ht="18" customHeight="1" thickBot="1" x14ac:dyDescent="0.3">
      <c r="B19" s="24">
        <f>+$B$12</f>
        <v>20</v>
      </c>
      <c r="C19" s="72">
        <f>+B19/1000</f>
        <v>0.02</v>
      </c>
      <c r="D19" s="43">
        <f>1/C19</f>
        <v>50</v>
      </c>
      <c r="F19" s="65">
        <f>+'LoF_Est SkinD and DOI-Metric'!F19*3.281</f>
        <v>31.295798097259347</v>
      </c>
      <c r="G19" s="66">
        <f>+'LoF_Est SkinD and DOI-Metric'!G19*3.281</f>
        <v>24.720699270256478</v>
      </c>
      <c r="H19" s="66">
        <f>+'LoF_Est SkinD and DOI-Metric'!H19*3.281</f>
        <v>20.095474329107567</v>
      </c>
      <c r="I19" s="66">
        <f>+'LoF_Est SkinD and DOI-Metric'!I19*3.281</f>
        <v>18.128172488106415</v>
      </c>
      <c r="J19" s="66">
        <f>+'LoF_Est SkinD and DOI-Metric'!J19*3.281</f>
        <v>15.881700083522675</v>
      </c>
      <c r="K19" s="66">
        <f>+'LoF_Est SkinD and DOI-Metric'!K19*3.281</f>
        <v>14.518834193084073</v>
      </c>
      <c r="L19" s="66">
        <f>+'LoF_Est SkinD and DOI-Metric'!L19*3.281</f>
        <v>13.225632760878879</v>
      </c>
      <c r="M19" s="67" t="s">
        <v>15</v>
      </c>
      <c r="N19" s="37">
        <f t="shared" si="2"/>
        <v>3.5583272441375344</v>
      </c>
      <c r="O19" s="37">
        <f t="shared" si="2"/>
        <v>3.5583272441375344</v>
      </c>
      <c r="P19" s="37">
        <f t="shared" si="2"/>
        <v>3.5583272441375344</v>
      </c>
      <c r="Q19" s="37">
        <f t="shared" si="2"/>
        <v>3.5583272441375344</v>
      </c>
      <c r="R19" s="37">
        <f t="shared" si="2"/>
        <v>3.5583272441375344</v>
      </c>
      <c r="S19" s="37">
        <f t="shared" si="2"/>
        <v>3.5583272441375344</v>
      </c>
      <c r="Y19" s="20"/>
    </row>
    <row r="20" spans="2:30" ht="13.5" thickBot="1" x14ac:dyDescent="0.35">
      <c r="F20" s="38"/>
      <c r="G20" s="38"/>
      <c r="H20" s="38"/>
      <c r="I20" s="38"/>
      <c r="J20" s="110" t="s">
        <v>13</v>
      </c>
      <c r="K20" s="38"/>
      <c r="L20" s="38"/>
      <c r="M20" s="38"/>
      <c r="N20" s="30"/>
      <c r="O20" s="30"/>
      <c r="P20" s="30"/>
      <c r="Q20" s="30"/>
      <c r="R20" s="30"/>
      <c r="S20" s="30"/>
      <c r="Y20" s="20"/>
    </row>
    <row r="21" spans="2:30" ht="16" thickBot="1" x14ac:dyDescent="0.4">
      <c r="B21" s="2"/>
      <c r="C21" s="2"/>
      <c r="D21" s="2"/>
      <c r="F21" s="132" t="s">
        <v>36</v>
      </c>
      <c r="G21" s="7"/>
      <c r="H21" s="7"/>
      <c r="I21" s="7"/>
      <c r="J21" s="86">
        <f>+'LoF_Est SkinD and DOI-Metric'!J21</f>
        <v>0.13</v>
      </c>
      <c r="K21" s="7"/>
      <c r="L21" s="7"/>
      <c r="M21" s="8"/>
      <c r="N21" s="31"/>
      <c r="O21" s="31"/>
      <c r="P21" s="31"/>
      <c r="Q21" s="31"/>
      <c r="R21" s="31"/>
      <c r="S21" s="31"/>
    </row>
    <row r="22" spans="2:30" ht="13" x14ac:dyDescent="0.3">
      <c r="B22" s="2"/>
      <c r="C22" s="2"/>
      <c r="D22" s="2"/>
      <c r="F22" s="11" t="s">
        <v>4</v>
      </c>
      <c r="G22" s="12"/>
      <c r="H22" s="12"/>
      <c r="I22" s="12"/>
      <c r="J22" s="12"/>
      <c r="K22" s="12"/>
      <c r="L22" s="12"/>
      <c r="M22" s="40"/>
      <c r="N22" s="33"/>
      <c r="O22" s="33"/>
      <c r="P22" s="33"/>
      <c r="Q22" s="33"/>
      <c r="R22" s="33"/>
      <c r="S22" s="33"/>
    </row>
    <row r="23" spans="2:30" ht="18" customHeight="1" x14ac:dyDescent="0.3">
      <c r="B23" s="14" t="s">
        <v>1</v>
      </c>
      <c r="C23" s="14" t="s">
        <v>2</v>
      </c>
      <c r="D23" s="28" t="s">
        <v>3</v>
      </c>
      <c r="F23" s="133">
        <f>+$F$9</f>
        <v>1530</v>
      </c>
      <c r="G23" s="134">
        <f t="shared" ref="G23:S23" si="3">+G$9</f>
        <v>3930</v>
      </c>
      <c r="H23" s="134">
        <f t="shared" si="3"/>
        <v>9000</v>
      </c>
      <c r="I23" s="134">
        <f t="shared" si="3"/>
        <v>13590</v>
      </c>
      <c r="J23" s="134">
        <f t="shared" si="3"/>
        <v>23070</v>
      </c>
      <c r="K23" s="134">
        <f t="shared" si="3"/>
        <v>33030</v>
      </c>
      <c r="L23" s="134">
        <f>+$L$9</f>
        <v>47970</v>
      </c>
      <c r="M23" s="41" t="s">
        <v>15</v>
      </c>
      <c r="N23" s="35">
        <f t="shared" si="3"/>
        <v>79000</v>
      </c>
      <c r="O23" s="35">
        <f t="shared" si="3"/>
        <v>79000</v>
      </c>
      <c r="P23" s="35">
        <f t="shared" si="3"/>
        <v>79000</v>
      </c>
      <c r="Q23" s="35">
        <f t="shared" si="3"/>
        <v>79000</v>
      </c>
      <c r="R23" s="35">
        <f t="shared" si="3"/>
        <v>79000</v>
      </c>
      <c r="S23" s="35">
        <f t="shared" si="3"/>
        <v>79000</v>
      </c>
    </row>
    <row r="24" spans="2:30" ht="18" customHeight="1" x14ac:dyDescent="0.25">
      <c r="B24" s="24">
        <f>+$B$10</f>
        <v>80</v>
      </c>
      <c r="C24" s="43">
        <f>+B24/1000</f>
        <v>0.08</v>
      </c>
      <c r="D24" s="42">
        <f>1/C24</f>
        <v>12.5</v>
      </c>
      <c r="F24" s="115">
        <f>+'LoF_Est SkinD and DOI-Metric'!F24*3.281</f>
        <v>19.40346041005407</v>
      </c>
      <c r="G24" s="116">
        <f>+'LoF_Est SkinD and DOI-Metric'!G24*3.281</f>
        <v>12.106779398561367</v>
      </c>
      <c r="H24" s="116">
        <f>+'LoF_Est SkinD and DOI-Metric'!H24*3.281</f>
        <v>8.0002516773143508</v>
      </c>
      <c r="I24" s="116">
        <f>+'LoF_Est SkinD and DOI-Metric'!I24*3.281</f>
        <v>6.5105124822630271</v>
      </c>
      <c r="J24" s="116">
        <f>+'LoF_Est SkinD and DOI-Metric'!J24*3.281</f>
        <v>4.9969051631492434</v>
      </c>
      <c r="K24" s="116">
        <f>+'LoF_Est SkinD and DOI-Metric'!K24*3.281</f>
        <v>4.1760973822637517</v>
      </c>
      <c r="L24" s="116">
        <f>+'LoF_Est SkinD and DOI-Metric'!L24*3.281</f>
        <v>3.4652936681396298</v>
      </c>
      <c r="M24" s="117" t="s">
        <v>15</v>
      </c>
      <c r="N24" s="36">
        <f t="shared" ref="N24:S24" si="4">N$10*$J$21</f>
        <v>0.82301003046414234</v>
      </c>
      <c r="O24" s="36">
        <f t="shared" si="4"/>
        <v>0.82301003046414234</v>
      </c>
      <c r="P24" s="36">
        <f t="shared" si="4"/>
        <v>0.82301003046414234</v>
      </c>
      <c r="Q24" s="36">
        <f t="shared" si="4"/>
        <v>0.82301003046414234</v>
      </c>
      <c r="R24" s="36">
        <f t="shared" si="4"/>
        <v>0.82301003046414234</v>
      </c>
      <c r="S24" s="36">
        <f t="shared" si="4"/>
        <v>0.82301003046414234</v>
      </c>
    </row>
    <row r="25" spans="2:30" ht="18" customHeight="1" x14ac:dyDescent="0.3">
      <c r="B25" s="24">
        <f>+$B$11</f>
        <v>40</v>
      </c>
      <c r="C25" s="43">
        <f>+B25/1000</f>
        <v>0.04</v>
      </c>
      <c r="D25" s="42">
        <f>1/C25</f>
        <v>25</v>
      </c>
      <c r="F25" s="118">
        <f>+'LoF_Est SkinD and DOI-Metric'!F25*3.281</f>
        <v>27.440636868867884</v>
      </c>
      <c r="G25" s="119">
        <f>+'LoF_Est SkinD and DOI-Metric'!G25*3.281</f>
        <v>17.121571622104671</v>
      </c>
      <c r="H25" s="119">
        <f>+'LoF_Est SkinD and DOI-Metric'!H25*3.281</f>
        <v>11.314064424456056</v>
      </c>
      <c r="I25" s="119">
        <f>+'LoF_Est SkinD and DOI-Metric'!I25*3.281</f>
        <v>9.2072550504156982</v>
      </c>
      <c r="J25" s="119">
        <f>+'LoF_Est SkinD and DOI-Metric'!J25*3.281</f>
        <v>7.066691051617803</v>
      </c>
      <c r="K25" s="119">
        <f>+'LoF_Est SkinD and DOI-Metric'!K25*3.281</f>
        <v>5.9058935557881762</v>
      </c>
      <c r="L25" s="119">
        <f>+'LoF_Est SkinD and DOI-Metric'!L25*3.281</f>
        <v>4.9006653030886751</v>
      </c>
      <c r="M25" s="117" t="s">
        <v>15</v>
      </c>
      <c r="N25" s="36">
        <f t="shared" ref="N25:S26" si="5">N11*$J$21</f>
        <v>1.1639119470514843</v>
      </c>
      <c r="O25" s="36">
        <f t="shared" si="5"/>
        <v>1.1639119470514843</v>
      </c>
      <c r="P25" s="36">
        <f t="shared" si="5"/>
        <v>1.1639119470514843</v>
      </c>
      <c r="Q25" s="36">
        <f t="shared" si="5"/>
        <v>1.1639119470514843</v>
      </c>
      <c r="R25" s="36">
        <f t="shared" si="5"/>
        <v>1.1639119470514843</v>
      </c>
      <c r="S25" s="36">
        <f t="shared" si="5"/>
        <v>1.1639119470514843</v>
      </c>
      <c r="AC25" s="82">
        <f>+AVERAGE(F25:L25)</f>
        <v>11.850968268048424</v>
      </c>
      <c r="AD25" s="83" t="s">
        <v>26</v>
      </c>
    </row>
    <row r="26" spans="2:30" ht="18" customHeight="1" thickBot="1" x14ac:dyDescent="0.3">
      <c r="B26" s="24">
        <f>+$B$12</f>
        <v>20</v>
      </c>
      <c r="C26" s="72">
        <f>+B26/1000</f>
        <v>0.02</v>
      </c>
      <c r="D26" s="43">
        <f>1/C26</f>
        <v>50</v>
      </c>
      <c r="F26" s="120">
        <f>+'LoF_Est SkinD and DOI-Metric'!F26*3.281</f>
        <v>38.806920820108139</v>
      </c>
      <c r="G26" s="121">
        <f>+'LoF_Est SkinD and DOI-Metric'!G26*3.281</f>
        <v>24.213558797122733</v>
      </c>
      <c r="H26" s="121">
        <f>+'LoF_Est SkinD and DOI-Metric'!H26*3.281</f>
        <v>16.000503354628702</v>
      </c>
      <c r="I26" s="121">
        <f>+'LoF_Est SkinD and DOI-Metric'!I26*3.281</f>
        <v>13.021024964526054</v>
      </c>
      <c r="J26" s="121">
        <f>+'LoF_Est SkinD and DOI-Metric'!J26*3.281</f>
        <v>9.9938103262984868</v>
      </c>
      <c r="K26" s="121">
        <f>+'LoF_Est SkinD and DOI-Metric'!K26*3.281</f>
        <v>8.3521947645275034</v>
      </c>
      <c r="L26" s="121">
        <f>+'LoF_Est SkinD and DOI-Metric'!L26*3.281</f>
        <v>6.9305873362792596</v>
      </c>
      <c r="M26" s="122" t="s">
        <v>15</v>
      </c>
      <c r="N26" s="37">
        <f t="shared" si="5"/>
        <v>1.6460200609282847</v>
      </c>
      <c r="O26" s="37">
        <f t="shared" si="5"/>
        <v>1.6460200609282847</v>
      </c>
      <c r="P26" s="37">
        <f t="shared" si="5"/>
        <v>1.6460200609282847</v>
      </c>
      <c r="Q26" s="37">
        <f t="shared" si="5"/>
        <v>1.6460200609282847</v>
      </c>
      <c r="R26" s="37">
        <f t="shared" si="5"/>
        <v>1.6460200609282847</v>
      </c>
      <c r="S26" s="37">
        <f t="shared" si="5"/>
        <v>1.6460200609282847</v>
      </c>
    </row>
    <row r="29" spans="2:30" ht="13" x14ac:dyDescent="0.3">
      <c r="B29" s="44"/>
      <c r="C29" s="138" t="s">
        <v>40</v>
      </c>
      <c r="D29" s="45"/>
      <c r="E29" s="45"/>
      <c r="F29" s="45"/>
      <c r="G29" s="45"/>
      <c r="H29" s="45"/>
      <c r="I29" s="45"/>
      <c r="J29" s="45"/>
      <c r="K29" s="45"/>
      <c r="L29" s="45"/>
      <c r="M29" s="45"/>
      <c r="N29" s="45"/>
      <c r="O29" s="45"/>
      <c r="P29" s="45"/>
      <c r="Q29" s="45"/>
      <c r="R29" s="45"/>
      <c r="S29" s="45"/>
      <c r="T29" s="45"/>
      <c r="U29" s="45"/>
      <c r="V29" s="45"/>
      <c r="W29" s="45"/>
      <c r="X29" s="45"/>
      <c r="Y29" s="54" t="s">
        <v>15</v>
      </c>
      <c r="Z29" s="45"/>
      <c r="AA29" s="46" t="s">
        <v>15</v>
      </c>
    </row>
    <row r="30" spans="2:30" x14ac:dyDescent="0.25">
      <c r="B30" s="47"/>
      <c r="C30" s="114" t="s">
        <v>29</v>
      </c>
      <c r="D30" s="78"/>
      <c r="E30" s="78"/>
      <c r="F30" s="78"/>
      <c r="G30" s="78"/>
      <c r="H30" s="78"/>
      <c r="I30" s="90"/>
      <c r="J30" s="79" t="s">
        <v>31</v>
      </c>
      <c r="K30" s="2"/>
      <c r="L30" s="2"/>
      <c r="M30" s="2"/>
      <c r="N30" s="2"/>
      <c r="O30" s="2"/>
      <c r="P30" s="2"/>
      <c r="Q30" s="2"/>
      <c r="R30" s="2"/>
      <c r="S30" s="2"/>
      <c r="T30" s="2"/>
      <c r="U30" s="2"/>
      <c r="V30" s="2"/>
      <c r="W30" s="2"/>
      <c r="X30" s="2"/>
      <c r="Y30" s="48" t="s">
        <v>15</v>
      </c>
      <c r="Z30" s="2"/>
      <c r="AA30" s="49"/>
    </row>
    <row r="31" spans="2:30" x14ac:dyDescent="0.25">
      <c r="B31" s="50"/>
      <c r="C31" s="52" t="s">
        <v>22</v>
      </c>
      <c r="D31" s="51"/>
      <c r="E31" s="51"/>
      <c r="F31" s="51"/>
      <c r="G31" s="51"/>
      <c r="H31" s="51"/>
      <c r="I31" s="51"/>
      <c r="J31" s="51"/>
      <c r="K31" s="51"/>
      <c r="L31" s="51"/>
      <c r="M31" s="51"/>
      <c r="N31" s="51"/>
      <c r="O31" s="51"/>
      <c r="P31" s="51"/>
      <c r="Q31" s="51"/>
      <c r="R31" s="51"/>
      <c r="S31" s="51"/>
      <c r="T31" s="51"/>
      <c r="U31" s="51"/>
      <c r="V31" s="51"/>
      <c r="W31" s="51"/>
      <c r="X31" s="51"/>
      <c r="Y31" s="52" t="s">
        <v>15</v>
      </c>
      <c r="Z31" s="51"/>
      <c r="AA31" s="53"/>
    </row>
    <row r="40" ht="18.649999999999999" customHeight="1" x14ac:dyDescent="0.25"/>
  </sheetData>
  <dataValidations xWindow="326" yWindow="446" count="7">
    <dataValidation allowBlank="1" showInputMessage="1" showErrorMessage="1" promptTitle="Depth of investigation" prompt="This is a computed value that estimates depth of investigation as some fraction or percent of the total skin depth. Please do not change. " sqref="N25:S26" xr:uid="{00000000-0002-0000-0200-000000000000}"/>
    <dataValidation allowBlank="1" showInputMessage="1" showErrorMessage="1" promptTitle="Your depth of investigation" prompt="This value is estimated using your specified frequencies and your EC value.   Please do not change the values in this cell.    " sqref="N17:S17 N24:S24" xr:uid="{00000000-0002-0000-0200-000001000000}"/>
    <dataValidation allowBlank="1" showInputMessage="1" showErrorMessage="1" promptTitle="Depth of investigation" prompt="This is a computed value that uses the square root of the skin depth. Please do not change. " sqref="N18:S19" xr:uid="{00000000-0002-0000-0200-000002000000}"/>
    <dataValidation allowBlank="1" showInputMessage="1" showErrorMessage="1" promptTitle="Frequency in Hz" prompt="Enter your frequency value here.  It will be used for the estimate of skin depth below and it will be copied to the right." sqref="N9:S9" xr:uid="{00000000-0002-0000-0200-000003000000}"/>
    <dataValidation allowBlank="1" showInputMessage="1" showErrorMessage="1" promptTitle="Skin depth" prompt="This value is estimated using your specified frequencies and your EC value.   Please do not change the values in this cell.    " sqref="N10:S10" xr:uid="{00000000-0002-0000-0200-000004000000}"/>
    <dataValidation allowBlank="1" showInputMessage="1" showErrorMessage="1" promptTitle="estimate of skin depth" prompt="This is a computed value. Please do not change. " sqref="Y12:Y20 N11:S12" xr:uid="{00000000-0002-0000-0200-000005000000}"/>
    <dataValidation allowBlank="1" showInputMessage="1" showErrorMessage="1" promptTitle="Please do not change" prompt="All values are calculated from Metric page" sqref="B7:M26" xr:uid="{00000000-0002-0000-0200-000006000000}"/>
  </dataValidations>
  <pageMargins left="0.5" right="0.5" top="1" bottom="1" header="0.5" footer="0.5"/>
  <pageSetup scale="49" orientation="landscape" r:id="rId1"/>
  <headerFooter alignWithMargins="0">
    <oddFooter>&amp;L&amp;F&amp;R   cjohnson@usgs.gov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LoF_Est SkinD and DOI-Metric</vt:lpstr>
      <vt:lpstr>HiF Est SkinD and DOI-M</vt:lpstr>
      <vt:lpstr>LOW-f skinD and DOI-m2ft</vt:lpstr>
    </vt:vector>
  </TitlesOfParts>
  <Company>USGS-OGW-BG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GEM2 Skin Depth</dc:title>
  <dc:subject>training tool</dc:subject>
  <dc:creator>Carole Johnson</dc:creator>
  <cp:keywords>EM. GEM2, Skin depth</cp:keywords>
  <dc:description>computing skin depth for GEM2
Please do not distribute.</dc:description>
  <cp:lastModifiedBy>Werkema, Dale</cp:lastModifiedBy>
  <cp:lastPrinted>2019-12-26T17:00:15Z</cp:lastPrinted>
  <dcterms:created xsi:type="dcterms:W3CDTF">2010-12-23T18:25:11Z</dcterms:created>
  <dcterms:modified xsi:type="dcterms:W3CDTF">2023-01-13T17:00:24Z</dcterms:modified>
</cp:coreProperties>
</file>