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hansen_amanda_epa_gov/Documents/Documents/CuSmelting/Supplemental Proposal/UPL/"/>
    </mc:Choice>
  </mc:AlternateContent>
  <xr:revisionPtr revIDLastSave="4" documentId="8_{431D17AD-DAFE-4410-86E4-F52C34F44D72}" xr6:coauthVersionLast="47" xr6:coauthVersionMax="47" xr10:uidLastSave="{0A2657E3-C496-417A-8C26-B4A53F73C5C1}"/>
  <workbookProtection workbookAlgorithmName="SHA-512" workbookHashValue="LWsms+NzrPGTlTehg67WjqpPZuhkGDaG9eIEsbMjN8RPkLA0htH13RspQqNoqNdO3LXRwXgPn5t5fW0kXe3UtQ==" workbookSaltValue="cOUWJvAZIZeIPHeb/iUi0g==" workbookSpinCount="100000" lockStructure="1"/>
  <bookViews>
    <workbookView xWindow="-28920" yWindow="-2760" windowWidth="29040" windowHeight="15720" tabRatio="902" firstSheet="1" activeTab="1" xr2:uid="{00000000-000D-0000-FFFF-FFFF00000000}"/>
  </bookViews>
  <sheets>
    <sheet name="Instructions" sheetId="40" r:id="rId1"/>
    <sheet name="n&gt;3Distribution" sheetId="36" r:id="rId2"/>
    <sheet name="n=3Distribution" sheetId="37" state="hidden" r:id="rId3"/>
    <sheet name="UPL Pooled Template " sheetId="1" r:id="rId4"/>
    <sheet name="Lognormal Template" sheetId="2" state="hidden" r:id="rId5"/>
    <sheet name="lognormal z-stat" sheetId="3" state="hidden" r:id="rId6"/>
    <sheet name="Template_skewed" sheetId="27" state="hidden" r:id="rId7"/>
    <sheet name="Calculations for Template skew" sheetId="28" state="hidden" r:id="rId8"/>
    <sheet name="Recalculate t-stat skew" sheetId="29" state="hidden" r:id="rId9"/>
    <sheet name="Recalculations1 skew" sheetId="30" state="hidden" r:id="rId10"/>
    <sheet name="Recalculation 2 skew" sheetId="31" state="hidden" r:id="rId11"/>
    <sheet name="Recalculations3 skew" sheetId="32" state="hidden" r:id="rId12"/>
    <sheet name="Recalculations4 skew" sheetId="33" state="hidden" r:id="rId13"/>
    <sheet name="Recalculations5 skew" sheetId="34" state="hidden" r:id="rId14"/>
    <sheet name="Recalculations6 skew" sheetId="35" state="hidden" r:id="rId15"/>
    <sheet name="Normal UL" sheetId="41" state="hidden" r:id="rId16"/>
    <sheet name="Lognormal UL" sheetId="42" state="hidden" r:id="rId17"/>
  </sheets>
  <externalReferences>
    <externalReference r:id="rId18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7" i="1" l="1"/>
  <c r="E43" i="36"/>
  <c r="D43" i="36"/>
  <c r="B55" i="36"/>
  <c r="B54" i="36"/>
  <c r="B53" i="36"/>
  <c r="F47" i="42"/>
  <c r="B42" i="42"/>
  <c r="B41" i="42"/>
  <c r="B43" i="42" s="1"/>
  <c r="B45" i="42"/>
  <c r="B51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W51" i="42"/>
  <c r="X51" i="42"/>
  <c r="Y51" i="42"/>
  <c r="Z51" i="42"/>
  <c r="AA51" i="42"/>
  <c r="AB51" i="42"/>
  <c r="AC51" i="42"/>
  <c r="AD51" i="42"/>
  <c r="AE51" i="42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W52" i="42"/>
  <c r="X52" i="42"/>
  <c r="Y52" i="42"/>
  <c r="Z52" i="42"/>
  <c r="AA52" i="42"/>
  <c r="AB52" i="42"/>
  <c r="AC52" i="42"/>
  <c r="AD52" i="42"/>
  <c r="AE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W53" i="42"/>
  <c r="X53" i="42"/>
  <c r="Y53" i="42"/>
  <c r="Z53" i="42"/>
  <c r="AA53" i="42"/>
  <c r="AB53" i="42"/>
  <c r="AC53" i="42"/>
  <c r="AD53" i="42"/>
  <c r="AE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W54" i="42"/>
  <c r="X54" i="42"/>
  <c r="Y54" i="42"/>
  <c r="Z54" i="42"/>
  <c r="AA54" i="42"/>
  <c r="AB54" i="42"/>
  <c r="AC54" i="42"/>
  <c r="AD54" i="42"/>
  <c r="AE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W55" i="42"/>
  <c r="X55" i="42"/>
  <c r="Y55" i="42"/>
  <c r="Z55" i="42"/>
  <c r="AA55" i="42"/>
  <c r="AB55" i="42"/>
  <c r="AC55" i="42"/>
  <c r="AD55" i="42"/>
  <c r="AE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W56" i="42"/>
  <c r="X56" i="42"/>
  <c r="Y56" i="42"/>
  <c r="Z56" i="42"/>
  <c r="AA56" i="42"/>
  <c r="AB56" i="42"/>
  <c r="AC56" i="42"/>
  <c r="AD56" i="42"/>
  <c r="AE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W57" i="42"/>
  <c r="X57" i="42"/>
  <c r="Y57" i="42"/>
  <c r="Z57" i="42"/>
  <c r="AA57" i="42"/>
  <c r="AB57" i="42"/>
  <c r="AC57" i="42"/>
  <c r="AD57" i="42"/>
  <c r="AE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W58" i="42"/>
  <c r="X58" i="42"/>
  <c r="Y58" i="42"/>
  <c r="Z58" i="42"/>
  <c r="AA58" i="42"/>
  <c r="AB58" i="42"/>
  <c r="AC58" i="42"/>
  <c r="AD58" i="42"/>
  <c r="AE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W59" i="42"/>
  <c r="X59" i="42"/>
  <c r="Y59" i="42"/>
  <c r="Z59" i="42"/>
  <c r="AA59" i="42"/>
  <c r="AB59" i="42"/>
  <c r="AC59" i="42"/>
  <c r="AD59" i="42"/>
  <c r="AE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W60" i="42"/>
  <c r="X60" i="42"/>
  <c r="Y60" i="42"/>
  <c r="Z60" i="42"/>
  <c r="AA60" i="42"/>
  <c r="AB60" i="42"/>
  <c r="AC60" i="42"/>
  <c r="AD60" i="42"/>
  <c r="AE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W61" i="42"/>
  <c r="X61" i="42"/>
  <c r="Y61" i="42"/>
  <c r="Z61" i="42"/>
  <c r="AA61" i="42"/>
  <c r="AB61" i="42"/>
  <c r="AC61" i="42"/>
  <c r="AD61" i="42"/>
  <c r="AE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W62" i="42"/>
  <c r="X62" i="42"/>
  <c r="Y62" i="42"/>
  <c r="Z62" i="42"/>
  <c r="AA62" i="42"/>
  <c r="AB62" i="42"/>
  <c r="AC62" i="42"/>
  <c r="AD62" i="42"/>
  <c r="AE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W63" i="42"/>
  <c r="X63" i="42"/>
  <c r="Y63" i="42"/>
  <c r="Z63" i="42"/>
  <c r="AA63" i="42"/>
  <c r="AB63" i="42"/>
  <c r="AC63" i="42"/>
  <c r="AD63" i="42"/>
  <c r="AE63" i="42"/>
  <c r="B64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T64" i="42"/>
  <c r="U64" i="42"/>
  <c r="V64" i="42"/>
  <c r="W64" i="42"/>
  <c r="X64" i="42"/>
  <c r="Y64" i="42"/>
  <c r="Z64" i="42"/>
  <c r="AA64" i="42"/>
  <c r="AB64" i="42"/>
  <c r="AC64" i="42"/>
  <c r="AD64" i="42"/>
  <c r="AE64" i="42"/>
  <c r="B65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T65" i="42"/>
  <c r="U65" i="42"/>
  <c r="V65" i="42"/>
  <c r="W65" i="42"/>
  <c r="X65" i="42"/>
  <c r="Y65" i="42"/>
  <c r="Z65" i="42"/>
  <c r="AA65" i="42"/>
  <c r="AB65" i="42"/>
  <c r="AC65" i="42"/>
  <c r="AD65" i="42"/>
  <c r="AE65" i="42"/>
  <c r="B66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T66" i="42"/>
  <c r="U66" i="42"/>
  <c r="V66" i="42"/>
  <c r="W66" i="42"/>
  <c r="X66" i="42"/>
  <c r="Y66" i="42"/>
  <c r="Z66" i="42"/>
  <c r="AA66" i="42"/>
  <c r="AB66" i="42"/>
  <c r="AC66" i="42"/>
  <c r="AD66" i="42"/>
  <c r="AE66" i="42"/>
  <c r="B67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T67" i="42"/>
  <c r="U67" i="42"/>
  <c r="V67" i="42"/>
  <c r="W67" i="42"/>
  <c r="X67" i="42"/>
  <c r="Y67" i="42"/>
  <c r="Z67" i="42"/>
  <c r="AA67" i="42"/>
  <c r="AB67" i="42"/>
  <c r="AC67" i="42"/>
  <c r="AD67" i="42"/>
  <c r="AE67" i="42"/>
  <c r="B68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T68" i="42"/>
  <c r="U68" i="42"/>
  <c r="V68" i="42"/>
  <c r="W68" i="42"/>
  <c r="X68" i="42"/>
  <c r="Y68" i="42"/>
  <c r="Z68" i="42"/>
  <c r="AA68" i="42"/>
  <c r="AB68" i="42"/>
  <c r="AC68" i="42"/>
  <c r="AD68" i="42"/>
  <c r="AE68" i="42"/>
  <c r="B69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T69" i="42"/>
  <c r="U69" i="42"/>
  <c r="V69" i="42"/>
  <c r="W69" i="42"/>
  <c r="X69" i="42"/>
  <c r="Y69" i="42"/>
  <c r="Z69" i="42"/>
  <c r="AA69" i="42"/>
  <c r="AB69" i="42"/>
  <c r="AC69" i="42"/>
  <c r="AD69" i="42"/>
  <c r="AE69" i="42"/>
  <c r="B70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T70" i="42"/>
  <c r="U70" i="42"/>
  <c r="V70" i="42"/>
  <c r="W70" i="42"/>
  <c r="X70" i="42"/>
  <c r="Y70" i="42"/>
  <c r="Z70" i="42"/>
  <c r="AA70" i="42"/>
  <c r="AB70" i="42"/>
  <c r="AC70" i="42"/>
  <c r="AD70" i="42"/>
  <c r="AE70" i="42"/>
  <c r="B71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T71" i="42"/>
  <c r="U71" i="42"/>
  <c r="V71" i="42"/>
  <c r="W71" i="42"/>
  <c r="X71" i="42"/>
  <c r="Y71" i="42"/>
  <c r="Z71" i="42"/>
  <c r="AA71" i="42"/>
  <c r="AB71" i="42"/>
  <c r="AC71" i="42"/>
  <c r="AD71" i="42"/>
  <c r="AE71" i="42"/>
  <c r="B72" i="42"/>
  <c r="C72" i="42"/>
  <c r="D72" i="42"/>
  <c r="E72" i="42"/>
  <c r="F72" i="42"/>
  <c r="G72" i="42"/>
  <c r="H72" i="42"/>
  <c r="I72" i="42"/>
  <c r="J72" i="42"/>
  <c r="K72" i="42"/>
  <c r="L72" i="42"/>
  <c r="M72" i="42"/>
  <c r="N72" i="42"/>
  <c r="O72" i="42"/>
  <c r="P72" i="42"/>
  <c r="Q72" i="42"/>
  <c r="R72" i="42"/>
  <c r="S72" i="42"/>
  <c r="T72" i="42"/>
  <c r="U72" i="42"/>
  <c r="V72" i="42"/>
  <c r="W72" i="42"/>
  <c r="X72" i="42"/>
  <c r="Y72" i="42"/>
  <c r="Z72" i="42"/>
  <c r="AA72" i="42"/>
  <c r="AB72" i="42"/>
  <c r="AC72" i="42"/>
  <c r="AD72" i="42"/>
  <c r="AE72" i="42"/>
  <c r="B73" i="42"/>
  <c r="C73" i="42"/>
  <c r="D73" i="42"/>
  <c r="E73" i="42"/>
  <c r="F73" i="42"/>
  <c r="G73" i="42"/>
  <c r="H73" i="42"/>
  <c r="I73" i="42"/>
  <c r="J73" i="42"/>
  <c r="K73" i="42"/>
  <c r="L73" i="42"/>
  <c r="M73" i="42"/>
  <c r="N73" i="42"/>
  <c r="O73" i="42"/>
  <c r="P73" i="42"/>
  <c r="Q73" i="42"/>
  <c r="R73" i="42"/>
  <c r="S73" i="42"/>
  <c r="T73" i="42"/>
  <c r="U73" i="42"/>
  <c r="V73" i="42"/>
  <c r="W73" i="42"/>
  <c r="X73" i="42"/>
  <c r="Y73" i="42"/>
  <c r="Z73" i="42"/>
  <c r="AA73" i="42"/>
  <c r="AB73" i="42"/>
  <c r="AC73" i="42"/>
  <c r="AD73" i="42"/>
  <c r="AE73" i="42"/>
  <c r="B74" i="42"/>
  <c r="C74" i="42"/>
  <c r="D74" i="42"/>
  <c r="E74" i="42"/>
  <c r="F74" i="42"/>
  <c r="G74" i="42"/>
  <c r="H74" i="42"/>
  <c r="I74" i="42"/>
  <c r="J74" i="42"/>
  <c r="K74" i="42"/>
  <c r="L74" i="42"/>
  <c r="M74" i="42"/>
  <c r="N74" i="42"/>
  <c r="O74" i="42"/>
  <c r="P74" i="42"/>
  <c r="Q74" i="42"/>
  <c r="R74" i="42"/>
  <c r="S74" i="42"/>
  <c r="T74" i="42"/>
  <c r="U74" i="42"/>
  <c r="V74" i="42"/>
  <c r="W74" i="42"/>
  <c r="X74" i="42"/>
  <c r="Y74" i="42"/>
  <c r="Z74" i="42"/>
  <c r="AA74" i="42"/>
  <c r="AB74" i="42"/>
  <c r="AC74" i="42"/>
  <c r="AD74" i="42"/>
  <c r="AE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75" i="42"/>
  <c r="O75" i="42"/>
  <c r="P75" i="42"/>
  <c r="Q75" i="42"/>
  <c r="R75" i="42"/>
  <c r="S75" i="42"/>
  <c r="T75" i="42"/>
  <c r="U75" i="42"/>
  <c r="V75" i="42"/>
  <c r="W75" i="42"/>
  <c r="X75" i="42"/>
  <c r="Y75" i="42"/>
  <c r="Z75" i="42"/>
  <c r="AA75" i="42"/>
  <c r="AB75" i="42"/>
  <c r="AC75" i="42"/>
  <c r="AD75" i="42"/>
  <c r="AE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76" i="42"/>
  <c r="O76" i="42"/>
  <c r="P76" i="42"/>
  <c r="Q76" i="42"/>
  <c r="R76" i="42"/>
  <c r="S76" i="42"/>
  <c r="T76" i="42"/>
  <c r="U76" i="42"/>
  <c r="V76" i="42"/>
  <c r="W76" i="42"/>
  <c r="X76" i="42"/>
  <c r="Y76" i="42"/>
  <c r="Z76" i="42"/>
  <c r="AA76" i="42"/>
  <c r="AB76" i="42"/>
  <c r="AC76" i="42"/>
  <c r="AD76" i="42"/>
  <c r="AE76" i="42"/>
  <c r="B77" i="42"/>
  <c r="C77" i="42"/>
  <c r="D77" i="42"/>
  <c r="E77" i="42"/>
  <c r="F77" i="42"/>
  <c r="G77" i="42"/>
  <c r="H77" i="42"/>
  <c r="I77" i="42"/>
  <c r="J77" i="42"/>
  <c r="K77" i="42"/>
  <c r="L77" i="42"/>
  <c r="M77" i="42"/>
  <c r="N77" i="42"/>
  <c r="O77" i="42"/>
  <c r="P77" i="42"/>
  <c r="Q77" i="42"/>
  <c r="R77" i="42"/>
  <c r="S77" i="42"/>
  <c r="T77" i="42"/>
  <c r="U77" i="42"/>
  <c r="V77" i="42"/>
  <c r="W77" i="42"/>
  <c r="X77" i="42"/>
  <c r="Y77" i="42"/>
  <c r="Z77" i="42"/>
  <c r="AA77" i="42"/>
  <c r="AB77" i="42"/>
  <c r="AC77" i="42"/>
  <c r="AD77" i="42"/>
  <c r="AE77" i="42"/>
  <c r="B78" i="42"/>
  <c r="C78" i="42"/>
  <c r="D78" i="42"/>
  <c r="E78" i="42"/>
  <c r="F78" i="42"/>
  <c r="G78" i="42"/>
  <c r="H78" i="42"/>
  <c r="I78" i="42"/>
  <c r="J78" i="42"/>
  <c r="K78" i="42"/>
  <c r="L78" i="42"/>
  <c r="M78" i="42"/>
  <c r="N78" i="42"/>
  <c r="O78" i="42"/>
  <c r="P78" i="42"/>
  <c r="Q78" i="42"/>
  <c r="R78" i="42"/>
  <c r="S78" i="42"/>
  <c r="T78" i="42"/>
  <c r="U78" i="42"/>
  <c r="V78" i="42"/>
  <c r="W78" i="42"/>
  <c r="X78" i="42"/>
  <c r="Y78" i="42"/>
  <c r="Z78" i="42"/>
  <c r="AA78" i="42"/>
  <c r="AB78" i="42"/>
  <c r="AC78" i="42"/>
  <c r="AD78" i="42"/>
  <c r="AE78" i="42"/>
  <c r="B79" i="42"/>
  <c r="C79" i="42"/>
  <c r="D79" i="42"/>
  <c r="E79" i="42"/>
  <c r="F79" i="42"/>
  <c r="G79" i="42"/>
  <c r="H79" i="42"/>
  <c r="I79" i="42"/>
  <c r="J79" i="42"/>
  <c r="K79" i="42"/>
  <c r="L79" i="42"/>
  <c r="M79" i="42"/>
  <c r="N79" i="42"/>
  <c r="O79" i="42"/>
  <c r="P79" i="42"/>
  <c r="Q79" i="42"/>
  <c r="R79" i="42"/>
  <c r="S79" i="42"/>
  <c r="T79" i="42"/>
  <c r="U79" i="42"/>
  <c r="V79" i="42"/>
  <c r="W79" i="42"/>
  <c r="X79" i="42"/>
  <c r="Y79" i="42"/>
  <c r="Z79" i="42"/>
  <c r="AA79" i="42"/>
  <c r="AB79" i="42"/>
  <c r="AC79" i="42"/>
  <c r="AD79" i="42"/>
  <c r="AE79" i="42"/>
  <c r="B80" i="42"/>
  <c r="C80" i="42"/>
  <c r="D80" i="42"/>
  <c r="E80" i="42"/>
  <c r="F80" i="42"/>
  <c r="G80" i="42"/>
  <c r="H80" i="42"/>
  <c r="I80" i="42"/>
  <c r="J80" i="42"/>
  <c r="K80" i="42"/>
  <c r="L80" i="42"/>
  <c r="M80" i="42"/>
  <c r="N80" i="42"/>
  <c r="O80" i="42"/>
  <c r="P80" i="42"/>
  <c r="Q80" i="42"/>
  <c r="R80" i="42"/>
  <c r="S80" i="42"/>
  <c r="T80" i="42"/>
  <c r="U80" i="42"/>
  <c r="V80" i="42"/>
  <c r="W80" i="42"/>
  <c r="X80" i="42"/>
  <c r="Y80" i="42"/>
  <c r="Z80" i="42"/>
  <c r="AA80" i="42"/>
  <c r="AB80" i="42"/>
  <c r="AC80" i="42"/>
  <c r="AD80" i="42"/>
  <c r="AE80" i="42"/>
  <c r="B81" i="42"/>
  <c r="C81" i="42"/>
  <c r="D81" i="42"/>
  <c r="E81" i="42"/>
  <c r="F81" i="42"/>
  <c r="G81" i="42"/>
  <c r="H81" i="42"/>
  <c r="I81" i="42"/>
  <c r="J81" i="42"/>
  <c r="K81" i="42"/>
  <c r="L81" i="42"/>
  <c r="M81" i="42"/>
  <c r="N81" i="42"/>
  <c r="O81" i="42"/>
  <c r="P81" i="42"/>
  <c r="Q81" i="42"/>
  <c r="R81" i="42"/>
  <c r="S81" i="42"/>
  <c r="T81" i="42"/>
  <c r="U81" i="42"/>
  <c r="V81" i="42"/>
  <c r="W81" i="42"/>
  <c r="X81" i="42"/>
  <c r="Y81" i="42"/>
  <c r="Z81" i="42"/>
  <c r="AA81" i="42"/>
  <c r="AB81" i="42"/>
  <c r="AC81" i="42"/>
  <c r="AD81" i="42"/>
  <c r="AE81" i="42"/>
  <c r="B82" i="42"/>
  <c r="C82" i="42"/>
  <c r="D82" i="42"/>
  <c r="E82" i="42"/>
  <c r="F82" i="42"/>
  <c r="G82" i="42"/>
  <c r="H82" i="42"/>
  <c r="I82" i="42"/>
  <c r="J82" i="42"/>
  <c r="K82" i="42"/>
  <c r="L82" i="42"/>
  <c r="M82" i="42"/>
  <c r="N82" i="42"/>
  <c r="O82" i="42"/>
  <c r="P82" i="42"/>
  <c r="Q82" i="42"/>
  <c r="R82" i="42"/>
  <c r="S82" i="42"/>
  <c r="T82" i="42"/>
  <c r="U82" i="42"/>
  <c r="V82" i="42"/>
  <c r="W82" i="42"/>
  <c r="X82" i="42"/>
  <c r="Y82" i="42"/>
  <c r="Z82" i="42"/>
  <c r="AA82" i="42"/>
  <c r="AB82" i="42"/>
  <c r="AC82" i="42"/>
  <c r="AD82" i="42"/>
  <c r="AE82" i="42"/>
  <c r="B83" i="42"/>
  <c r="C83" i="42"/>
  <c r="D83" i="42"/>
  <c r="E83" i="42"/>
  <c r="F83" i="42"/>
  <c r="G83" i="42"/>
  <c r="H83" i="42"/>
  <c r="I83" i="42"/>
  <c r="J83" i="42"/>
  <c r="K83" i="42"/>
  <c r="L83" i="42"/>
  <c r="M83" i="42"/>
  <c r="N83" i="42"/>
  <c r="O83" i="42"/>
  <c r="P83" i="42"/>
  <c r="Q83" i="42"/>
  <c r="R83" i="42"/>
  <c r="S83" i="42"/>
  <c r="T83" i="42"/>
  <c r="U83" i="42"/>
  <c r="V83" i="42"/>
  <c r="W83" i="42"/>
  <c r="X83" i="42"/>
  <c r="Y83" i="42"/>
  <c r="Z83" i="42"/>
  <c r="AA83" i="42"/>
  <c r="AB83" i="42"/>
  <c r="AC83" i="42"/>
  <c r="AD83" i="42"/>
  <c r="AE83" i="42"/>
  <c r="B84" i="42"/>
  <c r="C84" i="42"/>
  <c r="D84" i="42"/>
  <c r="E84" i="42"/>
  <c r="F84" i="42"/>
  <c r="G84" i="42"/>
  <c r="H84" i="42"/>
  <c r="I84" i="42"/>
  <c r="J84" i="42"/>
  <c r="K84" i="42"/>
  <c r="L84" i="42"/>
  <c r="M84" i="42"/>
  <c r="N84" i="42"/>
  <c r="O84" i="42"/>
  <c r="P84" i="42"/>
  <c r="Q84" i="42"/>
  <c r="R84" i="42"/>
  <c r="S84" i="42"/>
  <c r="T84" i="42"/>
  <c r="U84" i="42"/>
  <c r="V84" i="42"/>
  <c r="W84" i="42"/>
  <c r="X84" i="42"/>
  <c r="Y84" i="42"/>
  <c r="Z84" i="42"/>
  <c r="AA84" i="42"/>
  <c r="AB84" i="42"/>
  <c r="AC84" i="42"/>
  <c r="AD84" i="42"/>
  <c r="AE84" i="42"/>
  <c r="B85" i="42"/>
  <c r="C85" i="42"/>
  <c r="D85" i="42"/>
  <c r="E85" i="42"/>
  <c r="F85" i="42"/>
  <c r="G85" i="42"/>
  <c r="H85" i="42"/>
  <c r="I85" i="42"/>
  <c r="J85" i="42"/>
  <c r="K85" i="42"/>
  <c r="L85" i="42"/>
  <c r="M85" i="42"/>
  <c r="N85" i="42"/>
  <c r="O85" i="42"/>
  <c r="P85" i="42"/>
  <c r="Q85" i="42"/>
  <c r="R85" i="42"/>
  <c r="S85" i="42"/>
  <c r="T85" i="42"/>
  <c r="U85" i="42"/>
  <c r="V85" i="42"/>
  <c r="W85" i="42"/>
  <c r="X85" i="42"/>
  <c r="Y85" i="42"/>
  <c r="Z85" i="42"/>
  <c r="AA85" i="42"/>
  <c r="AB85" i="42"/>
  <c r="AC85" i="42"/>
  <c r="AD85" i="42"/>
  <c r="AE85" i="42"/>
  <c r="C41" i="42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2" i="2"/>
  <c r="B41" i="2"/>
  <c r="B4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F44" i="42"/>
  <c r="F43" i="42"/>
  <c r="C56" i="41"/>
  <c r="C54" i="41"/>
  <c r="C50" i="41"/>
  <c r="C52" i="41" s="1"/>
  <c r="C58" i="41" s="1"/>
  <c r="B45" i="41"/>
  <c r="B42" i="41"/>
  <c r="B41" i="41"/>
  <c r="B46" i="41"/>
  <c r="B43" i="41"/>
  <c r="F44" i="2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43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D79" i="1"/>
  <c r="B74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B52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B45" i="1"/>
  <c r="B42" i="1"/>
  <c r="B41" i="1"/>
  <c r="L50" i="2"/>
  <c r="K50" i="2"/>
  <c r="J50" i="2"/>
  <c r="I50" i="2"/>
  <c r="H50" i="2"/>
  <c r="G50" i="2"/>
  <c r="F50" i="2"/>
  <c r="E50" i="2"/>
  <c r="D50" i="2"/>
  <c r="C50" i="2"/>
  <c r="B50" i="2"/>
  <c r="B108" i="3"/>
  <c r="N108" i="3" s="1"/>
  <c r="B107" i="3"/>
  <c r="B106" i="3"/>
  <c r="N106" i="3" s="1"/>
  <c r="B105" i="3"/>
  <c r="N105" i="3" s="1"/>
  <c r="B104" i="3"/>
  <c r="N104" i="3" s="1"/>
  <c r="B103" i="3"/>
  <c r="N103" i="3" s="1"/>
  <c r="B102" i="3"/>
  <c r="B101" i="3"/>
  <c r="N101" i="3" s="1"/>
  <c r="G101" i="3"/>
  <c r="P101" i="3" s="1"/>
  <c r="V101" i="3" s="1"/>
  <c r="Y101" i="3" s="1"/>
  <c r="B100" i="3"/>
  <c r="N100" i="3"/>
  <c r="B99" i="3"/>
  <c r="N99" i="3"/>
  <c r="B98" i="3"/>
  <c r="N98" i="3"/>
  <c r="B97" i="3"/>
  <c r="N97" i="3"/>
  <c r="B96" i="3"/>
  <c r="G96" i="3"/>
  <c r="B95" i="3"/>
  <c r="N95" i="3"/>
  <c r="B94" i="3"/>
  <c r="N94" i="3"/>
  <c r="B93" i="3"/>
  <c r="N93" i="3" s="1"/>
  <c r="G93" i="3"/>
  <c r="B92" i="3"/>
  <c r="N92" i="3"/>
  <c r="B91" i="3"/>
  <c r="N91" i="3"/>
  <c r="B90" i="3"/>
  <c r="N90" i="3"/>
  <c r="B89" i="3"/>
  <c r="G89" i="3" s="1"/>
  <c r="N89" i="3"/>
  <c r="B88" i="3"/>
  <c r="N88" i="3" s="1"/>
  <c r="G88" i="3"/>
  <c r="B87" i="3"/>
  <c r="G87" i="3" s="1"/>
  <c r="P87" i="3" s="1"/>
  <c r="V87" i="3" s="1"/>
  <c r="Y87" i="3" s="1"/>
  <c r="N87" i="3"/>
  <c r="B86" i="3"/>
  <c r="B85" i="3"/>
  <c r="N85" i="3" s="1"/>
  <c r="B84" i="3"/>
  <c r="N84" i="3" s="1"/>
  <c r="G84" i="3"/>
  <c r="P84" i="3" s="1"/>
  <c r="V84" i="3" s="1"/>
  <c r="Y84" i="3" s="1"/>
  <c r="B83" i="3"/>
  <c r="G83" i="3" s="1"/>
  <c r="B82" i="3"/>
  <c r="N82" i="3" s="1"/>
  <c r="B81" i="3"/>
  <c r="G81" i="3" s="1"/>
  <c r="B80" i="3"/>
  <c r="B79" i="3"/>
  <c r="N79" i="3" s="1"/>
  <c r="B78" i="3"/>
  <c r="N78" i="3" s="1"/>
  <c r="G78" i="3"/>
  <c r="P78" i="3" s="1"/>
  <c r="V78" i="3" s="1"/>
  <c r="Y78" i="3" s="1"/>
  <c r="B77" i="3"/>
  <c r="G77" i="3" s="1"/>
  <c r="B76" i="3"/>
  <c r="G76" i="3"/>
  <c r="B75" i="3"/>
  <c r="N75" i="3" s="1"/>
  <c r="B74" i="3"/>
  <c r="N74" i="3" s="1"/>
  <c r="G74" i="3"/>
  <c r="P74" i="3" s="1"/>
  <c r="V74" i="3" s="1"/>
  <c r="Y74" i="3" s="1"/>
  <c r="B73" i="3"/>
  <c r="N73" i="3" s="1"/>
  <c r="B72" i="3"/>
  <c r="G72" i="3" s="1"/>
  <c r="P72" i="3" s="1"/>
  <c r="V72" i="3" s="1"/>
  <c r="Y72" i="3" s="1"/>
  <c r="N72" i="3"/>
  <c r="B71" i="3"/>
  <c r="G71" i="3" s="1"/>
  <c r="B70" i="3"/>
  <c r="G70" i="3" s="1"/>
  <c r="B69" i="3"/>
  <c r="N69" i="3" s="1"/>
  <c r="G69" i="3"/>
  <c r="P69" i="3" s="1"/>
  <c r="V69" i="3" s="1"/>
  <c r="Y69" i="3" s="1"/>
  <c r="B68" i="3"/>
  <c r="N68" i="3" s="1"/>
  <c r="B67" i="3"/>
  <c r="B66" i="3"/>
  <c r="N66" i="3" s="1"/>
  <c r="G66" i="3"/>
  <c r="P66" i="3" s="1"/>
  <c r="V66" i="3" s="1"/>
  <c r="Y66" i="3" s="1"/>
  <c r="B65" i="3"/>
  <c r="N65" i="3"/>
  <c r="G65" i="3"/>
  <c r="P65" i="3" s="1"/>
  <c r="V65" i="3" s="1"/>
  <c r="Y65" i="3" s="1"/>
  <c r="B64" i="3"/>
  <c r="B63" i="3"/>
  <c r="B62" i="3"/>
  <c r="B61" i="3"/>
  <c r="G61" i="3" s="1"/>
  <c r="B60" i="3"/>
  <c r="G60" i="3" s="1"/>
  <c r="P60" i="3" s="1"/>
  <c r="V60" i="3" s="1"/>
  <c r="Y60" i="3" s="1"/>
  <c r="N60" i="3"/>
  <c r="B59" i="3"/>
  <c r="G59" i="3" s="1"/>
  <c r="B58" i="3"/>
  <c r="N58" i="3" s="1"/>
  <c r="B57" i="3"/>
  <c r="N57" i="3"/>
  <c r="B56" i="3"/>
  <c r="N56" i="3" s="1"/>
  <c r="B55" i="3"/>
  <c r="G55" i="3"/>
  <c r="P55" i="3" s="1"/>
  <c r="V55" i="3" s="1"/>
  <c r="Y55" i="3" s="1"/>
  <c r="N55" i="3"/>
  <c r="B54" i="3"/>
  <c r="N54" i="3" s="1"/>
  <c r="B53" i="3"/>
  <c r="N53" i="3" s="1"/>
  <c r="B52" i="3"/>
  <c r="B51" i="3"/>
  <c r="B50" i="3"/>
  <c r="G50" i="3" s="1"/>
  <c r="B49" i="3"/>
  <c r="G49" i="3" s="1"/>
  <c r="B48" i="3"/>
  <c r="N48" i="3" s="1"/>
  <c r="B47" i="3"/>
  <c r="B46" i="3"/>
  <c r="N46" i="3" s="1"/>
  <c r="B45" i="3"/>
  <c r="B44" i="3"/>
  <c r="N44" i="3" s="1"/>
  <c r="B43" i="3"/>
  <c r="G43" i="3" s="1"/>
  <c r="B42" i="3"/>
  <c r="G42" i="3" s="1"/>
  <c r="B41" i="3"/>
  <c r="B40" i="3"/>
  <c r="N40" i="3" s="1"/>
  <c r="G40" i="3"/>
  <c r="B39" i="3"/>
  <c r="G39" i="3" s="1"/>
  <c r="B38" i="3"/>
  <c r="G38" i="3" s="1"/>
  <c r="N38" i="3"/>
  <c r="B37" i="3"/>
  <c r="G37" i="3" s="1"/>
  <c r="B36" i="3"/>
  <c r="B35" i="3"/>
  <c r="N35" i="3" s="1"/>
  <c r="G35" i="3"/>
  <c r="P35" i="3" s="1"/>
  <c r="V35" i="3" s="1"/>
  <c r="Y35" i="3" s="1"/>
  <c r="B34" i="3"/>
  <c r="B33" i="3"/>
  <c r="B32" i="3"/>
  <c r="G32" i="3" s="1"/>
  <c r="B31" i="3"/>
  <c r="B30" i="3"/>
  <c r="G30" i="3"/>
  <c r="N30" i="3"/>
  <c r="B29" i="3"/>
  <c r="N29" i="3" s="1"/>
  <c r="B28" i="3"/>
  <c r="G28" i="3"/>
  <c r="N28" i="3"/>
  <c r="B27" i="3"/>
  <c r="B26" i="3"/>
  <c r="G26" i="3"/>
  <c r="P26" i="3" s="1"/>
  <c r="V26" i="3" s="1"/>
  <c r="Y26" i="3" s="1"/>
  <c r="N26" i="3"/>
  <c r="B25" i="3"/>
  <c r="N25" i="3" s="1"/>
  <c r="B24" i="3"/>
  <c r="G24" i="3" s="1"/>
  <c r="B23" i="3"/>
  <c r="G23" i="3" s="1"/>
  <c r="B22" i="3"/>
  <c r="B21" i="3"/>
  <c r="G21" i="3" s="1"/>
  <c r="B20" i="3"/>
  <c r="G20" i="3" s="1"/>
  <c r="B19" i="3"/>
  <c r="B18" i="3"/>
  <c r="B17" i="3"/>
  <c r="N17" i="3" s="1"/>
  <c r="B16" i="3"/>
  <c r="N16" i="3" s="1"/>
  <c r="B15" i="3"/>
  <c r="G15" i="3"/>
  <c r="N15" i="3"/>
  <c r="B14" i="3"/>
  <c r="B13" i="3"/>
  <c r="N13" i="3"/>
  <c r="B12" i="3"/>
  <c r="B11" i="3"/>
  <c r="G11" i="3" s="1"/>
  <c r="B10" i="3"/>
  <c r="G10" i="3" s="1"/>
  <c r="N10" i="3"/>
  <c r="N9" i="3"/>
  <c r="G9" i="3"/>
  <c r="P9" i="3" s="1"/>
  <c r="V9" i="3" s="1"/>
  <c r="Y9" i="3" s="1"/>
  <c r="AD9" i="3" s="1"/>
  <c r="C108" i="2"/>
  <c r="L67" i="1"/>
  <c r="K67" i="1"/>
  <c r="J67" i="1"/>
  <c r="I67" i="1"/>
  <c r="H67" i="1"/>
  <c r="G67" i="1"/>
  <c r="F67" i="1"/>
  <c r="E67" i="1"/>
  <c r="D67" i="1"/>
  <c r="C67" i="1"/>
  <c r="B67" i="1"/>
  <c r="L50" i="1"/>
  <c r="K50" i="1"/>
  <c r="J50" i="1"/>
  <c r="I50" i="1"/>
  <c r="H50" i="1"/>
  <c r="G50" i="1"/>
  <c r="F50" i="1"/>
  <c r="E50" i="1"/>
  <c r="D50" i="1"/>
  <c r="C50" i="1"/>
  <c r="B50" i="1"/>
  <c r="G13" i="3"/>
  <c r="G57" i="3"/>
  <c r="P57" i="3" s="1"/>
  <c r="V57" i="3" s="1"/>
  <c r="Y57" i="3" s="1"/>
  <c r="G25" i="3"/>
  <c r="P25" i="3" s="1"/>
  <c r="V25" i="3" s="1"/>
  <c r="Y25" i="3" s="1"/>
  <c r="G90" i="3"/>
  <c r="G91" i="3"/>
  <c r="P91" i="3" s="1"/>
  <c r="V91" i="3" s="1"/>
  <c r="Y91" i="3" s="1"/>
  <c r="G92" i="3"/>
  <c r="G95" i="3"/>
  <c r="P95" i="3" s="1"/>
  <c r="V95" i="3" s="1"/>
  <c r="Y95" i="3" s="1"/>
  <c r="G97" i="3"/>
  <c r="P97" i="3" s="1"/>
  <c r="V97" i="3" s="1"/>
  <c r="Y97" i="3" s="1"/>
  <c r="G98" i="3"/>
  <c r="P98" i="3" s="1"/>
  <c r="V98" i="3" s="1"/>
  <c r="Y98" i="3" s="1"/>
  <c r="G99" i="3"/>
  <c r="G103" i="3"/>
  <c r="P103" i="3" s="1"/>
  <c r="V103" i="3" s="1"/>
  <c r="Y103" i="3" s="1"/>
  <c r="G104" i="3"/>
  <c r="P104" i="3" s="1"/>
  <c r="V104" i="3" s="1"/>
  <c r="Y104" i="3" s="1"/>
  <c r="G105" i="3"/>
  <c r="P105" i="3" s="1"/>
  <c r="F59" i="27"/>
  <c r="E57" i="27"/>
  <c r="D58" i="27"/>
  <c r="F58" i="27"/>
  <c r="F57" i="27"/>
  <c r="E58" i="27"/>
  <c r="E59" i="27"/>
  <c r="N96" i="3"/>
  <c r="G58" i="3"/>
  <c r="X7" i="37"/>
  <c r="P11" i="37"/>
  <c r="P10" i="37"/>
  <c r="P16" i="37" s="1"/>
  <c r="P18" i="37" s="1"/>
  <c r="G82" i="3"/>
  <c r="P82" i="3" s="1"/>
  <c r="V82" i="3" s="1"/>
  <c r="Y82" i="3" s="1"/>
  <c r="G106" i="3"/>
  <c r="P106" i="3" s="1"/>
  <c r="V106" i="3" s="1"/>
  <c r="Y106" i="3" s="1"/>
  <c r="N23" i="3"/>
  <c r="P23" i="3"/>
  <c r="V23" i="3" s="1"/>
  <c r="Y23" i="3" s="1"/>
  <c r="N76" i="3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V105" i="3"/>
  <c r="Y105" i="3" s="1"/>
  <c r="AC19" i="37"/>
  <c r="G48" i="3"/>
  <c r="P48" i="3" s="1"/>
  <c r="V48" i="3" s="1"/>
  <c r="Y48" i="3" s="1"/>
  <c r="AG7" i="37"/>
  <c r="AG12" i="37"/>
  <c r="AG8" i="37"/>
  <c r="AG19" i="37"/>
  <c r="D11" i="37"/>
  <c r="D12" i="37"/>
  <c r="Q17" i="37"/>
  <c r="Q20" i="37"/>
  <c r="N102" i="3"/>
  <c r="G102" i="3"/>
  <c r="H11" i="37"/>
  <c r="H10" i="37"/>
  <c r="H16" i="37"/>
  <c r="G94" i="3"/>
  <c r="P94" i="3" s="1"/>
  <c r="V94" i="3" s="1"/>
  <c r="Y94" i="3" s="1"/>
  <c r="G100" i="3"/>
  <c r="P100" i="3"/>
  <c r="V100" i="3" s="1"/>
  <c r="Y100" i="3" s="1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B23" i="37"/>
  <c r="B21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D92" i="2" l="1"/>
  <c r="P96" i="3"/>
  <c r="V96" i="3" s="1"/>
  <c r="Y96" i="3" s="1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P81" i="3"/>
  <c r="V81" i="3" s="1"/>
  <c r="Y81" i="3" s="1"/>
  <c r="X20" i="37"/>
  <c r="X17" i="37"/>
  <c r="X16" i="37"/>
  <c r="X18" i="37" s="1"/>
  <c r="AG21" i="37"/>
  <c r="P102" i="3"/>
  <c r="V102" i="3" s="1"/>
  <c r="Y102" i="3" s="1"/>
  <c r="L18" i="37"/>
  <c r="G73" i="3"/>
  <c r="P73" i="3" s="1"/>
  <c r="V73" i="3" s="1"/>
  <c r="Y73" i="3" s="1"/>
  <c r="G16" i="3"/>
  <c r="P16" i="3" s="1"/>
  <c r="V16" i="3" s="1"/>
  <c r="Y16" i="3" s="1"/>
  <c r="N31" i="3"/>
  <c r="G31" i="3"/>
  <c r="N37" i="3"/>
  <c r="P37" i="3" s="1"/>
  <c r="V37" i="3" s="1"/>
  <c r="Y37" i="3" s="1"/>
  <c r="N39" i="3"/>
  <c r="P39" i="3" s="1"/>
  <c r="V39" i="3" s="1"/>
  <c r="Y39" i="3" s="1"/>
  <c r="G44" i="3"/>
  <c r="P44" i="3" s="1"/>
  <c r="V44" i="3" s="1"/>
  <c r="Y44" i="3" s="1"/>
  <c r="G53" i="3"/>
  <c r="P53" i="3" s="1"/>
  <c r="V53" i="3" s="1"/>
  <c r="Y53" i="3" s="1"/>
  <c r="G75" i="3"/>
  <c r="P75" i="3" s="1"/>
  <c r="V75" i="3" s="1"/>
  <c r="Y75" i="3" s="1"/>
  <c r="N77" i="3"/>
  <c r="P77" i="3" s="1"/>
  <c r="V77" i="3" s="1"/>
  <c r="Y77" i="3" s="1"/>
  <c r="G79" i="3"/>
  <c r="P79" i="3" s="1"/>
  <c r="V79" i="3" s="1"/>
  <c r="Y79" i="3" s="1"/>
  <c r="N81" i="3"/>
  <c r="N83" i="3"/>
  <c r="G85" i="3"/>
  <c r="P85" i="3" s="1"/>
  <c r="V85" i="3" s="1"/>
  <c r="Y85" i="3" s="1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N41" i="3"/>
  <c r="G41" i="3"/>
  <c r="AB20" i="37"/>
  <c r="AB23" i="37" s="1"/>
  <c r="AC20" i="37"/>
  <c r="AC21" i="37" s="1"/>
  <c r="AK10" i="37"/>
  <c r="AK16" i="37" s="1"/>
  <c r="G19" i="3"/>
  <c r="N19" i="3"/>
  <c r="P30" i="3"/>
  <c r="V30" i="3" s="1"/>
  <c r="Y30" i="3" s="1"/>
  <c r="P76" i="3"/>
  <c r="V76" i="3" s="1"/>
  <c r="Y76" i="3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B43" i="2"/>
  <c r="B44" i="2" s="1"/>
  <c r="B46" i="2"/>
  <c r="B48" i="2" s="1"/>
  <c r="C93" i="42"/>
  <c r="AF16" i="37"/>
  <c r="AF18" i="37" s="1"/>
  <c r="AB18" i="37"/>
  <c r="N12" i="3"/>
  <c r="G12" i="3"/>
  <c r="P12" i="3" s="1"/>
  <c r="V12" i="3" s="1"/>
  <c r="Y12" i="3" s="1"/>
  <c r="G22" i="3"/>
  <c r="P22" i="3" s="1"/>
  <c r="V22" i="3" s="1"/>
  <c r="Y22" i="3" s="1"/>
  <c r="N22" i="3"/>
  <c r="P83" i="3"/>
  <c r="V83" i="3" s="1"/>
  <c r="Y83" i="3" s="1"/>
  <c r="G107" i="3"/>
  <c r="P107" i="3" s="1"/>
  <c r="V107" i="3" s="1"/>
  <c r="Y107" i="3" s="1"/>
  <c r="N107" i="3"/>
  <c r="C42" i="36"/>
  <c r="AB11" i="37"/>
  <c r="O24" i="37"/>
  <c r="P15" i="3"/>
  <c r="V15" i="3" s="1"/>
  <c r="Y15" i="3" s="1"/>
  <c r="P28" i="3"/>
  <c r="V28" i="3" s="1"/>
  <c r="Y28" i="3" s="1"/>
  <c r="AB12" i="37"/>
  <c r="AH11" i="37"/>
  <c r="AK12" i="37"/>
  <c r="Y15" i="37"/>
  <c r="N61" i="3"/>
  <c r="P61" i="3" s="1"/>
  <c r="V61" i="3" s="1"/>
  <c r="Y61" i="3" s="1"/>
  <c r="G108" i="3"/>
  <c r="P108" i="3" s="1"/>
  <c r="V108" i="3" s="1"/>
  <c r="Y108" i="3" s="1"/>
  <c r="P99" i="3"/>
  <c r="V99" i="3" s="1"/>
  <c r="Y99" i="3" s="1"/>
  <c r="P90" i="3"/>
  <c r="V90" i="3" s="1"/>
  <c r="Y90" i="3" s="1"/>
  <c r="P13" i="3"/>
  <c r="V13" i="3" s="1"/>
  <c r="Y13" i="3" s="1"/>
  <c r="P10" i="3"/>
  <c r="V10" i="3" s="1"/>
  <c r="Y10" i="3" s="1"/>
  <c r="AD10" i="3" s="1"/>
  <c r="G17" i="3"/>
  <c r="P17" i="3" s="1"/>
  <c r="V17" i="3" s="1"/>
  <c r="Y17" i="3" s="1"/>
  <c r="P38" i="3"/>
  <c r="V38" i="3" s="1"/>
  <c r="Y38" i="3" s="1"/>
  <c r="G46" i="3"/>
  <c r="P46" i="3" s="1"/>
  <c r="V46" i="3" s="1"/>
  <c r="Y46" i="3" s="1"/>
  <c r="G56" i="3"/>
  <c r="P56" i="3" s="1"/>
  <c r="V56" i="3" s="1"/>
  <c r="Y56" i="3" s="1"/>
  <c r="N80" i="3"/>
  <c r="G80" i="3"/>
  <c r="P80" i="3" s="1"/>
  <c r="V80" i="3" s="1"/>
  <c r="Y80" i="3" s="1"/>
  <c r="N86" i="3"/>
  <c r="G86" i="3"/>
  <c r="P86" i="3" s="1"/>
  <c r="V86" i="3" s="1"/>
  <c r="Y86" i="3" s="1"/>
  <c r="P89" i="3"/>
  <c r="V89" i="3" s="1"/>
  <c r="Y89" i="3" s="1"/>
  <c r="P93" i="3"/>
  <c r="V93" i="3" s="1"/>
  <c r="Y93" i="3" s="1"/>
  <c r="B40" i="27"/>
  <c r="D18" i="37"/>
  <c r="V7" i="37"/>
  <c r="V11" i="37" s="1"/>
  <c r="V8" i="37"/>
  <c r="F16" i="37"/>
  <c r="F18" i="37" s="1"/>
  <c r="H17" i="37"/>
  <c r="H18" i="37" s="1"/>
  <c r="H20" i="37"/>
  <c r="H21" i="37" s="1"/>
  <c r="B47" i="41"/>
  <c r="E102" i="2"/>
  <c r="E16" i="37"/>
  <c r="E18" i="37" s="1"/>
  <c r="K21" i="37"/>
  <c r="O21" i="37"/>
  <c r="B46" i="42"/>
  <c r="B47" i="42" s="1"/>
  <c r="O23" i="37"/>
  <c r="AI15" i="37"/>
  <c r="AI17" i="37" s="1"/>
  <c r="AE7" i="37"/>
  <c r="AE11" i="37" s="1"/>
  <c r="D23" i="37"/>
  <c r="B44" i="42"/>
  <c r="P92" i="3"/>
  <c r="V92" i="3" s="1"/>
  <c r="Y92" i="3" s="1"/>
  <c r="P88" i="3"/>
  <c r="V88" i="3" s="1"/>
  <c r="Y88" i="3" s="1"/>
  <c r="B100" i="27"/>
  <c r="C45" i="36"/>
  <c r="E23" i="37"/>
  <c r="B44" i="41"/>
  <c r="C47" i="41" s="1"/>
  <c r="C61" i="41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G34" i="3"/>
  <c r="P34" i="3" s="1"/>
  <c r="V34" i="3" s="1"/>
  <c r="Y34" i="3" s="1"/>
  <c r="N34" i="3"/>
  <c r="G51" i="3"/>
  <c r="N51" i="3"/>
  <c r="G63" i="3"/>
  <c r="N63" i="3"/>
  <c r="B55" i="1"/>
  <c r="N14" i="3"/>
  <c r="G14" i="3"/>
  <c r="P14" i="3" s="1"/>
  <c r="V14" i="3" s="1"/>
  <c r="Y14" i="3" s="1"/>
  <c r="N18" i="3"/>
  <c r="G18" i="3"/>
  <c r="P18" i="3" s="1"/>
  <c r="V18" i="3" s="1"/>
  <c r="Y18" i="3" s="1"/>
  <c r="N36" i="3"/>
  <c r="G36" i="3"/>
  <c r="G52" i="3"/>
  <c r="N52" i="3"/>
  <c r="H23" i="37"/>
  <c r="N27" i="3"/>
  <c r="G27" i="3"/>
  <c r="N45" i="3"/>
  <c r="G45" i="3"/>
  <c r="P45" i="3" s="1"/>
  <c r="V45" i="3" s="1"/>
  <c r="Y45" i="3" s="1"/>
  <c r="G47" i="3"/>
  <c r="N47" i="3"/>
  <c r="B43" i="1"/>
  <c r="B44" i="1" s="1"/>
  <c r="B46" i="1"/>
  <c r="B47" i="1" s="1"/>
  <c r="C20" i="33"/>
  <c r="C20" i="34"/>
  <c r="C20" i="31"/>
  <c r="C20" i="30"/>
  <c r="C20" i="32"/>
  <c r="C16" i="28"/>
  <c r="AF21" i="37"/>
  <c r="N33" i="3"/>
  <c r="G33" i="3"/>
  <c r="G62" i="3"/>
  <c r="N62" i="3"/>
  <c r="N11" i="3"/>
  <c r="P11" i="3" s="1"/>
  <c r="V11" i="3" s="1"/>
  <c r="Y11" i="3" s="1"/>
  <c r="N20" i="3"/>
  <c r="P20" i="3" s="1"/>
  <c r="V20" i="3" s="1"/>
  <c r="Y20" i="3" s="1"/>
  <c r="N24" i="3"/>
  <c r="P24" i="3" s="1"/>
  <c r="V24" i="3" s="1"/>
  <c r="Y24" i="3" s="1"/>
  <c r="P40" i="3"/>
  <c r="V40" i="3" s="1"/>
  <c r="Y40" i="3" s="1"/>
  <c r="N42" i="3"/>
  <c r="P42" i="3" s="1"/>
  <c r="V42" i="3" s="1"/>
  <c r="Y42" i="3" s="1"/>
  <c r="N64" i="3"/>
  <c r="G64" i="3"/>
  <c r="P64" i="3" s="1"/>
  <c r="V64" i="3" s="1"/>
  <c r="Y64" i="3" s="1"/>
  <c r="N71" i="3"/>
  <c r="P71" i="3" s="1"/>
  <c r="V71" i="3" s="1"/>
  <c r="Y71" i="3" s="1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P58" i="3"/>
  <c r="V58" i="3" s="1"/>
  <c r="Y58" i="3" s="1"/>
  <c r="G29" i="3"/>
  <c r="P29" i="3" s="1"/>
  <c r="V29" i="3" s="1"/>
  <c r="Y29" i="3" s="1"/>
  <c r="N21" i="3"/>
  <c r="P21" i="3" s="1"/>
  <c r="V21" i="3" s="1"/>
  <c r="Y21" i="3" s="1"/>
  <c r="N32" i="3"/>
  <c r="P32" i="3" s="1"/>
  <c r="V32" i="3" s="1"/>
  <c r="Y32" i="3" s="1"/>
  <c r="N43" i="3"/>
  <c r="P43" i="3" s="1"/>
  <c r="V43" i="3" s="1"/>
  <c r="Y43" i="3" s="1"/>
  <c r="N49" i="3"/>
  <c r="P49" i="3" s="1"/>
  <c r="V49" i="3" s="1"/>
  <c r="Y49" i="3" s="1"/>
  <c r="N50" i="3"/>
  <c r="P50" i="3" s="1"/>
  <c r="V50" i="3" s="1"/>
  <c r="Y50" i="3" s="1"/>
  <c r="G54" i="3"/>
  <c r="P54" i="3" s="1"/>
  <c r="V54" i="3" s="1"/>
  <c r="Y54" i="3" s="1"/>
  <c r="N59" i="3"/>
  <c r="P59" i="3" s="1"/>
  <c r="V59" i="3" s="1"/>
  <c r="Y59" i="3" s="1"/>
  <c r="G68" i="3"/>
  <c r="P68" i="3" s="1"/>
  <c r="V68" i="3" s="1"/>
  <c r="Y68" i="3" s="1"/>
  <c r="N70" i="3"/>
  <c r="P70" i="3" s="1"/>
  <c r="V70" i="3" s="1"/>
  <c r="Y70" i="3" s="1"/>
  <c r="C43" i="42"/>
  <c r="C46" i="42"/>
  <c r="G67" i="3"/>
  <c r="N67" i="3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C42" i="2"/>
  <c r="C45" i="2"/>
  <c r="C87" i="2"/>
  <c r="E157" i="2" s="1"/>
  <c r="C41" i="2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C95" i="42"/>
  <c r="C101" i="42"/>
  <c r="C87" i="42"/>
  <c r="C42" i="42"/>
  <c r="C44" i="42" s="1"/>
  <c r="C45" i="42"/>
  <c r="C91" i="42"/>
  <c r="V10" i="37"/>
  <c r="AI19" i="37"/>
  <c r="O17" i="37"/>
  <c r="I20" i="37"/>
  <c r="B47" i="2" l="1"/>
  <c r="B50" i="36"/>
  <c r="D47" i="2"/>
  <c r="D50" i="27"/>
  <c r="C46" i="36"/>
  <c r="C48" i="36" s="1"/>
  <c r="Y17" i="37"/>
  <c r="Y16" i="37"/>
  <c r="Y18" i="37" s="1"/>
  <c r="Y20" i="37"/>
  <c r="AJ16" i="37"/>
  <c r="AJ18" i="37" s="1"/>
  <c r="C47" i="1"/>
  <c r="AJ21" i="37"/>
  <c r="AA10" i="37"/>
  <c r="V12" i="37"/>
  <c r="AE10" i="37"/>
  <c r="AE16" i="37" s="1"/>
  <c r="AE18" i="37" s="1"/>
  <c r="D47" i="42"/>
  <c r="B48" i="42"/>
  <c r="D153" i="2"/>
  <c r="D146" i="2"/>
  <c r="F117" i="2"/>
  <c r="F114" i="2"/>
  <c r="F125" i="2"/>
  <c r="B105" i="27"/>
  <c r="B103" i="27"/>
  <c r="Y23" i="37"/>
  <c r="F24" i="37" s="1"/>
  <c r="Y21" i="37"/>
  <c r="P19" i="3"/>
  <c r="V19" i="3" s="1"/>
  <c r="Y19" i="3" s="1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P52" i="3"/>
  <c r="V52" i="3" s="1"/>
  <c r="Y52" i="3" s="1"/>
  <c r="D149" i="2"/>
  <c r="C100" i="27"/>
  <c r="AD21" i="37"/>
  <c r="AD23" i="37"/>
  <c r="K24" i="37" s="1"/>
  <c r="P41" i="3"/>
  <c r="V41" i="3" s="1"/>
  <c r="Y41" i="3" s="1"/>
  <c r="AE12" i="37"/>
  <c r="P31" i="3"/>
  <c r="V31" i="3" s="1"/>
  <c r="Y31" i="3" s="1"/>
  <c r="AC23" i="37"/>
  <c r="J24" i="37" s="1"/>
  <c r="X21" i="37"/>
  <c r="X23" i="37"/>
  <c r="E24" i="37" s="1"/>
  <c r="AD11" i="3"/>
  <c r="C103" i="42"/>
  <c r="C89" i="42"/>
  <c r="C97" i="42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B88" i="1"/>
  <c r="B92" i="1" s="1"/>
  <c r="C98" i="1" s="1"/>
  <c r="B60" i="1"/>
  <c r="H104" i="1" s="1"/>
  <c r="R36" i="35"/>
  <c r="T43" i="35"/>
  <c r="AF43" i="35"/>
  <c r="AD36" i="35"/>
  <c r="AI21" i="37"/>
  <c r="AI23" i="37"/>
  <c r="I21" i="37"/>
  <c r="I23" i="37"/>
  <c r="I24" i="37" s="1"/>
  <c r="C105" i="42"/>
  <c r="C46" i="2"/>
  <c r="C47" i="2" s="1"/>
  <c r="C43" i="2"/>
  <c r="C44" i="2" s="1"/>
  <c r="U12" i="37"/>
  <c r="U10" i="37"/>
  <c r="U11" i="37"/>
  <c r="J18" i="37"/>
  <c r="N18" i="37"/>
  <c r="Z17" i="37"/>
  <c r="Z20" i="37"/>
  <c r="Z16" i="37"/>
  <c r="Z18" i="37" s="1"/>
  <c r="P62" i="3"/>
  <c r="V62" i="3" s="1"/>
  <c r="Y62" i="3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P36" i="3"/>
  <c r="V36" i="3" s="1"/>
  <c r="Y36" i="3" s="1"/>
  <c r="P51" i="3"/>
  <c r="V51" i="3" s="1"/>
  <c r="Y51" i="3" s="1"/>
  <c r="E43" i="35"/>
  <c r="C36" i="35"/>
  <c r="K36" i="35"/>
  <c r="M43" i="35"/>
  <c r="C47" i="42"/>
  <c r="C48" i="42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16" i="37"/>
  <c r="U20" i="37"/>
  <c r="U21" i="37" s="1"/>
  <c r="P67" i="3"/>
  <c r="V67" i="3" s="1"/>
  <c r="Y67" i="3" s="1"/>
  <c r="P33" i="3"/>
  <c r="V33" i="3" s="1"/>
  <c r="Y33" i="3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E47" i="42"/>
  <c r="C99" i="42"/>
  <c r="C107" i="42" s="1"/>
  <c r="C111" i="42" s="1"/>
  <c r="C50" i="27"/>
  <c r="O18" i="37"/>
  <c r="N21" i="37"/>
  <c r="N23" i="37"/>
  <c r="N24" i="37" s="1"/>
  <c r="AA11" i="37"/>
  <c r="U23" i="37"/>
  <c r="B24" i="37" s="1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P47" i="3"/>
  <c r="V47" i="3" s="1"/>
  <c r="Y47" i="3" s="1"/>
  <c r="P27" i="3"/>
  <c r="V27" i="3" s="1"/>
  <c r="Y27" i="3" s="1"/>
  <c r="P63" i="3"/>
  <c r="V63" i="3" s="1"/>
  <c r="Y63" i="3" s="1"/>
  <c r="Z43" i="35"/>
  <c r="X36" i="35"/>
  <c r="C47" i="36" l="1"/>
  <c r="C50" i="36" s="1"/>
  <c r="D50" i="36" s="1"/>
  <c r="AE9" i="3"/>
  <c r="H161" i="2"/>
  <c r="E50" i="27"/>
  <c r="F50" i="27" s="1"/>
  <c r="C48" i="2"/>
  <c r="C121" i="2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D165" i="2"/>
  <c r="E47" i="2"/>
  <c r="F47" i="2" s="1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AE10" i="3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1" i="3"/>
  <c r="AD12" i="3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AD13" i="3"/>
  <c r="AE12" i="3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AE13" i="3"/>
  <c r="AD14" i="3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AE14" i="3"/>
  <c r="AD15" i="3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AE15" i="3"/>
  <c r="AD16" i="3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AE16" i="3"/>
  <c r="AD17" i="3"/>
  <c r="J143" i="33"/>
  <c r="J7" i="29" s="1"/>
  <c r="L9" i="29" l="1"/>
  <c r="L11" i="29"/>
  <c r="AE17" i="3"/>
  <c r="AD18" i="3"/>
  <c r="H11" i="29"/>
  <c r="H9" i="29"/>
  <c r="K11" i="29"/>
  <c r="K9" i="29"/>
  <c r="G11" i="29"/>
  <c r="G9" i="29"/>
  <c r="J9" i="29"/>
  <c r="J11" i="29"/>
  <c r="AE18" i="3" l="1"/>
  <c r="AD19" i="3"/>
  <c r="AE19" i="3" l="1"/>
  <c r="AD20" i="3"/>
  <c r="AE20" i="3" l="1"/>
  <c r="AD21" i="3"/>
  <c r="AE21" i="3" l="1"/>
  <c r="AD22" i="3"/>
  <c r="AE22" i="3" l="1"/>
  <c r="AD23" i="3"/>
  <c r="AE23" i="3" l="1"/>
  <c r="AD24" i="3"/>
  <c r="AE24" i="3" l="1"/>
  <c r="AD25" i="3"/>
  <c r="AD26" i="3" l="1"/>
  <c r="AE25" i="3"/>
  <c r="AE26" i="3" l="1"/>
  <c r="AD27" i="3"/>
  <c r="AD28" i="3" l="1"/>
  <c r="AE27" i="3"/>
  <c r="AE28" i="3" l="1"/>
  <c r="AD29" i="3"/>
  <c r="AE29" i="3" l="1"/>
  <c r="AD30" i="3"/>
  <c r="AE30" i="3" l="1"/>
  <c r="AD31" i="3"/>
  <c r="AE31" i="3" l="1"/>
  <c r="AD32" i="3"/>
  <c r="AE32" i="3" l="1"/>
  <c r="AD33" i="3"/>
  <c r="AE33" i="3" l="1"/>
  <c r="AD34" i="3"/>
  <c r="AE34" i="3" l="1"/>
  <c r="AD35" i="3"/>
  <c r="AE35" i="3" l="1"/>
  <c r="AD36" i="3"/>
  <c r="AE36" i="3" l="1"/>
  <c r="AD37" i="3"/>
  <c r="AD38" i="3" l="1"/>
  <c r="AE37" i="3"/>
  <c r="AE38" i="3" l="1"/>
  <c r="AD39" i="3"/>
  <c r="AE39" i="3" l="1"/>
  <c r="AD40" i="3"/>
  <c r="AE40" i="3" l="1"/>
  <c r="AD41" i="3"/>
  <c r="AE41" i="3" l="1"/>
  <c r="AD42" i="3"/>
  <c r="AE42" i="3" l="1"/>
  <c r="AD43" i="3"/>
  <c r="AE43" i="3" l="1"/>
  <c r="AD44" i="3"/>
  <c r="AE44" i="3" l="1"/>
  <c r="AD45" i="3"/>
  <c r="AD46" i="3" l="1"/>
  <c r="AE45" i="3"/>
  <c r="AE46" i="3" l="1"/>
  <c r="AD47" i="3"/>
  <c r="AD48" i="3" l="1"/>
  <c r="AE47" i="3"/>
  <c r="AE48" i="3" l="1"/>
  <c r="AD49" i="3"/>
  <c r="AE49" i="3" l="1"/>
  <c r="AD50" i="3"/>
  <c r="AE50" i="3" l="1"/>
  <c r="AD51" i="3"/>
  <c r="AE51" i="3" l="1"/>
  <c r="AD52" i="3"/>
  <c r="AE52" i="3" l="1"/>
  <c r="AD53" i="3"/>
  <c r="AE53" i="3" l="1"/>
  <c r="AD54" i="3"/>
  <c r="AE54" i="3" l="1"/>
  <c r="AD55" i="3"/>
  <c r="AE55" i="3" l="1"/>
  <c r="AD56" i="3"/>
  <c r="AD57" i="3" l="1"/>
  <c r="AE56" i="3"/>
  <c r="AE57" i="3" l="1"/>
  <c r="AD58" i="3"/>
  <c r="AE58" i="3" l="1"/>
  <c r="AD59" i="3"/>
  <c r="AE59" i="3" l="1"/>
  <c r="AD60" i="3"/>
  <c r="AE60" i="3" l="1"/>
  <c r="AD61" i="3"/>
  <c r="AE61" i="3" l="1"/>
  <c r="AD62" i="3"/>
  <c r="AE62" i="3" l="1"/>
  <c r="AD63" i="3"/>
  <c r="AE63" i="3" l="1"/>
  <c r="AD64" i="3"/>
  <c r="AD65" i="3" l="1"/>
  <c r="AE64" i="3"/>
  <c r="AD66" i="3" l="1"/>
  <c r="AE65" i="3"/>
  <c r="AE66" i="3" l="1"/>
  <c r="AD67" i="3"/>
  <c r="AE67" i="3" l="1"/>
  <c r="AD68" i="3"/>
  <c r="AE68" i="3" l="1"/>
  <c r="AD69" i="3"/>
  <c r="AE69" i="3" l="1"/>
  <c r="AD70" i="3"/>
  <c r="AE70" i="3" l="1"/>
  <c r="AD71" i="3"/>
  <c r="AD72" i="3" l="1"/>
  <c r="AE71" i="3"/>
  <c r="AE72" i="3" l="1"/>
  <c r="AD73" i="3"/>
  <c r="AD74" i="3" l="1"/>
  <c r="AE73" i="3"/>
  <c r="AE74" i="3" l="1"/>
  <c r="AD75" i="3"/>
  <c r="AE75" i="3" l="1"/>
  <c r="AD76" i="3"/>
  <c r="AE76" i="3" l="1"/>
  <c r="AD77" i="3"/>
  <c r="AD78" i="3" l="1"/>
  <c r="AE77" i="3"/>
  <c r="AE78" i="3" l="1"/>
  <c r="AD79" i="3"/>
  <c r="AD80" i="3" l="1"/>
  <c r="AE79" i="3"/>
  <c r="AE80" i="3" l="1"/>
  <c r="AD81" i="3"/>
  <c r="AE81" i="3" l="1"/>
  <c r="AD82" i="3"/>
  <c r="AE82" i="3" l="1"/>
  <c r="AD83" i="3"/>
  <c r="AD84" i="3" l="1"/>
  <c r="AE83" i="3"/>
  <c r="AE84" i="3" l="1"/>
  <c r="AD85" i="3"/>
  <c r="AD86" i="3" l="1"/>
  <c r="AE85" i="3"/>
  <c r="AE86" i="3" l="1"/>
  <c r="AD87" i="3"/>
  <c r="AE87" i="3" l="1"/>
  <c r="AD88" i="3"/>
  <c r="AE88" i="3" l="1"/>
  <c r="AD89" i="3"/>
  <c r="AD90" i="3" l="1"/>
  <c r="AE89" i="3"/>
  <c r="AE90" i="3" l="1"/>
  <c r="AD91" i="3"/>
  <c r="AD92" i="3" l="1"/>
  <c r="AE91" i="3"/>
  <c r="AE92" i="3" l="1"/>
  <c r="AD93" i="3"/>
  <c r="AD94" i="3" l="1"/>
  <c r="AE93" i="3"/>
  <c r="AE94" i="3" l="1"/>
  <c r="AD95" i="3"/>
  <c r="AE95" i="3" l="1"/>
  <c r="AD96" i="3"/>
  <c r="AE96" i="3" l="1"/>
  <c r="AD97" i="3"/>
  <c r="AD98" i="3" l="1"/>
  <c r="AE97" i="3"/>
  <c r="AE98" i="3" l="1"/>
  <c r="AD99" i="3"/>
  <c r="AD100" i="3" l="1"/>
  <c r="AE99" i="3"/>
  <c r="AE100" i="3" l="1"/>
  <c r="AD101" i="3"/>
  <c r="AD102" i="3" l="1"/>
  <c r="AE101" i="3"/>
  <c r="AE102" i="3" l="1"/>
  <c r="AD103" i="3"/>
  <c r="AE103" i="3" l="1"/>
  <c r="AD104" i="3"/>
  <c r="AE104" i="3" l="1"/>
  <c r="AD105" i="3"/>
  <c r="AD106" i="3" l="1"/>
  <c r="AE105" i="3"/>
  <c r="AE106" i="3" l="1"/>
  <c r="AD107" i="3"/>
  <c r="AD108" i="3" l="1"/>
  <c r="AE107" i="3"/>
  <c r="AE108" i="3" l="1"/>
  <c r="AD110" i="3"/>
</calcChain>
</file>

<file path=xl/sharedStrings.xml><?xml version="1.0" encoding="utf-8"?>
<sst xmlns="http://schemas.openxmlformats.org/spreadsheetml/2006/main" count="1219" uniqueCount="290">
  <si>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</si>
  <si>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</si>
  <si>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</si>
  <si>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</si>
  <si>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</si>
  <si>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</si>
  <si>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</si>
  <si>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</si>
  <si>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</si>
  <si>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</si>
  <si>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</si>
  <si>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</si>
  <si>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</si>
  <si>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</si>
  <si>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</si>
  <si>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</si>
  <si>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</si>
  <si>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</si>
  <si>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</si>
  <si>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</si>
  <si>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</si>
  <si>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</si>
  <si>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</si>
  <si>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</si>
  <si>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</si>
  <si>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</si>
  <si>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</si>
  <si>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</si>
  <si>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</si>
  <si>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</si>
  <si>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</si>
  <si>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</si>
  <si>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</si>
  <si>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</si>
  <si>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</si>
  <si>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</si>
  <si>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</si>
  <si>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</si>
  <si>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</si>
  <si>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</si>
  <si>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</si>
  <si>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</si>
  <si>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</si>
  <si>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</si>
  <si>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</si>
  <si>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</si>
  <si>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</si>
  <si>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</si>
  <si>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</si>
  <si>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</si>
  <si>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</si>
  <si>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</si>
  <si>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</si>
  <si>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</si>
  <si>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</si>
  <si>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</si>
  <si>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</si>
  <si>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Combined Roofline - Existing Sources lb/hr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</si>
  <si>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</si>
  <si>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</si>
  <si>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</si>
  <si>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</si>
  <si>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</si>
  <si>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</si>
  <si>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</si>
  <si>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</si>
  <si>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</si>
  <si>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</si>
  <si>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</si>
  <si>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</si>
  <si>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</si>
  <si>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</si>
  <si>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</si>
  <si>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</si>
  <si>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</si>
  <si>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</si>
  <si>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AVERAGE</t>
  </si>
  <si>
    <t>MIN</t>
  </si>
  <si>
    <t>MAX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</si>
  <si>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</si>
  <si>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</si>
  <si>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</si>
  <si>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</si>
  <si>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</si>
  <si>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</si>
  <si>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</si>
  <si>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</si>
  <si>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</si>
  <si>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</si>
  <si>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</si>
  <si>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</si>
  <si>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</si>
  <si>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</si>
  <si>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</si>
  <si>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</si>
  <si>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</si>
  <si>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</si>
  <si>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</si>
  <si>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</si>
  <si>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</si>
  <si>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</si>
  <si>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</si>
  <si>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</si>
  <si>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</si>
  <si>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</si>
  <si>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</si>
  <si>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</si>
  <si>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</si>
  <si>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</si>
  <si>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</si>
  <si>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</si>
  <si>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</si>
  <si>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</si>
  <si>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</si>
  <si>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</si>
  <si>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</si>
  <si>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</si>
  <si>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</si>
  <si>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</si>
  <si>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</si>
  <si>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</si>
  <si>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</si>
  <si>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</si>
  <si>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</si>
  <si>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</si>
  <si>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</si>
  <si>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</si>
  <si>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</si>
  <si>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</si>
  <si>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</si>
  <si>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</si>
  <si>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</si>
  <si>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</si>
  <si>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</si>
  <si>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</si>
  <si>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</si>
  <si>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</si>
  <si>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</si>
  <si>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</si>
  <si>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</si>
  <si>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</si>
  <si>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</si>
  <si>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</si>
  <si>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</si>
  <si>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</si>
  <si>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</si>
  <si>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</si>
  <si>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</si>
  <si>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</si>
  <si>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</si>
  <si>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</si>
  <si>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</si>
  <si>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</si>
  <si>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</si>
  <si>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</si>
  <si>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</si>
  <si>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</si>
  <si>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</si>
  <si>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</si>
  <si>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</si>
  <si>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</si>
  <si>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</si>
  <si>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</si>
  <si>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</si>
  <si>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</si>
  <si>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</si>
  <si>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</si>
  <si>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</si>
  <si>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</si>
  <si>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</si>
  <si>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</si>
  <si>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</si>
  <si>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</si>
  <si>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</si>
  <si>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tdf,p = 	recalculated quantile of t-distribution based on specified level of confidence (i.e., 99 percent)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</si>
  <si>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</si>
  <si>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</si>
  <si>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</si>
  <si>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</si>
  <si>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</si>
  <si>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</si>
  <si>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</si>
  <si>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</si>
  <si>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</si>
  <si>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</si>
  <si>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</si>
  <si>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</si>
  <si>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</si>
  <si>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</si>
  <si>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</si>
  <si>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</si>
  <si>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</si>
  <si>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</si>
  <si>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</si>
  <si>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</si>
  <si>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</si>
  <si>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</si>
  <si>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</si>
  <si>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</si>
  <si>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</si>
  <si>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</si>
  <si>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</si>
  <si>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</si>
  <si>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</si>
  <si>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</si>
  <si>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</si>
  <si>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</si>
  <si>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</si>
  <si>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</si>
  <si>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</si>
  <si>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</si>
  <si>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</si>
  <si>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</si>
  <si>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</si>
  <si>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</si>
  <si>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</si>
  <si>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</si>
  <si>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</si>
  <si>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</si>
  <si>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</si>
  <si>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</si>
  <si>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</si>
  <si>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</si>
  <si>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</si>
  <si>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</si>
  <si>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</si>
  <si>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</si>
  <si>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</si>
  <si>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</si>
  <si>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</si>
  <si>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</si>
  <si>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</si>
  <si>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</si>
  <si>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</si>
  <si>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</si>
  <si>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</si>
  <si>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</si>
  <si>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</si>
  <si>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</si>
  <si>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</si>
  <si>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</si>
  <si>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</si>
  <si>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</si>
  <si>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</si>
  <si>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</si>
  <si>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</si>
  <si>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</si>
  <si>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</si>
  <si>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</si>
  <si>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</si>
  <si>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</si>
  <si>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</si>
  <si>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</si>
  <si>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</si>
  <si>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</si>
  <si>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</si>
  <si>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</si>
  <si>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</si>
  <si>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</si>
  <si>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</si>
  <si>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</si>
  <si>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</si>
  <si>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</si>
  <si>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</si>
  <si>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</si>
  <si>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</si>
  <si>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</si>
  <si>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</si>
  <si>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</si>
  <si>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</si>
  <si>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</si>
  <si>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</si>
  <si>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</si>
  <si>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</si>
  <si>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</si>
  <si>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df, n-1</t>
  </si>
  <si>
    <t>Standard Deviation =</t>
  </si>
  <si>
    <t>99.0% t-statistic for UL</t>
  </si>
  <si>
    <t>One-tailed inverse Student's T Distribution = TINV( 2*probability, degrees_freedom ) at .99 confidence level</t>
  </si>
  <si>
    <t>99.0% UL</t>
  </si>
  <si>
    <t>Calculate</t>
  </si>
  <si>
    <t>n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</si>
  <si>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</si>
  <si>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</si>
  <si>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n</t>
    </r>
  </si>
  <si>
    <r>
      <t>s</t>
    </r>
    <r>
      <rPr>
        <vertAlign val="superscript"/>
        <sz val="11"/>
        <color theme="1"/>
        <rFont val="Calibri"/>
        <family val="2"/>
        <scheme val="minor"/>
      </rPr>
      <t>4</t>
    </r>
  </si>
  <si>
    <t>2(n-1)</t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</si>
  <si>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/ 2(n-1)</t>
    </r>
  </si>
  <si>
    <t>The limits in this confidence interval are back-transformed</t>
  </si>
  <si>
    <t>http://www.amstat.org/publications/jse/v13n1/olsson.html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</si>
</sst>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perscript"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</cellStyleXfs>
  <cellXfs count="220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0" borderId="0" xfId="31" applyNumberFormat="1" applyFont="1" applyFill="1" applyBorder="1" applyAlignment="1"/>
    <xf numFmtId="0" fontId="4" fillId="0" borderId="0" xfId="2" applyFont="1" applyFill="1"/>
    <xf numFmtId="0" fontId="3" fillId="6" borderId="0" xfId="2" applyNumberFormat="1" applyFill="1"/>
    <xf numFmtId="0" fontId="1" fillId="0" borderId="0" xfId="4" applyFont="1" applyAlignment="1">
      <alignment horizontal="right" wrapText="1"/>
    </xf>
    <xf numFmtId="166" fontId="1" fillId="0" borderId="0" xfId="4" applyNumberFormat="1" applyAlignment="1">
      <alignment horizontal="center"/>
    </xf>
    <xf numFmtId="0" fontId="0" fillId="0" borderId="0" xfId="4" quotePrefix="1" applyFont="1" applyAlignment="1">
      <alignment horizontal="right"/>
    </xf>
    <xf numFmtId="11" fontId="1" fillId="0" borderId="0" xfId="4" applyNumberFormat="1" applyAlignment="1">
      <alignment horizontal="center"/>
    </xf>
    <xf numFmtId="0" fontId="0" fillId="0" borderId="0" xfId="0" applyAlignment="1">
      <alignment horizontal="right"/>
    </xf>
    <xf numFmtId="2" fontId="1" fillId="0" borderId="0" xfId="4" applyNumberFormat="1" applyAlignment="1">
      <alignment horizontal="center"/>
    </xf>
    <xf numFmtId="0" fontId="0" fillId="0" borderId="0" xfId="4" applyFont="1" applyAlignment="1">
      <alignment horizontal="right"/>
    </xf>
    <xf numFmtId="11" fontId="1" fillId="0" borderId="0" xfId="4" applyNumberFormat="1" applyFill="1" applyAlignment="1">
      <alignment horizontal="center"/>
    </xf>
    <xf numFmtId="0" fontId="8" fillId="0" borderId="0" xfId="0" applyFont="1"/>
    <xf numFmtId="0" fontId="26" fillId="0" borderId="0" xfId="7" applyFont="1"/>
    <xf numFmtId="11" fontId="1" fillId="6" borderId="0" xfId="4" applyNumberFormat="1" applyFill="1" applyAlignment="1">
      <alignment horizont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2" fontId="27" fillId="0" borderId="3" xfId="3" applyNumberFormat="1" applyFont="1" applyBorder="1" applyAlignment="1">
      <alignment horizontal="center"/>
    </xf>
    <xf numFmtId="0" fontId="1" fillId="5" borderId="0" xfId="4" applyFill="1"/>
    <xf numFmtId="2" fontId="3" fillId="0" borderId="3" xfId="2" applyNumberFormat="1" applyBorder="1" applyAlignment="1">
      <alignment horizontal="center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Data Variability All Units 030210" xfId="31" xr:uid="{00000000-0005-0000-0000-00001D000000}"/>
    <cellStyle name="Normal_ProcGas PM Test Runs" xfId="5" xr:uid="{00000000-0005-0000-0000-00001E000000}"/>
    <cellStyle name="Percent 2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png"/><Relationship Id="rId1" Type="http://schemas.openxmlformats.org/officeDocument/2006/relationships/image" Target="../media/image10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14" Type="http://schemas.openxmlformats.org/officeDocument/2006/relationships/image" Target="../media/image25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26.w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1027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15241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1029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1030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53341</xdr:rowOff>
    </xdr:to>
    <xdr:sp macro="" textlink="">
      <xdr:nvSpPr>
        <xdr:cNvPr id="1031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106681</xdr:rowOff>
    </xdr:to>
    <xdr:sp macro="" textlink="">
      <xdr:nvSpPr>
        <xdr:cNvPr id="1032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99059</xdr:rowOff>
    </xdr:to>
    <xdr:sp macro="" textlink="">
      <xdr:nvSpPr>
        <xdr:cNvPr id="1033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034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035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50</xdr:row>
          <xdr:rowOff>57150</xdr:rowOff>
        </xdr:from>
        <xdr:to>
          <xdr:col>2</xdr:col>
          <xdr:colOff>628650</xdr:colOff>
          <xdr:row>52</xdr:row>
          <xdr:rowOff>69850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53</xdr:row>
          <xdr:rowOff>69850</xdr:rowOff>
        </xdr:from>
        <xdr:to>
          <xdr:col>2</xdr:col>
          <xdr:colOff>514350</xdr:colOff>
          <xdr:row>55</xdr:row>
          <xdr:rowOff>146050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165100</xdr:colOff>
          <xdr:row>58</xdr:row>
          <xdr:rowOff>31750</xdr:rowOff>
        </xdr:from>
        <xdr:to>
          <xdr:col>2</xdr:col>
          <xdr:colOff>1079500</xdr:colOff>
          <xdr:row>61</xdr:row>
          <xdr:rowOff>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622300</xdr:colOff>
          <xdr:row>65</xdr:row>
          <xdr:rowOff>69850</xdr:rowOff>
        </xdr:from>
        <xdr:to>
          <xdr:col>0</xdr:col>
          <xdr:colOff>1460500</xdr:colOff>
          <xdr:row>69</xdr:row>
          <xdr:rowOff>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133350</xdr:rowOff>
        </xdr:from>
        <xdr:to>
          <xdr:col>2</xdr:col>
          <xdr:colOff>1314450</xdr:colOff>
          <xdr:row>75</xdr:row>
          <xdr:rowOff>57150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76</xdr:row>
          <xdr:rowOff>152400</xdr:rowOff>
        </xdr:from>
        <xdr:to>
          <xdr:col>2</xdr:col>
          <xdr:colOff>1517650</xdr:colOff>
          <xdr:row>80</xdr:row>
          <xdr:rowOff>31750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</xdr:colOff>
          <xdr:row>85</xdr:row>
          <xdr:rowOff>133350</xdr:rowOff>
        </xdr:from>
        <xdr:to>
          <xdr:col>2</xdr:col>
          <xdr:colOff>552450</xdr:colOff>
          <xdr:row>88</xdr:row>
          <xdr:rowOff>127000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90</xdr:row>
          <xdr:rowOff>133350</xdr:rowOff>
        </xdr:from>
        <xdr:to>
          <xdr:col>2</xdr:col>
          <xdr:colOff>628650</xdr:colOff>
          <xdr:row>92</xdr:row>
          <xdr:rowOff>146050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19050</xdr:rowOff>
        </xdr:from>
        <xdr:to>
          <xdr:col>1</xdr:col>
          <xdr:colOff>1250950</xdr:colOff>
          <xdr:row>98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755650</xdr:colOff>
          <xdr:row>101</xdr:row>
          <xdr:rowOff>133350</xdr:rowOff>
        </xdr:from>
        <xdr:to>
          <xdr:col>0</xdr:col>
          <xdr:colOff>1009650</xdr:colOff>
          <xdr:row>104</xdr:row>
          <xdr:rowOff>127000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1593850</xdr:colOff>
          <xdr:row>104</xdr:row>
          <xdr:rowOff>114300</xdr:rowOff>
        </xdr:from>
        <xdr:to>
          <xdr:col>3</xdr:col>
          <xdr:colOff>1365250</xdr:colOff>
          <xdr:row>108</xdr:row>
          <xdr:rowOff>19050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1701801</xdr:colOff>
      <xdr:row>90</xdr:row>
      <xdr:rowOff>25400</xdr:rowOff>
    </xdr:from>
    <xdr:to>
      <xdr:col>1</xdr:col>
      <xdr:colOff>1778001</xdr:colOff>
      <xdr:row>90</xdr:row>
      <xdr:rowOff>185420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3881" y="15783560"/>
          <a:ext cx="76200" cy="16002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  <xdr:twoCellAnchor>
    <xdr:from>
      <xdr:col>0</xdr:col>
      <xdr:colOff>84667</xdr:colOff>
      <xdr:row>106</xdr:row>
      <xdr:rowOff>33867</xdr:rowOff>
    </xdr:from>
    <xdr:to>
      <xdr:col>1</xdr:col>
      <xdr:colOff>1067647</xdr:colOff>
      <xdr:row>108</xdr:row>
      <xdr:rowOff>163407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8832407"/>
          <a:ext cx="2385060" cy="49530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049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2051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2052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2054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2055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2056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2057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2058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2059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2060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2061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2062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2063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476250</xdr:colOff>
          <xdr:row>88</xdr:row>
          <xdr:rowOff>95250</xdr:rowOff>
        </xdr:from>
        <xdr:to>
          <xdr:col>2</xdr:col>
          <xdr:colOff>679450</xdr:colOff>
          <xdr:row>93</xdr:row>
          <xdr:rowOff>50800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298450</xdr:colOff>
          <xdr:row>98</xdr:row>
          <xdr:rowOff>0</xdr:rowOff>
        </xdr:from>
        <xdr:to>
          <xdr:col>3</xdr:col>
          <xdr:colOff>260350</xdr:colOff>
          <xdr:row>104</xdr:row>
          <xdr:rowOff>57150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374650</xdr:colOff>
          <xdr:row>109</xdr:row>
          <xdr:rowOff>31750</xdr:rowOff>
        </xdr:from>
        <xdr:to>
          <xdr:col>3</xdr:col>
          <xdr:colOff>1352550</xdr:colOff>
          <xdr:row>112</xdr:row>
          <xdr:rowOff>107950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546100</xdr:colOff>
          <xdr:row>113</xdr:row>
          <xdr:rowOff>95250</xdr:rowOff>
        </xdr:from>
        <xdr:to>
          <xdr:col>1</xdr:col>
          <xdr:colOff>1651000</xdr:colOff>
          <xdr:row>114</xdr:row>
          <xdr:rowOff>127000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736600</xdr:colOff>
          <xdr:row>115</xdr:row>
          <xdr:rowOff>114300</xdr:rowOff>
        </xdr:from>
        <xdr:to>
          <xdr:col>1</xdr:col>
          <xdr:colOff>1771650</xdr:colOff>
          <xdr:row>118</xdr:row>
          <xdr:rowOff>171450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1390650</xdr:colOff>
          <xdr:row>119</xdr:row>
          <xdr:rowOff>152400</xdr:rowOff>
        </xdr:from>
        <xdr:to>
          <xdr:col>1</xdr:col>
          <xdr:colOff>1581150</xdr:colOff>
          <xdr:row>121</xdr:row>
          <xdr:rowOff>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1581150</xdr:colOff>
          <xdr:row>122</xdr:row>
          <xdr:rowOff>57150</xdr:rowOff>
        </xdr:from>
        <xdr:to>
          <xdr:col>4</xdr:col>
          <xdr:colOff>952500</xdr:colOff>
          <xdr:row>126</xdr:row>
          <xdr:rowOff>95250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774700</xdr:colOff>
          <xdr:row>128</xdr:row>
          <xdr:rowOff>171450</xdr:rowOff>
        </xdr:from>
        <xdr:to>
          <xdr:col>1</xdr:col>
          <xdr:colOff>965200</xdr:colOff>
          <xdr:row>130</xdr:row>
          <xdr:rowOff>38100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165100</xdr:rowOff>
        </xdr:from>
        <xdr:to>
          <xdr:col>1</xdr:col>
          <xdr:colOff>1695450</xdr:colOff>
          <xdr:row>130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133350</xdr:rowOff>
        </xdr:from>
        <xdr:to>
          <xdr:col>12</xdr:col>
          <xdr:colOff>304800</xdr:colOff>
          <xdr:row>143</xdr:row>
          <xdr:rowOff>107950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144</xdr:row>
          <xdr:rowOff>38100</xdr:rowOff>
        </xdr:from>
        <xdr:to>
          <xdr:col>2</xdr:col>
          <xdr:colOff>876300</xdr:colOff>
          <xdr:row>146</xdr:row>
          <xdr:rowOff>171450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147</xdr:row>
          <xdr:rowOff>133350</xdr:rowOff>
        </xdr:from>
        <xdr:to>
          <xdr:col>2</xdr:col>
          <xdr:colOff>1009650</xdr:colOff>
          <xdr:row>150</xdr:row>
          <xdr:rowOff>50800</xdr:rowOff>
        </xdr:to>
        <xdr:sp macro="" textlink="">
          <xdr:nvSpPr>
            <xdr:cNvPr id="13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151</xdr:row>
          <xdr:rowOff>88900</xdr:rowOff>
        </xdr:from>
        <xdr:to>
          <xdr:col>2</xdr:col>
          <xdr:colOff>1079500</xdr:colOff>
          <xdr:row>153</xdr:row>
          <xdr:rowOff>133350</xdr:rowOff>
        </xdr:to>
        <xdr:sp macro="" textlink="">
          <xdr:nvSpPr>
            <xdr:cNvPr id="14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154</xdr:row>
          <xdr:rowOff>165100</xdr:rowOff>
        </xdr:from>
        <xdr:to>
          <xdr:col>2</xdr:col>
          <xdr:colOff>1123950</xdr:colOff>
          <xdr:row>157</xdr:row>
          <xdr:rowOff>57150</xdr:rowOff>
        </xdr:to>
        <xdr:sp macro="" textlink="">
          <xdr:nvSpPr>
            <xdr:cNvPr id="15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158</xdr:row>
          <xdr:rowOff>127000</xdr:rowOff>
        </xdr:from>
        <xdr:to>
          <xdr:col>3</xdr:col>
          <xdr:colOff>1041400</xdr:colOff>
          <xdr:row>161</xdr:row>
          <xdr:rowOff>57150</xdr:rowOff>
        </xdr:to>
        <xdr:sp macro="" textlink="">
          <xdr:nvSpPr>
            <xdr:cNvPr id="16" name="Object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165</xdr:row>
          <xdr:rowOff>114300</xdr:rowOff>
        </xdr:from>
        <xdr:to>
          <xdr:col>7</xdr:col>
          <xdr:colOff>247650</xdr:colOff>
          <xdr:row>172</xdr:row>
          <xdr:rowOff>88900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4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5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5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3075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3076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500-000004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3077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500-000005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3078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500-000006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108</xdr:row>
          <xdr:rowOff>12700</xdr:rowOff>
        </xdr:from>
        <xdr:to>
          <xdr:col>2</xdr:col>
          <xdr:colOff>812800</xdr:colOff>
          <xdr:row>109</xdr:row>
          <xdr:rowOff>69850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57150</xdr:rowOff>
        </xdr:from>
        <xdr:to>
          <xdr:col>2</xdr:col>
          <xdr:colOff>584200</xdr:colOff>
          <xdr:row>112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115</xdr:row>
          <xdr:rowOff>12700</xdr:rowOff>
        </xdr:from>
        <xdr:to>
          <xdr:col>3</xdr:col>
          <xdr:colOff>38100</xdr:colOff>
          <xdr:row>117</xdr:row>
          <xdr:rowOff>165100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6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19050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171450</xdr:rowOff>
        </xdr:from>
        <xdr:to>
          <xdr:col>3</xdr:col>
          <xdr:colOff>241300</xdr:colOff>
          <xdr:row>131</xdr:row>
          <xdr:rowOff>171450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6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133</xdr:row>
          <xdr:rowOff>171450</xdr:rowOff>
        </xdr:from>
        <xdr:to>
          <xdr:col>4</xdr:col>
          <xdr:colOff>1250950</xdr:colOff>
          <xdr:row>136</xdr:row>
          <xdr:rowOff>165100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6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514350</xdr:colOff>
          <xdr:row>145</xdr:row>
          <xdr:rowOff>88900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6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69850</xdr:rowOff>
        </xdr:from>
        <xdr:to>
          <xdr:col>2</xdr:col>
          <xdr:colOff>571500</xdr:colOff>
          <xdr:row>149</xdr:row>
          <xdr:rowOff>12700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6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153</xdr:row>
          <xdr:rowOff>50800</xdr:rowOff>
        </xdr:from>
        <xdr:to>
          <xdr:col>3</xdr:col>
          <xdr:colOff>571500</xdr:colOff>
          <xdr:row>155</xdr:row>
          <xdr:rowOff>50800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6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69850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260350</xdr:colOff>
          <xdr:row>179</xdr:row>
          <xdr:rowOff>19050</xdr:rowOff>
        </xdr:from>
        <xdr:to>
          <xdr:col>7</xdr:col>
          <xdr:colOff>171450</xdr:colOff>
          <xdr:row>181</xdr:row>
          <xdr:rowOff>107950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6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mstat.org/publications/jse/v13n1/olss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Relationship Id="rId8" Type="http://schemas.openxmlformats.org/officeDocument/2006/relationships/oleObject" Target="../embeddings/oleObject1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6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workbookViewId="0">
      <selection activeCell="E39" sqref="E39"/>
    </sheetView>
  </sheetViews>
  <sheetFormatPr defaultColWidth="9.140625" defaultRowHeight="12.6"/>
  <cols>
    <col min="1" max="1" width="100.28515625" style="73" customWidth="1"/>
    <col min="2" max="16384" width="9.140625" style="177"/>
  </cols>
  <sheetData>
    <row r="1" spans="1:1" ht="12.95">
      <c r="A1" s="74" t="s">
        <v>0</v>
      </c>
    </row>
    <row r="3" spans="1:1" ht="12.95">
      <c r="A3" s="74" t="s">
        <v>1</v>
      </c>
    </row>
    <row r="4" spans="1:1">
      <c r="A4" s="178"/>
    </row>
    <row r="5" spans="1:1" ht="12.95">
      <c r="A5" s="74" t="s">
        <v>2</v>
      </c>
    </row>
    <row r="6" spans="1:1" ht="12.95">
      <c r="A6" s="179" t="s">
        <v>3</v>
      </c>
    </row>
    <row r="7" spans="1:1">
      <c r="A7" s="178" t="s">
        <v>4</v>
      </c>
    </row>
    <row r="8" spans="1:1">
      <c r="A8" s="178"/>
    </row>
    <row r="9" spans="1:1" ht="12.95">
      <c r="A9" s="179" t="s">
        <v>5</v>
      </c>
    </row>
    <row r="10" spans="1:1" ht="12.95">
      <c r="A10" s="178" t="s">
        <v>6</v>
      </c>
    </row>
    <row r="11" spans="1:1">
      <c r="A11" s="178" t="s">
        <v>7</v>
      </c>
    </row>
    <row r="12" spans="1:1">
      <c r="A12" s="178"/>
    </row>
    <row r="13" spans="1:1" ht="12.95">
      <c r="A13" s="74" t="s">
        <v>8</v>
      </c>
    </row>
    <row r="14" spans="1:1" ht="24.95">
      <c r="A14" s="178" t="s">
        <v>9</v>
      </c>
    </row>
    <row r="15" spans="1:1">
      <c r="A15" s="178"/>
    </row>
    <row r="16" spans="1:1" ht="12.95">
      <c r="A16" s="74" t="s">
        <v>10</v>
      </c>
    </row>
    <row r="17" spans="1:1">
      <c r="A17" s="73" t="s">
        <v>11</v>
      </c>
    </row>
    <row r="18" spans="1:1" ht="38.450000000000003">
      <c r="A18" s="73" t="s">
        <v>12</v>
      </c>
    </row>
    <row r="19" spans="1:1" ht="24.95">
      <c r="A19" s="178" t="s">
        <v>13</v>
      </c>
    </row>
    <row r="21" spans="1:1" ht="24.95">
      <c r="A21" s="178" t="s">
        <v>14</v>
      </c>
    </row>
    <row r="23" spans="1:1" ht="24.95">
      <c r="A23" s="73" t="s">
        <v>15</v>
      </c>
    </row>
    <row r="25" spans="1:1" ht="26.1">
      <c r="A25" s="73" t="s">
        <v>16</v>
      </c>
    </row>
    <row r="27" spans="1:1" ht="25.5">
      <c r="A27" s="73" t="s">
        <v>17</v>
      </c>
    </row>
    <row r="29" spans="1:1" ht="25.5">
      <c r="A29" s="73" t="s">
        <v>18</v>
      </c>
    </row>
    <row r="31" spans="1:1">
      <c r="A31" s="73" t="s">
        <v>19</v>
      </c>
    </row>
    <row r="33" spans="1:1" ht="12.95">
      <c r="A33" s="74" t="s">
        <v>20</v>
      </c>
    </row>
    <row r="34" spans="1:1">
      <c r="A34" s="73" t="s">
        <v>21</v>
      </c>
    </row>
    <row r="36" spans="1:1" ht="24.95">
      <c r="A36" s="178" t="s">
        <v>22</v>
      </c>
    </row>
    <row r="38" spans="1:1" ht="12.95">
      <c r="A38" s="73" t="s">
        <v>23</v>
      </c>
    </row>
    <row r="40" spans="1:1" ht="25.5">
      <c r="A40" s="73" t="s">
        <v>24</v>
      </c>
    </row>
    <row r="42" spans="1:1" ht="12.95">
      <c r="A42" s="80" t="s">
        <v>25</v>
      </c>
    </row>
    <row r="43" spans="1:1">
      <c r="A43" s="80"/>
    </row>
    <row r="44" spans="1:1" ht="38.1">
      <c r="A44" s="80" t="s">
        <v>26</v>
      </c>
    </row>
    <row r="45" spans="1:1">
      <c r="A45" s="80"/>
    </row>
    <row r="46" spans="1:1" ht="51">
      <c r="A46" s="80" t="s">
        <v>27</v>
      </c>
    </row>
    <row r="47" spans="1:1">
      <c r="A47" s="80"/>
    </row>
    <row r="48" spans="1:1" ht="50.45">
      <c r="A48" s="80" t="s">
        <v>28</v>
      </c>
    </row>
    <row r="49" spans="1:1">
      <c r="A49" s="80"/>
    </row>
    <row r="50" spans="1:1" ht="50.1">
      <c r="A50" s="80" t="s">
        <v>29</v>
      </c>
    </row>
    <row r="51" spans="1:1">
      <c r="A51" s="80"/>
    </row>
    <row r="52" spans="1:1" ht="38.450000000000003">
      <c r="A52" s="80" t="s">
        <v>30</v>
      </c>
    </row>
    <row r="53" spans="1:1">
      <c r="A53" s="80"/>
    </row>
    <row r="54" spans="1:1" ht="38.450000000000003">
      <c r="A54" s="80" t="s">
        <v>31</v>
      </c>
    </row>
    <row r="55" spans="1:1">
      <c r="A55" s="80"/>
    </row>
    <row r="56" spans="1:1" ht="39">
      <c r="A56" s="80" t="s">
        <v>32</v>
      </c>
    </row>
    <row r="57" spans="1:1">
      <c r="A57" s="80"/>
    </row>
    <row r="58" spans="1:1" ht="51">
      <c r="A58" s="80" t="s">
        <v>33</v>
      </c>
    </row>
    <row r="59" spans="1:1">
      <c r="A59" s="80"/>
    </row>
    <row r="60" spans="1:1" ht="12.95">
      <c r="A60" s="80" t="s">
        <v>34</v>
      </c>
    </row>
    <row r="61" spans="1:1" ht="12.95">
      <c r="A61" s="81"/>
    </row>
    <row r="62" spans="1:1" ht="12.95">
      <c r="A62" s="73" t="s">
        <v>35</v>
      </c>
    </row>
    <row r="63" spans="1:1" ht="12.95">
      <c r="A63" s="81"/>
    </row>
    <row r="64" spans="1:1" ht="12.95">
      <c r="A64" s="73" t="s">
        <v>36</v>
      </c>
    </row>
    <row r="66" spans="1:1" ht="24.95">
      <c r="A66" s="73" t="s">
        <v>37</v>
      </c>
    </row>
    <row r="67" spans="1:1" ht="12.95">
      <c r="A67" s="81"/>
    </row>
    <row r="68" spans="1:1" ht="12.95">
      <c r="A68" s="74" t="s">
        <v>38</v>
      </c>
    </row>
    <row r="69" spans="1:1">
      <c r="A69" s="73" t="s">
        <v>39</v>
      </c>
    </row>
    <row r="70" spans="1:1">
      <c r="A70" s="80" t="s">
        <v>40</v>
      </c>
    </row>
    <row r="71" spans="1:1">
      <c r="A71" s="80" t="s">
        <v>41</v>
      </c>
    </row>
    <row r="72" spans="1:1">
      <c r="A72" s="80" t="s">
        <v>42</v>
      </c>
    </row>
    <row r="73" spans="1:1" s="180" customFormat="1">
      <c r="A73" s="80" t="s">
        <v>43</v>
      </c>
    </row>
    <row r="74" spans="1:1" s="180" customFormat="1">
      <c r="A74" s="80"/>
    </row>
    <row r="75" spans="1:1">
      <c r="A75" s="73" t="s">
        <v>44</v>
      </c>
    </row>
    <row r="77" spans="1:1">
      <c r="A77" s="73" t="s">
        <v>45</v>
      </c>
    </row>
    <row r="78" spans="1:1">
      <c r="A78" s="73" t="s">
        <v>46</v>
      </c>
    </row>
    <row r="79" spans="1:1">
      <c r="A79" s="73" t="s">
        <v>47</v>
      </c>
    </row>
    <row r="80" spans="1:1">
      <c r="A80" s="73" t="s">
        <v>48</v>
      </c>
    </row>
    <row r="81" spans="1:1" ht="14.45">
      <c r="A81" s="73" t="s">
        <v>49</v>
      </c>
    </row>
    <row r="82" spans="1:1">
      <c r="A82" s="73" t="s">
        <v>50</v>
      </c>
    </row>
    <row r="83" spans="1:1" ht="15.6">
      <c r="A83" s="178" t="s">
        <v>51</v>
      </c>
    </row>
    <row r="85" spans="1:1">
      <c r="A85" s="73" t="s">
        <v>52</v>
      </c>
    </row>
    <row r="87" spans="1:1" ht="24.95">
      <c r="A87" s="73" t="s">
        <v>53</v>
      </c>
    </row>
  </sheetData>
  <sheetProtection algorithmName="SHA-512" hashValue="kx40fO34QxMjz0mJpz7PbDjLpZFMGh8FChlJBG0qHH5TJ3ykqYFVTvqdWRwxpFrR2I6NOq2kBx1lgwLiXmUr/Q==" saltValue="2F/b+Pd28T744P+rfADgj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E39" sqref="E39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5" t="s">
        <v>272</v>
      </c>
      <c r="B2" s="215"/>
      <c r="C2" s="215"/>
      <c r="D2" s="215"/>
      <c r="E2" s="215"/>
      <c r="F2" s="215"/>
      <c r="I2" s="55" t="s">
        <v>273</v>
      </c>
      <c r="J2" s="56" t="e">
        <f>'Recalculate t-stat skew'!G5</f>
        <v>#NUM!</v>
      </c>
      <c r="L2" t="s">
        <v>274</v>
      </c>
      <c r="M2" s="56" t="e">
        <f>1/(1+$J$2^2/(C20-1))</f>
        <v>#NUM!</v>
      </c>
    </row>
    <row r="7" spans="1:13">
      <c r="A7" s="218" t="s">
        <v>176</v>
      </c>
      <c r="B7" s="218"/>
      <c r="C7" s="218"/>
      <c r="D7" s="218"/>
      <c r="E7" s="218"/>
      <c r="F7" s="218"/>
      <c r="G7" s="218"/>
      <c r="H7" s="218"/>
    </row>
    <row r="9" spans="1:13">
      <c r="A9" s="206" t="s">
        <v>177</v>
      </c>
      <c r="B9" s="206"/>
      <c r="C9" s="206"/>
      <c r="D9" s="206"/>
      <c r="E9" s="206"/>
      <c r="F9" s="206"/>
      <c r="G9" s="206"/>
      <c r="H9" s="206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8" t="s">
        <v>183</v>
      </c>
      <c r="B24" s="218"/>
      <c r="I24" s="218" t="s">
        <v>184</v>
      </c>
      <c r="J24" s="218"/>
      <c r="P24" s="218" t="s">
        <v>185</v>
      </c>
      <c r="Q24" s="218"/>
      <c r="V24" s="218" t="s">
        <v>186</v>
      </c>
      <c r="W24" s="218"/>
      <c r="AB24" s="218" t="s">
        <v>187</v>
      </c>
      <c r="AC24" s="218"/>
      <c r="AI24" s="218" t="s">
        <v>188</v>
      </c>
      <c r="AJ24" s="218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8" t="s">
        <v>193</v>
      </c>
      <c r="B32" s="218"/>
      <c r="C32" s="218"/>
      <c r="D32" s="218"/>
      <c r="E32" s="218"/>
      <c r="I32" s="218" t="s">
        <v>193</v>
      </c>
      <c r="J32" s="218"/>
      <c r="K32" s="218"/>
      <c r="L32" s="218"/>
      <c r="M32" s="218"/>
      <c r="P32" s="218" t="s">
        <v>193</v>
      </c>
      <c r="Q32" s="218"/>
      <c r="R32" s="218"/>
      <c r="S32" s="218"/>
      <c r="T32" s="218"/>
      <c r="V32" s="218" t="s">
        <v>193</v>
      </c>
      <c r="W32" s="218"/>
      <c r="X32" s="218"/>
      <c r="Y32" s="218"/>
      <c r="Z32" s="218"/>
      <c r="AB32" s="218" t="s">
        <v>193</v>
      </c>
      <c r="AC32" s="218"/>
      <c r="AD32" s="218"/>
      <c r="AE32" s="218"/>
      <c r="AF32" s="218"/>
      <c r="AI32" s="218" t="s">
        <v>193</v>
      </c>
      <c r="AJ32" s="218"/>
      <c r="AK32" s="218"/>
      <c r="AL32" s="218"/>
      <c r="AM32" s="218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$B$30*(3*$B$26^2/2-11*$B$26/6+(1/3))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$J$30^2*(3*$J$26/2-(1/6))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E39" sqref="E39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5" t="s">
        <v>272</v>
      </c>
      <c r="B2" s="215"/>
      <c r="C2" s="215"/>
      <c r="D2" s="215"/>
      <c r="E2" s="215"/>
      <c r="F2" s="215"/>
      <c r="I2" s="55" t="s">
        <v>273</v>
      </c>
      <c r="J2" t="e">
        <f>'Recalculate t-stat skew'!H5</f>
        <v>#NUM!</v>
      </c>
      <c r="L2" t="s">
        <v>274</v>
      </c>
      <c r="M2" t="e">
        <f>1/(1+$J$2^2/(C20-1))</f>
        <v>#NUM!</v>
      </c>
    </row>
    <row r="7" spans="1:13">
      <c r="A7" s="218" t="s">
        <v>176</v>
      </c>
      <c r="B7" s="218"/>
      <c r="C7" s="218"/>
      <c r="D7" s="218"/>
      <c r="E7" s="218"/>
      <c r="F7" s="218"/>
      <c r="G7" s="218"/>
      <c r="H7" s="218"/>
    </row>
    <row r="9" spans="1:13">
      <c r="A9" s="206" t="s">
        <v>177</v>
      </c>
      <c r="B9" s="206"/>
      <c r="C9" s="206"/>
      <c r="D9" s="206"/>
      <c r="E9" s="206"/>
      <c r="F9" s="206"/>
      <c r="G9" s="206"/>
      <c r="H9" s="206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8" t="s">
        <v>183</v>
      </c>
      <c r="B24" s="218"/>
      <c r="I24" s="218" t="s">
        <v>184</v>
      </c>
      <c r="J24" s="218"/>
      <c r="P24" s="218" t="s">
        <v>185</v>
      </c>
      <c r="Q24" s="218"/>
      <c r="V24" s="218" t="s">
        <v>186</v>
      </c>
      <c r="W24" s="218"/>
      <c r="AB24" s="218" t="s">
        <v>187</v>
      </c>
      <c r="AC24" s="218"/>
      <c r="AI24" s="218" t="s">
        <v>188</v>
      </c>
      <c r="AJ24" s="218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8" t="s">
        <v>193</v>
      </c>
      <c r="B32" s="218"/>
      <c r="C32" s="218"/>
      <c r="D32" s="218"/>
      <c r="E32" s="218"/>
      <c r="I32" s="218" t="s">
        <v>193</v>
      </c>
      <c r="J32" s="218"/>
      <c r="K32" s="218"/>
      <c r="L32" s="218"/>
      <c r="M32" s="218"/>
      <c r="P32" s="218" t="s">
        <v>193</v>
      </c>
      <c r="Q32" s="218"/>
      <c r="R32" s="218"/>
      <c r="S32" s="218"/>
      <c r="T32" s="218"/>
      <c r="V32" s="218" t="s">
        <v>193</v>
      </c>
      <c r="W32" s="218"/>
      <c r="X32" s="218"/>
      <c r="Y32" s="218"/>
      <c r="Z32" s="218"/>
      <c r="AB32" s="218" t="s">
        <v>193</v>
      </c>
      <c r="AC32" s="218"/>
      <c r="AD32" s="218"/>
      <c r="AE32" s="218"/>
      <c r="AF32" s="218"/>
      <c r="AI32" s="218" t="s">
        <v>193</v>
      </c>
      <c r="AJ32" s="218"/>
      <c r="AK32" s="218"/>
      <c r="AL32" s="218"/>
      <c r="AM32" s="218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E39" sqref="E39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5" t="s">
        <v>272</v>
      </c>
      <c r="B2" s="215"/>
      <c r="C2" s="215"/>
      <c r="D2" s="215"/>
      <c r="E2" s="215"/>
      <c r="F2" s="215"/>
      <c r="I2" s="55" t="s">
        <v>273</v>
      </c>
      <c r="J2" t="e">
        <f>'Recalculate t-stat skew'!I5</f>
        <v>#NUM!</v>
      </c>
      <c r="L2" t="s">
        <v>274</v>
      </c>
      <c r="M2" t="e">
        <f>1/(1+$J$2^2/(C20-1))</f>
        <v>#NUM!</v>
      </c>
    </row>
    <row r="7" spans="1:13">
      <c r="A7" s="218" t="s">
        <v>176</v>
      </c>
      <c r="B7" s="218"/>
      <c r="C7" s="218"/>
      <c r="D7" s="218"/>
      <c r="E7" s="218"/>
      <c r="F7" s="218"/>
      <c r="G7" s="218"/>
      <c r="H7" s="218"/>
    </row>
    <row r="9" spans="1:13">
      <c r="A9" s="206" t="s">
        <v>177</v>
      </c>
      <c r="B9" s="206"/>
      <c r="C9" s="206"/>
      <c r="D9" s="206"/>
      <c r="E9" s="206"/>
      <c r="F9" s="206"/>
      <c r="G9" s="206"/>
      <c r="H9" s="206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8" t="s">
        <v>183</v>
      </c>
      <c r="B24" s="218"/>
      <c r="I24" s="218" t="s">
        <v>184</v>
      </c>
      <c r="J24" s="218"/>
      <c r="P24" s="218" t="s">
        <v>185</v>
      </c>
      <c r="Q24" s="218"/>
      <c r="V24" s="218" t="s">
        <v>186</v>
      </c>
      <c r="W24" s="218"/>
      <c r="AB24" s="218" t="s">
        <v>187</v>
      </c>
      <c r="AC24" s="218"/>
      <c r="AI24" s="218" t="s">
        <v>188</v>
      </c>
      <c r="AJ24" s="218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8" t="s">
        <v>193</v>
      </c>
      <c r="B32" s="218"/>
      <c r="C32" s="218"/>
      <c r="D32" s="218"/>
      <c r="E32" s="218"/>
      <c r="I32" s="218" t="s">
        <v>193</v>
      </c>
      <c r="J32" s="218"/>
      <c r="K32" s="218"/>
      <c r="L32" s="218"/>
      <c r="M32" s="218"/>
      <c r="P32" s="218" t="s">
        <v>193</v>
      </c>
      <c r="Q32" s="218"/>
      <c r="R32" s="218"/>
      <c r="S32" s="218"/>
      <c r="T32" s="218"/>
      <c r="V32" s="218" t="s">
        <v>193</v>
      </c>
      <c r="W32" s="218"/>
      <c r="X32" s="218"/>
      <c r="Y32" s="218"/>
      <c r="Z32" s="218"/>
      <c r="AB32" s="218" t="s">
        <v>193</v>
      </c>
      <c r="AC32" s="218"/>
      <c r="AD32" s="218"/>
      <c r="AE32" s="218"/>
      <c r="AF32" s="218"/>
      <c r="AI32" s="218" t="s">
        <v>193</v>
      </c>
      <c r="AJ32" s="218"/>
      <c r="AK32" s="218"/>
      <c r="AL32" s="218"/>
      <c r="AM32" s="218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E39" sqref="E39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5" t="s">
        <v>272</v>
      </c>
      <c r="B2" s="215"/>
      <c r="C2" s="215"/>
      <c r="D2" s="215"/>
      <c r="E2" s="215"/>
      <c r="F2" s="215"/>
      <c r="I2" s="55" t="s">
        <v>273</v>
      </c>
      <c r="J2" t="e">
        <f>'Recalculate t-stat skew'!J5</f>
        <v>#NUM!</v>
      </c>
      <c r="L2" t="s">
        <v>274</v>
      </c>
      <c r="M2" t="e">
        <f>1/(1+$J$2^2/(C20-1))</f>
        <v>#NUM!</v>
      </c>
    </row>
    <row r="7" spans="1:13">
      <c r="A7" s="218" t="s">
        <v>176</v>
      </c>
      <c r="B7" s="218"/>
      <c r="C7" s="218"/>
      <c r="D7" s="218"/>
      <c r="E7" s="218"/>
      <c r="F7" s="218"/>
      <c r="G7" s="218"/>
      <c r="H7" s="218"/>
    </row>
    <row r="9" spans="1:13">
      <c r="A9" s="206" t="s">
        <v>177</v>
      </c>
      <c r="B9" s="206"/>
      <c r="C9" s="206"/>
      <c r="D9" s="206"/>
      <c r="E9" s="206"/>
      <c r="F9" s="206"/>
      <c r="G9" s="206"/>
      <c r="H9" s="206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8" t="s">
        <v>183</v>
      </c>
      <c r="B24" s="218"/>
      <c r="I24" s="218" t="s">
        <v>184</v>
      </c>
      <c r="J24" s="218"/>
      <c r="P24" s="218" t="s">
        <v>185</v>
      </c>
      <c r="Q24" s="218"/>
      <c r="V24" s="218" t="s">
        <v>186</v>
      </c>
      <c r="W24" s="218"/>
      <c r="AB24" s="218" t="s">
        <v>187</v>
      </c>
      <c r="AC24" s="218"/>
      <c r="AI24" s="218" t="s">
        <v>188</v>
      </c>
      <c r="AJ24" s="218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8" t="s">
        <v>193</v>
      </c>
      <c r="B32" s="218"/>
      <c r="C32" s="218"/>
      <c r="D32" s="218"/>
      <c r="E32" s="218"/>
      <c r="I32" s="218" t="s">
        <v>193</v>
      </c>
      <c r="J32" s="218"/>
      <c r="K32" s="218"/>
      <c r="L32" s="218"/>
      <c r="M32" s="218"/>
      <c r="P32" s="218" t="s">
        <v>193</v>
      </c>
      <c r="Q32" s="218"/>
      <c r="R32" s="218"/>
      <c r="S32" s="218"/>
      <c r="T32" s="218"/>
      <c r="V32" s="218" t="s">
        <v>193</v>
      </c>
      <c r="W32" s="218"/>
      <c r="X32" s="218"/>
      <c r="Y32" s="218"/>
      <c r="Z32" s="218"/>
      <c r="AB32" s="218" t="s">
        <v>193</v>
      </c>
      <c r="AC32" s="218"/>
      <c r="AD32" s="218"/>
      <c r="AE32" s="218"/>
      <c r="AF32" s="218"/>
      <c r="AI32" s="218" t="s">
        <v>193</v>
      </c>
      <c r="AJ32" s="218"/>
      <c r="AK32" s="218"/>
      <c r="AL32" s="218"/>
      <c r="AM32" s="218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E39" sqref="E39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5" t="s">
        <v>272</v>
      </c>
      <c r="B2" s="215"/>
      <c r="C2" s="215"/>
      <c r="D2" s="215"/>
      <c r="E2" s="215"/>
      <c r="F2" s="215"/>
      <c r="I2" s="55" t="s">
        <v>273</v>
      </c>
      <c r="J2" t="e">
        <f>'Recalculate t-stat skew'!K5</f>
        <v>#NUM!</v>
      </c>
      <c r="L2" t="s">
        <v>274</v>
      </c>
      <c r="M2" t="e">
        <f>1/(1+$J$2^2/(C20-1))</f>
        <v>#NUM!</v>
      </c>
    </row>
    <row r="7" spans="1:13">
      <c r="A7" s="218" t="s">
        <v>176</v>
      </c>
      <c r="B7" s="218"/>
      <c r="C7" s="218"/>
      <c r="D7" s="218"/>
      <c r="E7" s="218"/>
      <c r="F7" s="218"/>
      <c r="G7" s="218"/>
      <c r="H7" s="218"/>
    </row>
    <row r="9" spans="1:13">
      <c r="A9" s="206" t="s">
        <v>177</v>
      </c>
      <c r="B9" s="206"/>
      <c r="C9" s="206"/>
      <c r="D9" s="206"/>
      <c r="E9" s="206"/>
      <c r="F9" s="206"/>
      <c r="G9" s="206"/>
      <c r="H9" s="206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8" t="s">
        <v>183</v>
      </c>
      <c r="B24" s="218"/>
      <c r="I24" s="218" t="s">
        <v>184</v>
      </c>
      <c r="J24" s="218"/>
      <c r="P24" s="218" t="s">
        <v>185</v>
      </c>
      <c r="Q24" s="218"/>
      <c r="V24" s="218" t="s">
        <v>186</v>
      </c>
      <c r="W24" s="218"/>
      <c r="AB24" s="218" t="s">
        <v>187</v>
      </c>
      <c r="AC24" s="218"/>
      <c r="AI24" s="218" t="s">
        <v>188</v>
      </c>
      <c r="AJ24" s="218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8" t="s">
        <v>193</v>
      </c>
      <c r="B32" s="218"/>
      <c r="C32" s="218"/>
      <c r="D32" s="218"/>
      <c r="E32" s="218"/>
      <c r="I32" s="218" t="s">
        <v>193</v>
      </c>
      <c r="J32" s="218"/>
      <c r="K32" s="218"/>
      <c r="L32" s="218"/>
      <c r="M32" s="218"/>
      <c r="P32" s="218" t="s">
        <v>193</v>
      </c>
      <c r="Q32" s="218"/>
      <c r="R32" s="218"/>
      <c r="S32" s="218"/>
      <c r="T32" s="218"/>
      <c r="V32" s="218" t="s">
        <v>193</v>
      </c>
      <c r="W32" s="218"/>
      <c r="X32" s="218"/>
      <c r="Y32" s="218"/>
      <c r="Z32" s="218"/>
      <c r="AB32" s="218" t="s">
        <v>193</v>
      </c>
      <c r="AC32" s="218"/>
      <c r="AD32" s="218"/>
      <c r="AE32" s="218"/>
      <c r="AF32" s="218"/>
      <c r="AI32" s="218" t="s">
        <v>193</v>
      </c>
      <c r="AJ32" s="218"/>
      <c r="AK32" s="218"/>
      <c r="AL32" s="218"/>
      <c r="AM32" s="218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E39" sqref="E39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5" t="s">
        <v>272</v>
      </c>
      <c r="B2" s="215"/>
      <c r="C2" s="215"/>
      <c r="D2" s="215"/>
      <c r="E2" s="215"/>
      <c r="F2" s="215"/>
      <c r="I2" s="55" t="s">
        <v>273</v>
      </c>
      <c r="J2" t="e">
        <f>'Recalculate t-stat skew'!L5</f>
        <v>#NUM!</v>
      </c>
      <c r="L2" t="s">
        <v>274</v>
      </c>
      <c r="M2" t="e">
        <f>1/(1+$J$2^2/(C20-1))</f>
        <v>#NUM!</v>
      </c>
    </row>
    <row r="7" spans="1:13">
      <c r="A7" s="218" t="s">
        <v>176</v>
      </c>
      <c r="B7" s="218"/>
      <c r="C7" s="218"/>
      <c r="D7" s="218"/>
      <c r="E7" s="218"/>
      <c r="F7" s="218"/>
      <c r="G7" s="218"/>
      <c r="H7" s="218"/>
    </row>
    <row r="9" spans="1:13">
      <c r="A9" s="206" t="s">
        <v>177</v>
      </c>
      <c r="B9" s="206"/>
      <c r="C9" s="206"/>
      <c r="D9" s="206"/>
      <c r="E9" s="206"/>
      <c r="F9" s="206"/>
      <c r="G9" s="206"/>
      <c r="H9" s="206"/>
    </row>
    <row r="13" spans="1:13">
      <c r="A13" s="62" t="s">
        <v>178</v>
      </c>
    </row>
    <row r="16" spans="1:13">
      <c r="A16" s="55" t="s">
        <v>179</v>
      </c>
      <c r="F16" t="s">
        <v>160</v>
      </c>
      <c r="H16" s="75" t="e">
        <f>Template_skewed!$B$103</f>
        <v>#DIV/0!</v>
      </c>
    </row>
    <row r="18" spans="1:39">
      <c r="A18" s="55" t="s">
        <v>180</v>
      </c>
      <c r="C18" t="e">
        <f>M2</f>
        <v>#NUM!</v>
      </c>
      <c r="F18" t="s">
        <v>162</v>
      </c>
      <c r="H18" s="76" t="e">
        <f>Template_skewed!$B$105</f>
        <v>#DIV/0!</v>
      </c>
    </row>
    <row r="20" spans="1:39">
      <c r="A20" s="55" t="s">
        <v>181</v>
      </c>
      <c r="C20">
        <f>Template_skewed!$J$166</f>
        <v>0</v>
      </c>
    </row>
    <row r="22" spans="1:39">
      <c r="A22" t="s">
        <v>182</v>
      </c>
      <c r="C22" t="e">
        <f>Template_skewed!H161</f>
        <v>#NUM!</v>
      </c>
    </row>
    <row r="24" spans="1:39">
      <c r="A24" s="218" t="s">
        <v>183</v>
      </c>
      <c r="B24" s="218"/>
      <c r="I24" s="218" t="s">
        <v>184</v>
      </c>
      <c r="J24" s="218"/>
      <c r="P24" s="218" t="s">
        <v>185</v>
      </c>
      <c r="Q24" s="218"/>
      <c r="V24" s="218" t="s">
        <v>186</v>
      </c>
      <c r="W24" s="218"/>
      <c r="AB24" s="218" t="s">
        <v>187</v>
      </c>
      <c r="AC24" s="218"/>
      <c r="AI24" s="218" t="s">
        <v>188</v>
      </c>
      <c r="AJ24" s="218"/>
    </row>
    <row r="26" spans="1:39">
      <c r="A26" s="55" t="s">
        <v>189</v>
      </c>
      <c r="B26">
        <f>($C$20-1)/2</f>
        <v>-0.5</v>
      </c>
      <c r="I26" s="55" t="s">
        <v>189</v>
      </c>
      <c r="J26">
        <f>($C$20+1)/2</f>
        <v>0.5</v>
      </c>
      <c r="P26" s="55" t="s">
        <v>189</v>
      </c>
      <c r="Q26">
        <f>($C$20+3)/2</f>
        <v>1.5</v>
      </c>
      <c r="V26" s="55" t="s">
        <v>189</v>
      </c>
      <c r="W26" s="161">
        <f>($C$20+5)/2</f>
        <v>2.5</v>
      </c>
      <c r="X26" s="161" t="s">
        <v>190</v>
      </c>
      <c r="AB26" s="55" t="s">
        <v>189</v>
      </c>
      <c r="AC26">
        <f>($C$20-1)/2</f>
        <v>-0.5</v>
      </c>
      <c r="AI26" s="55" t="s">
        <v>189</v>
      </c>
      <c r="AJ26">
        <f>($C$20+1)/2</f>
        <v>0.5</v>
      </c>
    </row>
    <row r="28" spans="1:39">
      <c r="A28" s="55" t="s">
        <v>191</v>
      </c>
      <c r="B28">
        <f>1/2</f>
        <v>0.5</v>
      </c>
      <c r="C28" s="63"/>
      <c r="I28" s="55" t="s">
        <v>191</v>
      </c>
      <c r="J28">
        <f>1/2</f>
        <v>0.5</v>
      </c>
      <c r="P28" s="55" t="s">
        <v>191</v>
      </c>
      <c r="Q28">
        <f>1/2</f>
        <v>0.5</v>
      </c>
      <c r="V28" s="55" t="s">
        <v>191</v>
      </c>
      <c r="W28">
        <f>1/2</f>
        <v>0.5</v>
      </c>
      <c r="AB28" s="55" t="s">
        <v>191</v>
      </c>
      <c r="AC28">
        <v>1</v>
      </c>
      <c r="AI28" s="55" t="s">
        <v>191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192</v>
      </c>
      <c r="B30" s="64" t="e">
        <f>B28*($C$18/(1-$C$18))</f>
        <v>#NUM!</v>
      </c>
      <c r="C30" s="65"/>
      <c r="I30" s="55" t="s">
        <v>192</v>
      </c>
      <c r="J30" s="64" t="e">
        <f>J28*($C$18/(1-$C$18))</f>
        <v>#NUM!</v>
      </c>
      <c r="P30" s="55" t="s">
        <v>192</v>
      </c>
      <c r="Q30" s="64" t="e">
        <f>Q28*($C$18/(1-$C$18))</f>
        <v>#NUM!</v>
      </c>
      <c r="V30" s="55" t="s">
        <v>192</v>
      </c>
      <c r="W30" s="64" t="e">
        <f>W28*($C$18/(1-$C$18))</f>
        <v>#NUM!</v>
      </c>
      <c r="AB30" s="55" t="s">
        <v>192</v>
      </c>
      <c r="AC30" s="64" t="e">
        <f>AC28*($C$18/(1-$C$18))</f>
        <v>#NUM!</v>
      </c>
      <c r="AI30" s="55" t="s">
        <v>192</v>
      </c>
      <c r="AJ30" s="64" t="e">
        <f>AJ28*($C$18/(1-$C$18))</f>
        <v>#NUM!</v>
      </c>
    </row>
    <row r="32" spans="1:39">
      <c r="A32" s="218" t="s">
        <v>193</v>
      </c>
      <c r="B32" s="218"/>
      <c r="C32" s="218"/>
      <c r="D32" s="218"/>
      <c r="E32" s="218"/>
      <c r="I32" s="218" t="s">
        <v>193</v>
      </c>
      <c r="J32" s="218"/>
      <c r="K32" s="218"/>
      <c r="L32" s="218"/>
      <c r="M32" s="218"/>
      <c r="P32" s="218" t="s">
        <v>193</v>
      </c>
      <c r="Q32" s="218"/>
      <c r="R32" s="218"/>
      <c r="S32" s="218"/>
      <c r="T32" s="218"/>
      <c r="V32" s="218" t="s">
        <v>193</v>
      </c>
      <c r="W32" s="218"/>
      <c r="X32" s="218"/>
      <c r="Y32" s="218"/>
      <c r="Z32" s="218"/>
      <c r="AB32" s="218" t="s">
        <v>193</v>
      </c>
      <c r="AC32" s="218"/>
      <c r="AD32" s="218"/>
      <c r="AE32" s="218"/>
      <c r="AF32" s="218"/>
      <c r="AI32" s="218" t="s">
        <v>193</v>
      </c>
      <c r="AJ32" s="218"/>
      <c r="AK32" s="218"/>
      <c r="AL32" s="218"/>
      <c r="AM32" s="218"/>
    </row>
    <row r="34" spans="1:39">
      <c r="A34" t="s">
        <v>194</v>
      </c>
      <c r="C34" s="66" t="e">
        <f>GAMMADIST($B$30,$B$26, 1, TRUE)</f>
        <v>#NUM!</v>
      </c>
      <c r="I34" t="s">
        <v>195</v>
      </c>
      <c r="K34" s="66" t="e">
        <f>GAMMADIST($J$30,$J$26, 1, TRUE)</f>
        <v>#NUM!</v>
      </c>
      <c r="P34" t="s">
        <v>196</v>
      </c>
      <c r="R34" s="66" t="e">
        <f>GAMMADIST($Q$30,$Q$26, 1, TRUE)</f>
        <v>#NUM!</v>
      </c>
      <c r="V34" t="s">
        <v>197</v>
      </c>
      <c r="X34" s="66" t="e">
        <f>GAMMADIST($W$30,$W$26, 1, TRUE)</f>
        <v>#NUM!</v>
      </c>
      <c r="AB34" t="s">
        <v>198</v>
      </c>
      <c r="AD34" s="66" t="e">
        <f>GAMMADIST($AC$30,$AC$26, 1, TRUE)</f>
        <v>#NUM!</v>
      </c>
      <c r="AI34" t="s">
        <v>199</v>
      </c>
      <c r="AK34" s="66" t="e">
        <f>GAMMADIST($AJ$30,$AJ$26, 1, TRUE)</f>
        <v>#NUM!</v>
      </c>
    </row>
    <row r="36" spans="1:39">
      <c r="A36" t="s">
        <v>200</v>
      </c>
      <c r="C36" t="e">
        <f>EXP(GAMMALN($B$26))</f>
        <v>#NUM!</v>
      </c>
      <c r="I36" t="s">
        <v>201</v>
      </c>
      <c r="K36">
        <f>EXP(GAMMALN($J$26))</f>
        <v>1.7724538509055161</v>
      </c>
      <c r="P36" t="s">
        <v>202</v>
      </c>
      <c r="R36">
        <f>EXP(GAMMALN($Q$26))</f>
        <v>0.88622692545275805</v>
      </c>
      <c r="V36" t="s">
        <v>203</v>
      </c>
      <c r="X36">
        <f>EXP(GAMMALN($W$26))</f>
        <v>1.329340388179137</v>
      </c>
      <c r="AB36" t="s">
        <v>204</v>
      </c>
      <c r="AD36" t="e">
        <f>EXP(GAMMALN($AC$26))</f>
        <v>#NUM!</v>
      </c>
      <c r="AI36" t="s">
        <v>205</v>
      </c>
      <c r="AK36">
        <f>EXP(GAMMALN($AJ$26))</f>
        <v>1.7724538509055161</v>
      </c>
    </row>
    <row r="38" spans="1:39">
      <c r="A38" t="s">
        <v>206</v>
      </c>
      <c r="C38" t="e">
        <f>EXP(-$B$30)*$B$30^$B$26/$C$36</f>
        <v>#NUM!</v>
      </c>
      <c r="I38" t="s">
        <v>207</v>
      </c>
      <c r="K38" t="e">
        <f>EXP(-$J$30)*$J$30^$J$26/$K$36</f>
        <v>#NUM!</v>
      </c>
      <c r="P38" t="s">
        <v>208</v>
      </c>
      <c r="R38" t="e">
        <f>EXP(-$Q$30)*$Q$30^$Q$26/$R$36</f>
        <v>#NUM!</v>
      </c>
      <c r="V38" t="s">
        <v>209</v>
      </c>
      <c r="X38" t="e">
        <f>EXP(-$W$30)*$W$30^$W$26/$X$36</f>
        <v>#NUM!</v>
      </c>
      <c r="AB38" t="s">
        <v>210</v>
      </c>
      <c r="AD38" t="e">
        <f>EXP(-$AC$30)*$AC$30^$AC$26/$AD$36</f>
        <v>#NUM!</v>
      </c>
      <c r="AI38" t="s">
        <v>211</v>
      </c>
      <c r="AK38" t="e">
        <f>EXP(-$AJ$30)*$AJ$30^$AJ$26/$AK$36</f>
        <v>#NUM!</v>
      </c>
    </row>
    <row r="41" spans="1:39">
      <c r="A41" t="s">
        <v>212</v>
      </c>
      <c r="C41" t="e">
        <f>($B$26-1-$B$30)/(2*$B$28)</f>
        <v>#NUM!</v>
      </c>
      <c r="I41" t="s">
        <v>213</v>
      </c>
      <c r="K41" t="e">
        <f>($J$26-1-$J$30)/(2*$J$28)</f>
        <v>#NUM!</v>
      </c>
      <c r="P41" t="s">
        <v>214</v>
      </c>
      <c r="R41" t="e">
        <f>($Q$26-1-$Q$30)/(2*$Q$28)</f>
        <v>#NUM!</v>
      </c>
      <c r="V41" t="s">
        <v>215</v>
      </c>
      <c r="X41" t="e">
        <f>($W$26-1-$W$30)/(2*$W$28)</f>
        <v>#NUM!</v>
      </c>
      <c r="AB41" t="s">
        <v>216</v>
      </c>
      <c r="AD41" t="e">
        <f>($AC$26-1-$AC$30)/(2*$AC$28)</f>
        <v>#NUM!</v>
      </c>
      <c r="AI41" t="s">
        <v>217</v>
      </c>
      <c r="AK41" t="e">
        <f>($AJ$26-1-$AJ$30)/(2*$AJ$28)</f>
        <v>#NUM!</v>
      </c>
    </row>
    <row r="43" spans="1:39">
      <c r="A43" t="s">
        <v>218</v>
      </c>
      <c r="E43">
        <f>($B$26^3/2-5*$B$26^2/3+3*$B$26/2-(1/3))</f>
        <v>-1.5625</v>
      </c>
      <c r="I43" t="s">
        <v>219</v>
      </c>
      <c r="M43">
        <f>($J$26^3/2-5*$J$26^2/3+3*$J$26/2-(1/3))</f>
        <v>6.25E-2</v>
      </c>
      <c r="P43" t="s">
        <v>220</v>
      </c>
      <c r="T43">
        <f>($Q$26^3/2-5*$Q$26^2/3+3*$Q$26/2-(1/3))</f>
        <v>-0.14583333333333331</v>
      </c>
      <c r="V43" t="s">
        <v>221</v>
      </c>
      <c r="Z43">
        <f>($W$26^3/2-5*$W$26^2/3+3*$W$26/2-(1/3))</f>
        <v>0.81250000000000067</v>
      </c>
      <c r="AB43" t="s">
        <v>222</v>
      </c>
      <c r="AF43">
        <f>($AC$26^3/2-5*$AC$26^2/3+3*$AC$26/2-(1/3))</f>
        <v>-1.5625</v>
      </c>
      <c r="AI43" t="s">
        <v>223</v>
      </c>
      <c r="AM43">
        <f>($AJ$26^3/2-5*$AJ$26^2/3+3*$AJ$26/2-(1/3))</f>
        <v>6.25E-2</v>
      </c>
    </row>
    <row r="47" spans="1:39">
      <c r="A47" t="s">
        <v>224</v>
      </c>
      <c r="E47" t="e">
        <f>B30*(3*$B$26^2/2-11*$B$26/6+(1/3))</f>
        <v>#NUM!</v>
      </c>
      <c r="I47" t="s">
        <v>225</v>
      </c>
      <c r="M47" t="e">
        <f>$J$30*(3*$J$26^2/2-11*$J$26/6+(1/3))</f>
        <v>#NUM!</v>
      </c>
      <c r="P47" t="s">
        <v>226</v>
      </c>
      <c r="T47" t="e">
        <f>$Q$30*(3*$Q$26^2/2-11*$Q$26/6+(1/3))</f>
        <v>#NUM!</v>
      </c>
      <c r="V47" t="s">
        <v>227</v>
      </c>
      <c r="Z47" t="e">
        <f>$W$30*(3*$W$26^2/2-11*$W$26/6+(1/3))</f>
        <v>#NUM!</v>
      </c>
      <c r="AB47" t="s">
        <v>228</v>
      </c>
      <c r="AF47" t="e">
        <f>$AC$30*(3*$AC$26^2/2-11*$AC$26/6+(1/3))</f>
        <v>#NUM!</v>
      </c>
      <c r="AI47" t="s">
        <v>229</v>
      </c>
      <c r="AM47" t="e">
        <f>$AJ$30*(3*$AJ$26^2/2-11*$AJ$26/6+(1/3))</f>
        <v>#NUM!</v>
      </c>
    </row>
    <row r="50" spans="1:39">
      <c r="A50" t="s">
        <v>230</v>
      </c>
      <c r="E50" s="67" t="e">
        <f>B30^2*(3*$B$26/2-(1/6))</f>
        <v>#NUM!</v>
      </c>
      <c r="I50" t="s">
        <v>231</v>
      </c>
      <c r="M50" s="67" t="e">
        <f>J30^2*(3*$J$26/2-(1/6))</f>
        <v>#NUM!</v>
      </c>
      <c r="P50" t="s">
        <v>232</v>
      </c>
      <c r="T50" s="67" t="e">
        <f>Q30^2*(3*$Q$26/2-(1/6))</f>
        <v>#NUM!</v>
      </c>
      <c r="V50" t="s">
        <v>233</v>
      </c>
      <c r="Z50" s="67" t="e">
        <f>W30^2*(3*$W$26/2-(1/6))</f>
        <v>#NUM!</v>
      </c>
      <c r="AB50" t="s">
        <v>234</v>
      </c>
      <c r="AF50" s="67" t="e">
        <f>AC30^2*(3*$AC$26/2-(1/6))</f>
        <v>#NUM!</v>
      </c>
      <c r="AI50" t="s">
        <v>235</v>
      </c>
      <c r="AM50" s="67" t="e">
        <f>AJ30^2*(3*$AJ$26/2-(1/6))</f>
        <v>#NUM!</v>
      </c>
    </row>
    <row r="54" spans="1:39">
      <c r="A54" t="s">
        <v>236</v>
      </c>
      <c r="E54" s="67" t="e">
        <f>C34/C36+C38*(C41+(1/(2*$B$28)^2)*(E43-E47+E50-B30^3/2))</f>
        <v>#NUM!</v>
      </c>
      <c r="I54" t="s">
        <v>237</v>
      </c>
      <c r="M54" s="67" t="e">
        <f>K34/K36+K38*(K41+(1/(2*$J$28)^2)*(M43-M47+M50-J30^3/2))</f>
        <v>#NUM!</v>
      </c>
      <c r="P54" t="s">
        <v>238</v>
      </c>
      <c r="T54" s="67" t="e">
        <f>R34/R36+R38*(R41+(1/(2*$Q$28)^2)*(T43-T47+T50-Q30^3/2))</f>
        <v>#NUM!</v>
      </c>
      <c r="V54" t="s">
        <v>239</v>
      </c>
      <c r="Z54" s="67" t="e">
        <f>X34/X36+X38*(X41+(1/(2*$W$28)^2)*(Z43-Z47+Z50-W30^3/2))</f>
        <v>#NUM!</v>
      </c>
      <c r="AB54" t="s">
        <v>240</v>
      </c>
      <c r="AF54" s="67" t="e">
        <f>AD34/AD36+AD38*(AD41+(1/(2*$AC$28)^2)*(AF43-AF47+AF50-AC30^3/2))</f>
        <v>#NUM!</v>
      </c>
      <c r="AI54" t="s">
        <v>241</v>
      </c>
      <c r="AM54" s="67" t="e">
        <f>AK34/AK36+AK38*(AK41+(1/(2*$AJ$28)^2)*(AM43-AM47+AM50-AJ30^3/2))</f>
        <v>#NUM!</v>
      </c>
    </row>
    <row r="57" spans="1:39">
      <c r="A57" t="s">
        <v>242</v>
      </c>
      <c r="F57" s="67" t="e">
        <f>(1/2)*$E$54</f>
        <v>#NUM!</v>
      </c>
    </row>
    <row r="61" spans="1:39">
      <c r="A61" t="s">
        <v>243</v>
      </c>
    </row>
    <row r="67" spans="1:5">
      <c r="A67" t="s">
        <v>244</v>
      </c>
      <c r="D67" t="e">
        <f>1/(6*SQRT(2*$C$20*PI()))</f>
        <v>#DIV/0!</v>
      </c>
    </row>
    <row r="71" spans="1:5">
      <c r="A71" t="s">
        <v>245</v>
      </c>
      <c r="D71" t="e">
        <f>1+(2*C20-1)*C22/(C20-1)</f>
        <v>#NUM!</v>
      </c>
    </row>
    <row r="75" spans="1:5">
      <c r="A75" t="s">
        <v>246</v>
      </c>
      <c r="E75" t="e">
        <f>(1+C22^2/(C20-1))^((C20+1)/2)</f>
        <v>#NUM!</v>
      </c>
    </row>
    <row r="79" spans="1:5">
      <c r="A79" t="s">
        <v>247</v>
      </c>
      <c r="E79" t="e">
        <f>D67*D71/E75</f>
        <v>#DIV/0!</v>
      </c>
    </row>
    <row r="83" spans="1:5">
      <c r="A83" t="s">
        <v>248</v>
      </c>
    </row>
    <row r="88" spans="1:5">
      <c r="A88" t="s">
        <v>249</v>
      </c>
      <c r="E88" t="e">
        <f>(C20-1)/(3*SQRT(2*C20*PI()))</f>
        <v>#DIV/0!</v>
      </c>
    </row>
    <row r="92" spans="1:5">
      <c r="A92" t="s">
        <v>250</v>
      </c>
      <c r="E92" t="e">
        <f>(2*$C$20-1)/(6*SQRT(2*$C$20*PI()))</f>
        <v>#DIV/0!</v>
      </c>
    </row>
    <row r="96" spans="1:5">
      <c r="A96" t="s">
        <v>251</v>
      </c>
      <c r="E96" s="67" t="e">
        <f>E92*AF54-E88*AM54</f>
        <v>#DIV/0!</v>
      </c>
    </row>
    <row r="99" spans="1:7">
      <c r="A99" t="s">
        <v>252</v>
      </c>
    </row>
    <row r="102" spans="1:7">
      <c r="A102" t="s">
        <v>253</v>
      </c>
      <c r="F102" s="67" t="e">
        <f>((C20-1)/24)*E54</f>
        <v>#NUM!</v>
      </c>
    </row>
    <row r="107" spans="1:7">
      <c r="A107" t="s">
        <v>254</v>
      </c>
      <c r="G107" s="67" t="e">
        <f>((C20-1)*(C20+2)/(12*C20))*M54</f>
        <v>#DIV/0!</v>
      </c>
    </row>
    <row r="111" spans="1:7">
      <c r="A111" t="s">
        <v>255</v>
      </c>
      <c r="G111" s="67" t="e">
        <f>((C20+4)*(C20-1)/(24*C20))*T54</f>
        <v>#DIV/0!</v>
      </c>
    </row>
    <row r="115" spans="1:7">
      <c r="A115" t="s">
        <v>247</v>
      </c>
      <c r="G115" s="67" t="e">
        <f>F102-G107+G111</f>
        <v>#NUM!</v>
      </c>
    </row>
    <row r="118" spans="1:7">
      <c r="A118" t="s">
        <v>256</v>
      </c>
    </row>
    <row r="123" spans="1:7">
      <c r="G123" s="67" t="e">
        <f>((C20-1)*(2*C20+5)/72)*E54</f>
        <v>#NUM!</v>
      </c>
    </row>
    <row r="124" spans="1:7">
      <c r="A124" t="s">
        <v>257</v>
      </c>
    </row>
    <row r="127" spans="1:7">
      <c r="G127" s="67" t="e">
        <f>((C20-1)*(2*C20^2+5*C20+8)/(24*C20))*M54</f>
        <v>#DIV/0!</v>
      </c>
    </row>
    <row r="128" spans="1:7">
      <c r="A128" t="s">
        <v>258</v>
      </c>
    </row>
    <row r="132" spans="1:10">
      <c r="A132" t="s">
        <v>259</v>
      </c>
      <c r="G132" s="67" t="e">
        <f>((C20-1)*(2*C20^2+5*C20+12)/(24*C20))*T54</f>
        <v>#DIV/0!</v>
      </c>
    </row>
    <row r="136" spans="1:10">
      <c r="A136" t="s">
        <v>260</v>
      </c>
      <c r="H136" s="67" t="e">
        <f>((C20-1)*(2*C20^2+5*C20+12)/(72*C20))*Z54</f>
        <v>#DIV/0!</v>
      </c>
    </row>
    <row r="141" spans="1:10">
      <c r="A141" t="s">
        <v>251</v>
      </c>
      <c r="C141" s="67" t="e">
        <f>G123-G127+G132-H136</f>
        <v>#NUM!</v>
      </c>
    </row>
    <row r="143" spans="1:10">
      <c r="A143" t="s">
        <v>261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249977111117893"/>
    <pageSetUpPr fitToPage="1"/>
  </sheetPr>
  <dimension ref="A1:AE83"/>
  <sheetViews>
    <sheetView zoomScale="90" zoomScaleNormal="90" workbookViewId="0">
      <selection activeCell="E39" sqref="E39"/>
    </sheetView>
  </sheetViews>
  <sheetFormatPr defaultColWidth="9.140625" defaultRowHeight="12.6"/>
  <cols>
    <col min="1" max="2" width="24.5703125" style="2" customWidth="1"/>
    <col min="3" max="3" width="19.140625" style="2" customWidth="1"/>
    <col min="4" max="4" width="20.7109375" style="2" customWidth="1"/>
    <col min="5" max="31" width="19" style="2" customWidth="1"/>
    <col min="32" max="16384" width="9.140625" style="2"/>
  </cols>
  <sheetData>
    <row r="1" spans="1:31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7">
        <v>1</v>
      </c>
      <c r="B3" s="98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>
      <c r="A4" s="97">
        <v>2</v>
      </c>
      <c r="B4" s="98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>
      <c r="A5" s="97">
        <v>3</v>
      </c>
      <c r="B5" s="98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5">
      <c r="A38" s="207" t="s">
        <v>102</v>
      </c>
      <c r="B38" s="208"/>
      <c r="C38" s="208"/>
      <c r="D38" s="208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>
      <c r="A42" s="9" t="s">
        <v>61</v>
      </c>
      <c r="B42" s="119" t="e">
        <f>KURT(B3:AE37)</f>
        <v>#DIV/0!</v>
      </c>
      <c r="C42" s="5"/>
      <c r="D42" s="5"/>
      <c r="E42" s="5"/>
      <c r="F42" s="5"/>
      <c r="G42" s="5"/>
      <c r="H42" s="5"/>
      <c r="I42" s="5"/>
      <c r="J42" s="5"/>
      <c r="K42" s="6"/>
      <c r="L42" s="6"/>
    </row>
    <row r="43" spans="1:31" s="7" customFormat="1">
      <c r="A43" s="9" t="s">
        <v>63</v>
      </c>
      <c r="B43" s="121">
        <f>SQRT(24*B41*(B41^2-1)/((B41-2)*(B41+3)*(B41-3)*(B41+5)))</f>
        <v>0</v>
      </c>
      <c r="C43" s="5"/>
      <c r="D43" s="5"/>
      <c r="E43" s="5"/>
      <c r="F43" s="5"/>
      <c r="G43" s="5"/>
      <c r="H43" s="5"/>
      <c r="I43" s="5"/>
      <c r="J43" s="5"/>
      <c r="K43" s="6"/>
      <c r="L43" s="6"/>
    </row>
    <row r="44" spans="1:31" s="7" customFormat="1">
      <c r="A44" s="9" t="s">
        <v>65</v>
      </c>
      <c r="B44" s="119" t="e">
        <f>IF(ABS(B42/B43)&gt;NORMSINV(1-0.05/2),"non normal","normal")</f>
        <v>#DIV/0!</v>
      </c>
      <c r="C44" s="5"/>
      <c r="D44" s="5"/>
      <c r="E44" s="5"/>
      <c r="F44" s="5"/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1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9">
        <f>SQRT((6*B41*(B41-1))/((B41-2)*(B41+1)*(B41+3)))</f>
        <v>0</v>
      </c>
      <c r="C46" s="118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12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12">
      <c r="A50" s="12" t="s">
        <v>105</v>
      </c>
      <c r="C50" s="13">
        <f>COUNTA(B3:AE37)</f>
        <v>0</v>
      </c>
      <c r="D50" s="13"/>
      <c r="E50" s="13"/>
      <c r="F50" s="13"/>
      <c r="G50" s="13"/>
      <c r="H50" s="13"/>
      <c r="I50" s="13"/>
      <c r="J50" s="13"/>
    </row>
    <row r="51" spans="1:12">
      <c r="A51" s="13"/>
      <c r="C51" s="13"/>
      <c r="D51" s="13"/>
      <c r="E51" s="13"/>
      <c r="F51" s="13"/>
      <c r="G51" s="13"/>
      <c r="H51" s="13"/>
      <c r="I51" s="13"/>
      <c r="J51" s="13"/>
    </row>
    <row r="52" spans="1:12">
      <c r="A52" s="13" t="s">
        <v>275</v>
      </c>
      <c r="C52" s="16">
        <f>C50-1</f>
        <v>-1</v>
      </c>
      <c r="D52" s="13"/>
      <c r="E52" s="13"/>
      <c r="F52" s="13"/>
      <c r="G52" s="13"/>
      <c r="H52" s="13"/>
      <c r="I52" s="15"/>
      <c r="J52" s="15"/>
    </row>
    <row r="53" spans="1:12">
      <c r="A53" s="13"/>
      <c r="C53" s="13"/>
      <c r="D53" s="13"/>
      <c r="E53" s="13"/>
      <c r="F53" s="13"/>
      <c r="G53" s="13"/>
      <c r="H53" s="13"/>
      <c r="I53" s="15"/>
      <c r="J53" s="15"/>
    </row>
    <row r="54" spans="1:12">
      <c r="A54" s="12" t="s">
        <v>108</v>
      </c>
      <c r="C54" s="79" t="e">
        <f>AVERAGE(B3:AE37)</f>
        <v>#DIV/0!</v>
      </c>
      <c r="D54" s="17"/>
      <c r="E54" s="13"/>
      <c r="F54" s="13"/>
      <c r="G54" s="13"/>
      <c r="H54" s="13"/>
      <c r="I54" s="13"/>
      <c r="J54" s="13"/>
    </row>
    <row r="55" spans="1:12">
      <c r="C55" s="13"/>
      <c r="D55" s="13"/>
      <c r="E55" s="13"/>
      <c r="F55" s="13"/>
      <c r="G55" s="13"/>
      <c r="H55" s="13"/>
      <c r="I55" s="13"/>
      <c r="J55" s="13"/>
    </row>
    <row r="56" spans="1:12">
      <c r="A56" s="13" t="s">
        <v>276</v>
      </c>
      <c r="C56" s="79" t="e">
        <f>STDEV(B3:AE37)</f>
        <v>#DIV/0!</v>
      </c>
      <c r="D56" s="13"/>
      <c r="E56" s="13"/>
      <c r="F56" s="13"/>
      <c r="G56" s="13"/>
      <c r="H56" s="13"/>
      <c r="I56" s="13"/>
      <c r="J56" s="13"/>
    </row>
    <row r="57" spans="1:12">
      <c r="A57" s="13"/>
      <c r="C57" s="13"/>
      <c r="D57" s="13"/>
      <c r="E57" s="13"/>
      <c r="F57" s="13"/>
      <c r="G57" s="13"/>
      <c r="H57" s="13"/>
      <c r="I57" s="13"/>
      <c r="J57" s="13"/>
    </row>
    <row r="58" spans="1:12" ht="12.95">
      <c r="A58" s="183" t="s">
        <v>277</v>
      </c>
      <c r="B58" s="20" t="s">
        <v>278</v>
      </c>
      <c r="C58" s="17" t="e">
        <f>TINV(2*(1-0.99),C52)</f>
        <v>#NUM!</v>
      </c>
      <c r="D58" s="184"/>
      <c r="E58" s="13"/>
      <c r="F58" s="13"/>
      <c r="G58" s="13"/>
      <c r="H58" s="13"/>
      <c r="I58" s="15"/>
      <c r="J58" s="15"/>
    </row>
    <row r="59" spans="1:12">
      <c r="C59" s="13"/>
      <c r="D59" s="13"/>
      <c r="E59" s="13"/>
      <c r="F59" s="13"/>
      <c r="G59" s="17"/>
      <c r="H59" s="13"/>
      <c r="I59" s="15"/>
      <c r="J59" s="15"/>
    </row>
    <row r="60" spans="1:12">
      <c r="A60" s="20"/>
      <c r="C60" s="13"/>
      <c r="D60" s="13"/>
      <c r="E60" s="13"/>
      <c r="F60" s="13"/>
      <c r="G60" s="17"/>
      <c r="H60" s="13"/>
      <c r="I60" s="15"/>
      <c r="J60" s="15"/>
    </row>
    <row r="61" spans="1:12">
      <c r="A61" s="183" t="s">
        <v>279</v>
      </c>
      <c r="C61" s="185" t="e">
        <f>C54+(C56*C58)</f>
        <v>#DIV/0!</v>
      </c>
      <c r="D61" s="13"/>
      <c r="E61" s="13"/>
      <c r="F61" s="13"/>
      <c r="G61" s="13"/>
      <c r="H61" s="13"/>
      <c r="I61" s="13"/>
      <c r="J61" s="13"/>
    </row>
    <row r="62" spans="1:12">
      <c r="A62" s="12"/>
      <c r="B62" s="17"/>
      <c r="C62" s="17"/>
      <c r="D62" s="79"/>
      <c r="E62" s="17"/>
      <c r="F62" s="17"/>
      <c r="G62" s="17"/>
      <c r="H62" s="17"/>
      <c r="I62" s="17"/>
      <c r="J62" s="17"/>
      <c r="K62" s="18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>
      <c r="A83" s="13"/>
      <c r="B83" s="13"/>
      <c r="C83" s="13"/>
      <c r="D83" s="13"/>
      <c r="E83" s="13"/>
      <c r="F83" s="13"/>
      <c r="G83" s="13"/>
      <c r="H83" s="13"/>
      <c r="I83" s="13"/>
      <c r="J83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  <pageSetUpPr fitToPage="1"/>
  </sheetPr>
  <dimension ref="A1:AE124"/>
  <sheetViews>
    <sheetView zoomScale="90" zoomScaleNormal="90" workbookViewId="0">
      <selection activeCell="E39" sqref="E39"/>
    </sheetView>
  </sheetViews>
  <sheetFormatPr defaultColWidth="9.140625" defaultRowHeight="14.45"/>
  <cols>
    <col min="1" max="1" width="20.42578125" style="34" customWidth="1"/>
    <col min="2" max="2" width="27.7109375" style="34" customWidth="1"/>
    <col min="3" max="3" width="25.28515625" style="34" customWidth="1"/>
    <col min="4" max="4" width="20.28515625" style="34" customWidth="1"/>
    <col min="5" max="31" width="19" style="34" customWidth="1"/>
    <col min="32" max="16384" width="9.140625" style="34"/>
  </cols>
  <sheetData>
    <row r="1" spans="1:31" s="22" customFormat="1" ht="12.6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2.95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6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6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6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6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6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6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6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6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6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6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6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6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6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6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6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6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6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6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6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6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6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6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6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6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6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6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6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6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6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6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6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6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6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6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6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>
      <c r="A38" s="207" t="s">
        <v>118</v>
      </c>
      <c r="B38" s="208"/>
      <c r="C38" s="208"/>
      <c r="D38" s="208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ht="12.6">
      <c r="A40" s="30" t="s">
        <v>59</v>
      </c>
      <c r="B40" s="120" t="s">
        <v>54</v>
      </c>
      <c r="C40" s="120" t="s">
        <v>119</v>
      </c>
      <c r="D40" s="26"/>
      <c r="E40" s="26"/>
      <c r="F40" s="26"/>
      <c r="G40" s="26"/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ht="12.6">
      <c r="A41" s="30" t="s">
        <v>60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26"/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ht="12.6">
      <c r="A42" s="30" t="s">
        <v>61</v>
      </c>
      <c r="B42" s="121" t="e">
        <f>KURT(B3:AE37)</f>
        <v>#DIV/0!</v>
      </c>
      <c r="C42" s="121" t="e">
        <f>KURT(B51:AE85)</f>
        <v>#DIV/0!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120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121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1" t="e">
        <f>SKEW(B3:AE37)</f>
        <v>#DIV/0!</v>
      </c>
      <c r="C45" s="121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73</v>
      </c>
      <c r="E46" s="118" t="s">
        <v>74</v>
      </c>
      <c r="F46" s="118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100" t="s">
        <v>122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>
      <c r="A50" s="35" t="s">
        <v>56</v>
      </c>
      <c r="B50" s="105" t="str">
        <f>IF(B2&gt;0,B2,"")</f>
        <v/>
      </c>
      <c r="C50" s="105" t="str">
        <f t="shared" ref="C50:AE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si="0"/>
        <v/>
      </c>
      <c r="N50" s="105" t="str">
        <f t="shared" si="0"/>
        <v/>
      </c>
      <c r="O50" s="105" t="str">
        <f t="shared" si="0"/>
        <v/>
      </c>
      <c r="P50" s="105" t="str">
        <f t="shared" si="0"/>
        <v/>
      </c>
      <c r="Q50" s="105" t="str">
        <f t="shared" si="0"/>
        <v/>
      </c>
      <c r="R50" s="105" t="str">
        <f t="shared" si="0"/>
        <v/>
      </c>
      <c r="S50" s="105" t="str">
        <f t="shared" si="0"/>
        <v/>
      </c>
      <c r="T50" s="105" t="str">
        <f t="shared" si="0"/>
        <v/>
      </c>
      <c r="U50" s="105" t="str">
        <f t="shared" si="0"/>
        <v/>
      </c>
      <c r="V50" s="105" t="str">
        <f t="shared" si="0"/>
        <v/>
      </c>
      <c r="W50" s="105" t="str">
        <f t="shared" si="0"/>
        <v/>
      </c>
      <c r="X50" s="105" t="str">
        <f t="shared" si="0"/>
        <v/>
      </c>
      <c r="Y50" s="105" t="str">
        <f t="shared" si="0"/>
        <v/>
      </c>
      <c r="Z50" s="105" t="str">
        <f t="shared" si="0"/>
        <v/>
      </c>
      <c r="AA50" s="105" t="str">
        <f t="shared" si="0"/>
        <v/>
      </c>
      <c r="AB50" s="105" t="str">
        <f t="shared" si="0"/>
        <v/>
      </c>
      <c r="AC50" s="105" t="str">
        <f t="shared" si="0"/>
        <v/>
      </c>
      <c r="AD50" s="105" t="str">
        <f t="shared" si="0"/>
        <v/>
      </c>
      <c r="AE50" s="105" t="str">
        <f t="shared" si="0"/>
        <v/>
      </c>
    </row>
    <row r="51" spans="1:31">
      <c r="A51" s="106">
        <v>1</v>
      </c>
      <c r="B51" s="107" t="str">
        <f>IF(B3&gt;0,LN(B3),"")</f>
        <v/>
      </c>
      <c r="C51" s="107" t="str">
        <f t="shared" ref="C51:AE63" si="1">IF(C3&gt;0,LN(C3),"")</f>
        <v/>
      </c>
      <c r="D51" s="107" t="str">
        <f t="shared" si="1"/>
        <v/>
      </c>
      <c r="E51" s="107" t="str">
        <f t="shared" si="1"/>
        <v/>
      </c>
      <c r="F51" s="107" t="str">
        <f t="shared" si="1"/>
        <v/>
      </c>
      <c r="G51" s="107" t="str">
        <f t="shared" si="1"/>
        <v/>
      </c>
      <c r="H51" s="107" t="str">
        <f t="shared" si="1"/>
        <v/>
      </c>
      <c r="I51" s="107" t="str">
        <f t="shared" si="1"/>
        <v/>
      </c>
      <c r="J51" s="107" t="str">
        <f t="shared" si="1"/>
        <v/>
      </c>
      <c r="K51" s="107" t="str">
        <f t="shared" si="1"/>
        <v/>
      </c>
      <c r="L51" s="107" t="str">
        <f t="shared" si="1"/>
        <v/>
      </c>
      <c r="M51" s="107" t="str">
        <f t="shared" si="1"/>
        <v/>
      </c>
      <c r="N51" s="107" t="str">
        <f t="shared" si="1"/>
        <v/>
      </c>
      <c r="O51" s="107" t="str">
        <f t="shared" si="1"/>
        <v/>
      </c>
      <c r="P51" s="107" t="str">
        <f t="shared" si="1"/>
        <v/>
      </c>
      <c r="Q51" s="107" t="str">
        <f t="shared" si="1"/>
        <v/>
      </c>
      <c r="R51" s="107" t="str">
        <f t="shared" si="1"/>
        <v/>
      </c>
      <c r="S51" s="107" t="str">
        <f t="shared" si="1"/>
        <v/>
      </c>
      <c r="T51" s="107" t="str">
        <f t="shared" si="1"/>
        <v/>
      </c>
      <c r="U51" s="107" t="str">
        <f t="shared" si="1"/>
        <v/>
      </c>
      <c r="V51" s="107" t="str">
        <f t="shared" si="1"/>
        <v/>
      </c>
      <c r="W51" s="107" t="str">
        <f t="shared" si="1"/>
        <v/>
      </c>
      <c r="X51" s="107" t="str">
        <f t="shared" si="1"/>
        <v/>
      </c>
      <c r="Y51" s="107" t="str">
        <f t="shared" si="1"/>
        <v/>
      </c>
      <c r="Z51" s="107" t="str">
        <f t="shared" si="1"/>
        <v/>
      </c>
      <c r="AA51" s="107" t="str">
        <f t="shared" si="1"/>
        <v/>
      </c>
      <c r="AB51" s="107" t="str">
        <f t="shared" si="1"/>
        <v/>
      </c>
      <c r="AC51" s="107" t="str">
        <f t="shared" si="1"/>
        <v/>
      </c>
      <c r="AD51" s="107" t="str">
        <f t="shared" si="1"/>
        <v/>
      </c>
      <c r="AE51" s="107" t="str">
        <f t="shared" si="1"/>
        <v/>
      </c>
    </row>
    <row r="52" spans="1:31">
      <c r="A52" s="106">
        <v>2</v>
      </c>
      <c r="B52" s="107" t="str">
        <f t="shared" ref="B52:Q67" si="2">IF(B4&gt;0,LN(B4),"")</f>
        <v/>
      </c>
      <c r="C52" s="107" t="str">
        <f t="shared" si="2"/>
        <v/>
      </c>
      <c r="D52" s="107" t="str">
        <f t="shared" si="2"/>
        <v/>
      </c>
      <c r="E52" s="107" t="str">
        <f t="shared" si="2"/>
        <v/>
      </c>
      <c r="F52" s="107" t="str">
        <f t="shared" si="2"/>
        <v/>
      </c>
      <c r="G52" s="107" t="str">
        <f t="shared" si="2"/>
        <v/>
      </c>
      <c r="H52" s="107" t="str">
        <f t="shared" si="2"/>
        <v/>
      </c>
      <c r="I52" s="107" t="str">
        <f t="shared" si="2"/>
        <v/>
      </c>
      <c r="J52" s="107" t="str">
        <f t="shared" si="2"/>
        <v/>
      </c>
      <c r="K52" s="107" t="str">
        <f t="shared" si="2"/>
        <v/>
      </c>
      <c r="L52" s="107" t="str">
        <f t="shared" si="2"/>
        <v/>
      </c>
      <c r="M52" s="107" t="str">
        <f t="shared" si="1"/>
        <v/>
      </c>
      <c r="N52" s="107" t="str">
        <f t="shared" si="1"/>
        <v/>
      </c>
      <c r="O52" s="107" t="str">
        <f t="shared" si="1"/>
        <v/>
      </c>
      <c r="P52" s="107" t="str">
        <f t="shared" si="1"/>
        <v/>
      </c>
      <c r="Q52" s="107" t="str">
        <f t="shared" si="1"/>
        <v/>
      </c>
      <c r="R52" s="107" t="str">
        <f t="shared" si="1"/>
        <v/>
      </c>
      <c r="S52" s="107" t="str">
        <f t="shared" si="1"/>
        <v/>
      </c>
      <c r="T52" s="107" t="str">
        <f t="shared" si="1"/>
        <v/>
      </c>
      <c r="U52" s="107" t="str">
        <f t="shared" si="1"/>
        <v/>
      </c>
      <c r="V52" s="107" t="str">
        <f t="shared" si="1"/>
        <v/>
      </c>
      <c r="W52" s="107" t="str">
        <f t="shared" si="1"/>
        <v/>
      </c>
      <c r="X52" s="107" t="str">
        <f t="shared" si="1"/>
        <v/>
      </c>
      <c r="Y52" s="107" t="str">
        <f t="shared" si="1"/>
        <v/>
      </c>
      <c r="Z52" s="107" t="str">
        <f t="shared" si="1"/>
        <v/>
      </c>
      <c r="AA52" s="107" t="str">
        <f t="shared" si="1"/>
        <v/>
      </c>
      <c r="AB52" s="107" t="str">
        <f t="shared" si="1"/>
        <v/>
      </c>
      <c r="AC52" s="107" t="str">
        <f t="shared" si="1"/>
        <v/>
      </c>
      <c r="AD52" s="107" t="str">
        <f t="shared" si="1"/>
        <v/>
      </c>
      <c r="AE52" s="107" t="str">
        <f t="shared" si="1"/>
        <v/>
      </c>
    </row>
    <row r="53" spans="1:31">
      <c r="A53" s="106">
        <v>3</v>
      </c>
      <c r="B53" s="107" t="str">
        <f t="shared" si="2"/>
        <v/>
      </c>
      <c r="C53" s="107" t="str">
        <f t="shared" si="2"/>
        <v/>
      </c>
      <c r="D53" s="107" t="str">
        <f t="shared" si="2"/>
        <v/>
      </c>
      <c r="E53" s="107" t="str">
        <f t="shared" si="2"/>
        <v/>
      </c>
      <c r="F53" s="107" t="str">
        <f t="shared" si="2"/>
        <v/>
      </c>
      <c r="G53" s="107" t="str">
        <f t="shared" si="2"/>
        <v/>
      </c>
      <c r="H53" s="107" t="str">
        <f t="shared" si="2"/>
        <v/>
      </c>
      <c r="I53" s="107" t="str">
        <f t="shared" si="2"/>
        <v/>
      </c>
      <c r="J53" s="107" t="str">
        <f t="shared" si="2"/>
        <v/>
      </c>
      <c r="K53" s="107" t="str">
        <f t="shared" si="2"/>
        <v/>
      </c>
      <c r="L53" s="107" t="str">
        <f t="shared" si="2"/>
        <v/>
      </c>
      <c r="M53" s="107" t="str">
        <f t="shared" si="1"/>
        <v/>
      </c>
      <c r="N53" s="107" t="str">
        <f t="shared" si="1"/>
        <v/>
      </c>
      <c r="O53" s="107" t="str">
        <f t="shared" si="1"/>
        <v/>
      </c>
      <c r="P53" s="107" t="str">
        <f t="shared" si="1"/>
        <v/>
      </c>
      <c r="Q53" s="107" t="str">
        <f t="shared" si="1"/>
        <v/>
      </c>
      <c r="R53" s="107" t="str">
        <f t="shared" si="1"/>
        <v/>
      </c>
      <c r="S53" s="107" t="str">
        <f t="shared" si="1"/>
        <v/>
      </c>
      <c r="T53" s="107" t="str">
        <f t="shared" si="1"/>
        <v/>
      </c>
      <c r="U53" s="107" t="str">
        <f t="shared" si="1"/>
        <v/>
      </c>
      <c r="V53" s="107" t="str">
        <f t="shared" si="1"/>
        <v/>
      </c>
      <c r="W53" s="107" t="str">
        <f t="shared" si="1"/>
        <v/>
      </c>
      <c r="X53" s="107" t="str">
        <f t="shared" si="1"/>
        <v/>
      </c>
      <c r="Y53" s="107" t="str">
        <f t="shared" si="1"/>
        <v/>
      </c>
      <c r="Z53" s="107" t="str">
        <f t="shared" si="1"/>
        <v/>
      </c>
      <c r="AA53" s="107" t="str">
        <f t="shared" si="1"/>
        <v/>
      </c>
      <c r="AB53" s="107" t="str">
        <f t="shared" si="1"/>
        <v/>
      </c>
      <c r="AC53" s="107" t="str">
        <f t="shared" si="1"/>
        <v/>
      </c>
      <c r="AD53" s="107" t="str">
        <f t="shared" si="1"/>
        <v/>
      </c>
      <c r="AE53" s="107" t="str">
        <f t="shared" si="1"/>
        <v/>
      </c>
    </row>
    <row r="54" spans="1:31">
      <c r="A54" s="106">
        <v>4</v>
      </c>
      <c r="B54" s="107" t="str">
        <f t="shared" si="2"/>
        <v/>
      </c>
      <c r="C54" s="107" t="str">
        <f t="shared" si="2"/>
        <v/>
      </c>
      <c r="D54" s="107" t="str">
        <f t="shared" si="2"/>
        <v/>
      </c>
      <c r="E54" s="107" t="str">
        <f t="shared" si="2"/>
        <v/>
      </c>
      <c r="F54" s="107" t="str">
        <f t="shared" si="2"/>
        <v/>
      </c>
      <c r="G54" s="107" t="str">
        <f t="shared" si="2"/>
        <v/>
      </c>
      <c r="H54" s="107" t="str">
        <f t="shared" si="2"/>
        <v/>
      </c>
      <c r="I54" s="107" t="str">
        <f t="shared" si="2"/>
        <v/>
      </c>
      <c r="J54" s="107" t="str">
        <f t="shared" si="2"/>
        <v/>
      </c>
      <c r="K54" s="107" t="str">
        <f t="shared" si="2"/>
        <v/>
      </c>
      <c r="L54" s="107" t="str">
        <f t="shared" si="2"/>
        <v/>
      </c>
      <c r="M54" s="107" t="str">
        <f t="shared" si="1"/>
        <v/>
      </c>
      <c r="N54" s="107" t="str">
        <f t="shared" si="1"/>
        <v/>
      </c>
      <c r="O54" s="107" t="str">
        <f t="shared" si="1"/>
        <v/>
      </c>
      <c r="P54" s="107" t="str">
        <f t="shared" si="1"/>
        <v/>
      </c>
      <c r="Q54" s="107" t="str">
        <f t="shared" si="1"/>
        <v/>
      </c>
      <c r="R54" s="107" t="str">
        <f t="shared" si="1"/>
        <v/>
      </c>
      <c r="S54" s="107" t="str">
        <f t="shared" si="1"/>
        <v/>
      </c>
      <c r="T54" s="107" t="str">
        <f t="shared" si="1"/>
        <v/>
      </c>
      <c r="U54" s="107" t="str">
        <f t="shared" si="1"/>
        <v/>
      </c>
      <c r="V54" s="107" t="str">
        <f t="shared" si="1"/>
        <v/>
      </c>
      <c r="W54" s="107" t="str">
        <f t="shared" si="1"/>
        <v/>
      </c>
      <c r="X54" s="107" t="str">
        <f t="shared" si="1"/>
        <v/>
      </c>
      <c r="Y54" s="107" t="str">
        <f t="shared" si="1"/>
        <v/>
      </c>
      <c r="Z54" s="107" t="str">
        <f t="shared" si="1"/>
        <v/>
      </c>
      <c r="AA54" s="107" t="str">
        <f t="shared" si="1"/>
        <v/>
      </c>
      <c r="AB54" s="107" t="str">
        <f t="shared" si="1"/>
        <v/>
      </c>
      <c r="AC54" s="107" t="str">
        <f t="shared" si="1"/>
        <v/>
      </c>
      <c r="AD54" s="107" t="str">
        <f t="shared" si="1"/>
        <v/>
      </c>
      <c r="AE54" s="107" t="str">
        <f t="shared" si="1"/>
        <v/>
      </c>
    </row>
    <row r="55" spans="1:31">
      <c r="A55" s="106">
        <v>5</v>
      </c>
      <c r="B55" s="107" t="str">
        <f t="shared" si="2"/>
        <v/>
      </c>
      <c r="C55" s="107" t="str">
        <f t="shared" si="2"/>
        <v/>
      </c>
      <c r="D55" s="107" t="str">
        <f t="shared" si="2"/>
        <v/>
      </c>
      <c r="E55" s="107" t="str">
        <f t="shared" si="2"/>
        <v/>
      </c>
      <c r="F55" s="107" t="str">
        <f t="shared" si="2"/>
        <v/>
      </c>
      <c r="G55" s="107" t="str">
        <f t="shared" si="2"/>
        <v/>
      </c>
      <c r="H55" s="107" t="str">
        <f t="shared" si="2"/>
        <v/>
      </c>
      <c r="I55" s="107" t="str">
        <f t="shared" si="2"/>
        <v/>
      </c>
      <c r="J55" s="107" t="str">
        <f t="shared" si="2"/>
        <v/>
      </c>
      <c r="K55" s="107" t="str">
        <f t="shared" si="2"/>
        <v/>
      </c>
      <c r="L55" s="107" t="str">
        <f t="shared" si="2"/>
        <v/>
      </c>
      <c r="M55" s="107" t="str">
        <f t="shared" si="1"/>
        <v/>
      </c>
      <c r="N55" s="107" t="str">
        <f t="shared" si="1"/>
        <v/>
      </c>
      <c r="O55" s="107" t="str">
        <f t="shared" si="1"/>
        <v/>
      </c>
      <c r="P55" s="107" t="str">
        <f t="shared" si="1"/>
        <v/>
      </c>
      <c r="Q55" s="107" t="str">
        <f t="shared" si="1"/>
        <v/>
      </c>
      <c r="R55" s="107" t="str">
        <f t="shared" si="1"/>
        <v/>
      </c>
      <c r="S55" s="107" t="str">
        <f t="shared" si="1"/>
        <v/>
      </c>
      <c r="T55" s="107" t="str">
        <f t="shared" si="1"/>
        <v/>
      </c>
      <c r="U55" s="107" t="str">
        <f t="shared" si="1"/>
        <v/>
      </c>
      <c r="V55" s="107" t="str">
        <f t="shared" si="1"/>
        <v/>
      </c>
      <c r="W55" s="107" t="str">
        <f t="shared" si="1"/>
        <v/>
      </c>
      <c r="X55" s="107" t="str">
        <f t="shared" si="1"/>
        <v/>
      </c>
      <c r="Y55" s="107" t="str">
        <f t="shared" si="1"/>
        <v/>
      </c>
      <c r="Z55" s="107" t="str">
        <f t="shared" si="1"/>
        <v/>
      </c>
      <c r="AA55" s="107" t="str">
        <f t="shared" si="1"/>
        <v/>
      </c>
      <c r="AB55" s="107" t="str">
        <f t="shared" si="1"/>
        <v/>
      </c>
      <c r="AC55" s="107" t="str">
        <f t="shared" si="1"/>
        <v/>
      </c>
      <c r="AD55" s="107" t="str">
        <f t="shared" si="1"/>
        <v/>
      </c>
      <c r="AE55" s="107" t="str">
        <f t="shared" si="1"/>
        <v/>
      </c>
    </row>
    <row r="56" spans="1:31">
      <c r="A56" s="106">
        <v>6</v>
      </c>
      <c r="B56" s="107" t="str">
        <f t="shared" si="2"/>
        <v/>
      </c>
      <c r="C56" s="107" t="str">
        <f t="shared" si="2"/>
        <v/>
      </c>
      <c r="D56" s="107" t="str">
        <f t="shared" si="2"/>
        <v/>
      </c>
      <c r="E56" s="107" t="str">
        <f t="shared" si="2"/>
        <v/>
      </c>
      <c r="F56" s="107" t="str">
        <f t="shared" si="2"/>
        <v/>
      </c>
      <c r="G56" s="107" t="str">
        <f t="shared" si="2"/>
        <v/>
      </c>
      <c r="H56" s="107" t="str">
        <f t="shared" si="2"/>
        <v/>
      </c>
      <c r="I56" s="107" t="str">
        <f t="shared" si="2"/>
        <v/>
      </c>
      <c r="J56" s="107" t="str">
        <f t="shared" si="2"/>
        <v/>
      </c>
      <c r="K56" s="107" t="str">
        <f t="shared" si="2"/>
        <v/>
      </c>
      <c r="L56" s="107" t="str">
        <f t="shared" si="2"/>
        <v/>
      </c>
      <c r="M56" s="107" t="str">
        <f t="shared" si="1"/>
        <v/>
      </c>
      <c r="N56" s="107" t="str">
        <f t="shared" si="1"/>
        <v/>
      </c>
      <c r="O56" s="107" t="str">
        <f t="shared" si="1"/>
        <v/>
      </c>
      <c r="P56" s="107" t="str">
        <f t="shared" si="1"/>
        <v/>
      </c>
      <c r="Q56" s="107" t="str">
        <f t="shared" si="1"/>
        <v/>
      </c>
      <c r="R56" s="107" t="str">
        <f t="shared" si="1"/>
        <v/>
      </c>
      <c r="S56" s="107" t="str">
        <f t="shared" si="1"/>
        <v/>
      </c>
      <c r="T56" s="107" t="str">
        <f t="shared" si="1"/>
        <v/>
      </c>
      <c r="U56" s="107" t="str">
        <f t="shared" si="1"/>
        <v/>
      </c>
      <c r="V56" s="107" t="str">
        <f t="shared" si="1"/>
        <v/>
      </c>
      <c r="W56" s="107" t="str">
        <f t="shared" si="1"/>
        <v/>
      </c>
      <c r="X56" s="107" t="str">
        <f t="shared" si="1"/>
        <v/>
      </c>
      <c r="Y56" s="107" t="str">
        <f t="shared" si="1"/>
        <v/>
      </c>
      <c r="Z56" s="107" t="str">
        <f t="shared" si="1"/>
        <v/>
      </c>
      <c r="AA56" s="107" t="str">
        <f t="shared" si="1"/>
        <v/>
      </c>
      <c r="AB56" s="107" t="str">
        <f t="shared" si="1"/>
        <v/>
      </c>
      <c r="AC56" s="107" t="str">
        <f t="shared" si="1"/>
        <v/>
      </c>
      <c r="AD56" s="107" t="str">
        <f t="shared" si="1"/>
        <v/>
      </c>
      <c r="AE56" s="107" t="str">
        <f t="shared" si="1"/>
        <v/>
      </c>
    </row>
    <row r="57" spans="1:31">
      <c r="A57" s="106">
        <v>7</v>
      </c>
      <c r="B57" s="107" t="str">
        <f t="shared" si="2"/>
        <v/>
      </c>
      <c r="C57" s="107" t="str">
        <f t="shared" si="2"/>
        <v/>
      </c>
      <c r="D57" s="107" t="str">
        <f t="shared" si="2"/>
        <v/>
      </c>
      <c r="E57" s="107" t="str">
        <f t="shared" si="2"/>
        <v/>
      </c>
      <c r="F57" s="107" t="str">
        <f t="shared" si="2"/>
        <v/>
      </c>
      <c r="G57" s="107" t="str">
        <f t="shared" si="2"/>
        <v/>
      </c>
      <c r="H57" s="107" t="str">
        <f t="shared" si="2"/>
        <v/>
      </c>
      <c r="I57" s="107" t="str">
        <f t="shared" si="2"/>
        <v/>
      </c>
      <c r="J57" s="107" t="str">
        <f t="shared" si="2"/>
        <v/>
      </c>
      <c r="K57" s="107" t="str">
        <f t="shared" si="2"/>
        <v/>
      </c>
      <c r="L57" s="107" t="str">
        <f t="shared" si="2"/>
        <v/>
      </c>
      <c r="M57" s="107" t="str">
        <f t="shared" si="1"/>
        <v/>
      </c>
      <c r="N57" s="107" t="str">
        <f t="shared" si="1"/>
        <v/>
      </c>
      <c r="O57" s="107" t="str">
        <f t="shared" si="1"/>
        <v/>
      </c>
      <c r="P57" s="107" t="str">
        <f t="shared" si="1"/>
        <v/>
      </c>
      <c r="Q57" s="107" t="str">
        <f t="shared" si="1"/>
        <v/>
      </c>
      <c r="R57" s="107" t="str">
        <f t="shared" si="1"/>
        <v/>
      </c>
      <c r="S57" s="107" t="str">
        <f t="shared" si="1"/>
        <v/>
      </c>
      <c r="T57" s="107" t="str">
        <f t="shared" si="1"/>
        <v/>
      </c>
      <c r="U57" s="107" t="str">
        <f t="shared" si="1"/>
        <v/>
      </c>
      <c r="V57" s="107" t="str">
        <f t="shared" si="1"/>
        <v/>
      </c>
      <c r="W57" s="107" t="str">
        <f t="shared" si="1"/>
        <v/>
      </c>
      <c r="X57" s="107" t="str">
        <f t="shared" si="1"/>
        <v/>
      </c>
      <c r="Y57" s="107" t="str">
        <f t="shared" si="1"/>
        <v/>
      </c>
      <c r="Z57" s="107" t="str">
        <f t="shared" si="1"/>
        <v/>
      </c>
      <c r="AA57" s="107" t="str">
        <f t="shared" si="1"/>
        <v/>
      </c>
      <c r="AB57" s="107" t="str">
        <f t="shared" si="1"/>
        <v/>
      </c>
      <c r="AC57" s="107" t="str">
        <f t="shared" si="1"/>
        <v/>
      </c>
      <c r="AD57" s="107" t="str">
        <f t="shared" si="1"/>
        <v/>
      </c>
      <c r="AE57" s="107" t="str">
        <f t="shared" si="1"/>
        <v/>
      </c>
    </row>
    <row r="58" spans="1:31">
      <c r="A58" s="106">
        <v>8</v>
      </c>
      <c r="B58" s="107" t="str">
        <f t="shared" si="2"/>
        <v/>
      </c>
      <c r="C58" s="107" t="str">
        <f t="shared" si="2"/>
        <v/>
      </c>
      <c r="D58" s="107" t="str">
        <f t="shared" si="2"/>
        <v/>
      </c>
      <c r="E58" s="107" t="str">
        <f t="shared" si="2"/>
        <v/>
      </c>
      <c r="F58" s="107" t="str">
        <f t="shared" si="2"/>
        <v/>
      </c>
      <c r="G58" s="107" t="str">
        <f t="shared" si="2"/>
        <v/>
      </c>
      <c r="H58" s="107" t="str">
        <f t="shared" si="2"/>
        <v/>
      </c>
      <c r="I58" s="107" t="str">
        <f t="shared" si="2"/>
        <v/>
      </c>
      <c r="J58" s="107" t="str">
        <f t="shared" si="2"/>
        <v/>
      </c>
      <c r="K58" s="107" t="str">
        <f t="shared" si="2"/>
        <v/>
      </c>
      <c r="L58" s="107" t="str">
        <f t="shared" si="2"/>
        <v/>
      </c>
      <c r="M58" s="107" t="str">
        <f t="shared" si="1"/>
        <v/>
      </c>
      <c r="N58" s="107" t="str">
        <f t="shared" si="1"/>
        <v/>
      </c>
      <c r="O58" s="107" t="str">
        <f t="shared" si="1"/>
        <v/>
      </c>
      <c r="P58" s="107" t="str">
        <f t="shared" si="1"/>
        <v/>
      </c>
      <c r="Q58" s="107" t="str">
        <f t="shared" si="1"/>
        <v/>
      </c>
      <c r="R58" s="107" t="str">
        <f t="shared" si="1"/>
        <v/>
      </c>
      <c r="S58" s="107" t="str">
        <f t="shared" si="1"/>
        <v/>
      </c>
      <c r="T58" s="107" t="str">
        <f t="shared" si="1"/>
        <v/>
      </c>
      <c r="U58" s="107" t="str">
        <f t="shared" si="1"/>
        <v/>
      </c>
      <c r="V58" s="107" t="str">
        <f t="shared" si="1"/>
        <v/>
      </c>
      <c r="W58" s="107" t="str">
        <f t="shared" si="1"/>
        <v/>
      </c>
      <c r="X58" s="107" t="str">
        <f t="shared" si="1"/>
        <v/>
      </c>
      <c r="Y58" s="107" t="str">
        <f t="shared" si="1"/>
        <v/>
      </c>
      <c r="Z58" s="107" t="str">
        <f t="shared" si="1"/>
        <v/>
      </c>
      <c r="AA58" s="107" t="str">
        <f t="shared" si="1"/>
        <v/>
      </c>
      <c r="AB58" s="107" t="str">
        <f t="shared" si="1"/>
        <v/>
      </c>
      <c r="AC58" s="107" t="str">
        <f t="shared" si="1"/>
        <v/>
      </c>
      <c r="AD58" s="107" t="str">
        <f t="shared" si="1"/>
        <v/>
      </c>
      <c r="AE58" s="107" t="str">
        <f t="shared" si="1"/>
        <v/>
      </c>
    </row>
    <row r="59" spans="1:31">
      <c r="A59" s="106">
        <v>9</v>
      </c>
      <c r="B59" s="107" t="str">
        <f t="shared" si="2"/>
        <v/>
      </c>
      <c r="C59" s="107" t="str">
        <f t="shared" si="2"/>
        <v/>
      </c>
      <c r="D59" s="107" t="str">
        <f t="shared" si="2"/>
        <v/>
      </c>
      <c r="E59" s="107" t="str">
        <f t="shared" si="2"/>
        <v/>
      </c>
      <c r="F59" s="107" t="str">
        <f t="shared" si="2"/>
        <v/>
      </c>
      <c r="G59" s="107" t="str">
        <f t="shared" si="2"/>
        <v/>
      </c>
      <c r="H59" s="107" t="str">
        <f t="shared" si="2"/>
        <v/>
      </c>
      <c r="I59" s="107" t="str">
        <f t="shared" si="2"/>
        <v/>
      </c>
      <c r="J59" s="107" t="str">
        <f t="shared" si="2"/>
        <v/>
      </c>
      <c r="K59" s="107" t="str">
        <f t="shared" si="2"/>
        <v/>
      </c>
      <c r="L59" s="107" t="str">
        <f t="shared" si="2"/>
        <v/>
      </c>
      <c r="M59" s="107" t="str">
        <f t="shared" si="1"/>
        <v/>
      </c>
      <c r="N59" s="107" t="str">
        <f t="shared" si="1"/>
        <v/>
      </c>
      <c r="O59" s="107" t="str">
        <f t="shared" si="1"/>
        <v/>
      </c>
      <c r="P59" s="107" t="str">
        <f t="shared" si="1"/>
        <v/>
      </c>
      <c r="Q59" s="107" t="str">
        <f t="shared" si="1"/>
        <v/>
      </c>
      <c r="R59" s="107" t="str">
        <f t="shared" si="1"/>
        <v/>
      </c>
      <c r="S59" s="107" t="str">
        <f t="shared" si="1"/>
        <v/>
      </c>
      <c r="T59" s="107" t="str">
        <f t="shared" si="1"/>
        <v/>
      </c>
      <c r="U59" s="107" t="str">
        <f t="shared" si="1"/>
        <v/>
      </c>
      <c r="V59" s="107" t="str">
        <f t="shared" si="1"/>
        <v/>
      </c>
      <c r="W59" s="107" t="str">
        <f t="shared" si="1"/>
        <v/>
      </c>
      <c r="X59" s="107" t="str">
        <f t="shared" si="1"/>
        <v/>
      </c>
      <c r="Y59" s="107" t="str">
        <f t="shared" si="1"/>
        <v/>
      </c>
      <c r="Z59" s="107" t="str">
        <f t="shared" si="1"/>
        <v/>
      </c>
      <c r="AA59" s="107" t="str">
        <f t="shared" si="1"/>
        <v/>
      </c>
      <c r="AB59" s="107" t="str">
        <f t="shared" si="1"/>
        <v/>
      </c>
      <c r="AC59" s="107" t="str">
        <f t="shared" si="1"/>
        <v/>
      </c>
      <c r="AD59" s="107" t="str">
        <f t="shared" si="1"/>
        <v/>
      </c>
      <c r="AE59" s="107" t="str">
        <f t="shared" si="1"/>
        <v/>
      </c>
    </row>
    <row r="60" spans="1:31">
      <c r="A60" s="106">
        <v>10</v>
      </c>
      <c r="B60" s="107" t="str">
        <f t="shared" si="2"/>
        <v/>
      </c>
      <c r="C60" s="107" t="str">
        <f t="shared" si="2"/>
        <v/>
      </c>
      <c r="D60" s="107" t="str">
        <f t="shared" si="2"/>
        <v/>
      </c>
      <c r="E60" s="107" t="str">
        <f t="shared" si="2"/>
        <v/>
      </c>
      <c r="F60" s="107" t="str">
        <f t="shared" si="2"/>
        <v/>
      </c>
      <c r="G60" s="107" t="str">
        <f t="shared" si="2"/>
        <v/>
      </c>
      <c r="H60" s="107" t="str">
        <f t="shared" si="2"/>
        <v/>
      </c>
      <c r="I60" s="107" t="str">
        <f t="shared" si="2"/>
        <v/>
      </c>
      <c r="J60" s="107" t="str">
        <f t="shared" si="2"/>
        <v/>
      </c>
      <c r="K60" s="107" t="str">
        <f t="shared" si="2"/>
        <v/>
      </c>
      <c r="L60" s="107" t="str">
        <f t="shared" si="2"/>
        <v/>
      </c>
      <c r="M60" s="107" t="str">
        <f t="shared" si="1"/>
        <v/>
      </c>
      <c r="N60" s="107" t="str">
        <f t="shared" si="1"/>
        <v/>
      </c>
      <c r="O60" s="107" t="str">
        <f t="shared" si="1"/>
        <v/>
      </c>
      <c r="P60" s="107" t="str">
        <f t="shared" si="1"/>
        <v/>
      </c>
      <c r="Q60" s="107" t="str">
        <f t="shared" si="1"/>
        <v/>
      </c>
      <c r="R60" s="107" t="str">
        <f t="shared" si="1"/>
        <v/>
      </c>
      <c r="S60" s="107" t="str">
        <f t="shared" si="1"/>
        <v/>
      </c>
      <c r="T60" s="107" t="str">
        <f t="shared" si="1"/>
        <v/>
      </c>
      <c r="U60" s="107" t="str">
        <f t="shared" si="1"/>
        <v/>
      </c>
      <c r="V60" s="107" t="str">
        <f t="shared" si="1"/>
        <v/>
      </c>
      <c r="W60" s="107" t="str">
        <f t="shared" si="1"/>
        <v/>
      </c>
      <c r="X60" s="107" t="str">
        <f t="shared" si="1"/>
        <v/>
      </c>
      <c r="Y60" s="107" t="str">
        <f t="shared" si="1"/>
        <v/>
      </c>
      <c r="Z60" s="107" t="str">
        <f t="shared" si="1"/>
        <v/>
      </c>
      <c r="AA60" s="107" t="str">
        <f t="shared" si="1"/>
        <v/>
      </c>
      <c r="AB60" s="107" t="str">
        <f t="shared" si="1"/>
        <v/>
      </c>
      <c r="AC60" s="107" t="str">
        <f t="shared" si="1"/>
        <v/>
      </c>
      <c r="AD60" s="107" t="str">
        <f t="shared" si="1"/>
        <v/>
      </c>
      <c r="AE60" s="107" t="str">
        <f t="shared" si="1"/>
        <v/>
      </c>
    </row>
    <row r="61" spans="1:31">
      <c r="A61" s="106">
        <v>11</v>
      </c>
      <c r="B61" s="107" t="str">
        <f t="shared" si="2"/>
        <v/>
      </c>
      <c r="C61" s="107" t="str">
        <f t="shared" si="2"/>
        <v/>
      </c>
      <c r="D61" s="107" t="str">
        <f t="shared" si="2"/>
        <v/>
      </c>
      <c r="E61" s="107" t="str">
        <f t="shared" si="2"/>
        <v/>
      </c>
      <c r="F61" s="107" t="str">
        <f t="shared" si="2"/>
        <v/>
      </c>
      <c r="G61" s="107" t="str">
        <f t="shared" si="2"/>
        <v/>
      </c>
      <c r="H61" s="107" t="str">
        <f t="shared" si="2"/>
        <v/>
      </c>
      <c r="I61" s="107" t="str">
        <f t="shared" si="2"/>
        <v/>
      </c>
      <c r="J61" s="107" t="str">
        <f t="shared" si="2"/>
        <v/>
      </c>
      <c r="K61" s="107" t="str">
        <f t="shared" si="2"/>
        <v/>
      </c>
      <c r="L61" s="107" t="str">
        <f t="shared" si="2"/>
        <v/>
      </c>
      <c r="M61" s="107" t="str">
        <f t="shared" si="1"/>
        <v/>
      </c>
      <c r="N61" s="107" t="str">
        <f t="shared" si="1"/>
        <v/>
      </c>
      <c r="O61" s="107" t="str">
        <f t="shared" si="1"/>
        <v/>
      </c>
      <c r="P61" s="107" t="str">
        <f t="shared" si="1"/>
        <v/>
      </c>
      <c r="Q61" s="107" t="str">
        <f t="shared" si="1"/>
        <v/>
      </c>
      <c r="R61" s="107" t="str">
        <f t="shared" si="1"/>
        <v/>
      </c>
      <c r="S61" s="107" t="str">
        <f t="shared" si="1"/>
        <v/>
      </c>
      <c r="T61" s="107" t="str">
        <f t="shared" si="1"/>
        <v/>
      </c>
      <c r="U61" s="107" t="str">
        <f t="shared" si="1"/>
        <v/>
      </c>
      <c r="V61" s="107" t="str">
        <f t="shared" si="1"/>
        <v/>
      </c>
      <c r="W61" s="107" t="str">
        <f t="shared" si="1"/>
        <v/>
      </c>
      <c r="X61" s="107" t="str">
        <f t="shared" si="1"/>
        <v/>
      </c>
      <c r="Y61" s="107" t="str">
        <f t="shared" si="1"/>
        <v/>
      </c>
      <c r="Z61" s="107" t="str">
        <f t="shared" si="1"/>
        <v/>
      </c>
      <c r="AA61" s="107" t="str">
        <f t="shared" si="1"/>
        <v/>
      </c>
      <c r="AB61" s="107" t="str">
        <f t="shared" si="1"/>
        <v/>
      </c>
      <c r="AC61" s="107" t="str">
        <f t="shared" si="1"/>
        <v/>
      </c>
      <c r="AD61" s="107" t="str">
        <f t="shared" si="1"/>
        <v/>
      </c>
      <c r="AE61" s="107" t="str">
        <f t="shared" si="1"/>
        <v/>
      </c>
    </row>
    <row r="62" spans="1:31">
      <c r="A62" s="106">
        <v>12</v>
      </c>
      <c r="B62" s="107" t="str">
        <f t="shared" si="2"/>
        <v/>
      </c>
      <c r="C62" s="107" t="str">
        <f t="shared" si="2"/>
        <v/>
      </c>
      <c r="D62" s="107" t="str">
        <f t="shared" si="2"/>
        <v/>
      </c>
      <c r="E62" s="107" t="str">
        <f t="shared" si="2"/>
        <v/>
      </c>
      <c r="F62" s="107" t="str">
        <f t="shared" si="2"/>
        <v/>
      </c>
      <c r="G62" s="107" t="str">
        <f t="shared" si="2"/>
        <v/>
      </c>
      <c r="H62" s="107" t="str">
        <f t="shared" si="2"/>
        <v/>
      </c>
      <c r="I62" s="107" t="str">
        <f t="shared" si="2"/>
        <v/>
      </c>
      <c r="J62" s="107" t="str">
        <f t="shared" si="2"/>
        <v/>
      </c>
      <c r="K62" s="107" t="str">
        <f t="shared" si="2"/>
        <v/>
      </c>
      <c r="L62" s="107" t="str">
        <f t="shared" si="2"/>
        <v/>
      </c>
      <c r="M62" s="107" t="str">
        <f t="shared" si="1"/>
        <v/>
      </c>
      <c r="N62" s="107" t="str">
        <f t="shared" si="1"/>
        <v/>
      </c>
      <c r="O62" s="107" t="str">
        <f t="shared" si="1"/>
        <v/>
      </c>
      <c r="P62" s="107" t="str">
        <f t="shared" si="1"/>
        <v/>
      </c>
      <c r="Q62" s="107" t="str">
        <f t="shared" si="1"/>
        <v/>
      </c>
      <c r="R62" s="107" t="str">
        <f t="shared" si="1"/>
        <v/>
      </c>
      <c r="S62" s="107" t="str">
        <f t="shared" si="1"/>
        <v/>
      </c>
      <c r="T62" s="107" t="str">
        <f t="shared" si="1"/>
        <v/>
      </c>
      <c r="U62" s="107" t="str">
        <f t="shared" si="1"/>
        <v/>
      </c>
      <c r="V62" s="107" t="str">
        <f t="shared" si="1"/>
        <v/>
      </c>
      <c r="W62" s="107" t="str">
        <f t="shared" si="1"/>
        <v/>
      </c>
      <c r="X62" s="107" t="str">
        <f t="shared" si="1"/>
        <v/>
      </c>
      <c r="Y62" s="107" t="str">
        <f t="shared" si="1"/>
        <v/>
      </c>
      <c r="Z62" s="107" t="str">
        <f t="shared" si="1"/>
        <v/>
      </c>
      <c r="AA62" s="107" t="str">
        <f t="shared" si="1"/>
        <v/>
      </c>
      <c r="AB62" s="107" t="str">
        <f t="shared" si="1"/>
        <v/>
      </c>
      <c r="AC62" s="107" t="str">
        <f t="shared" si="1"/>
        <v/>
      </c>
      <c r="AD62" s="107" t="str">
        <f t="shared" si="1"/>
        <v/>
      </c>
      <c r="AE62" s="107" t="str">
        <f t="shared" si="1"/>
        <v/>
      </c>
    </row>
    <row r="63" spans="1:31">
      <c r="A63" s="106">
        <v>13</v>
      </c>
      <c r="B63" s="107" t="str">
        <f t="shared" si="2"/>
        <v/>
      </c>
      <c r="C63" s="107" t="str">
        <f t="shared" si="2"/>
        <v/>
      </c>
      <c r="D63" s="107" t="str">
        <f t="shared" si="2"/>
        <v/>
      </c>
      <c r="E63" s="107" t="str">
        <f t="shared" si="2"/>
        <v/>
      </c>
      <c r="F63" s="107" t="str">
        <f t="shared" si="2"/>
        <v/>
      </c>
      <c r="G63" s="107" t="str">
        <f t="shared" si="2"/>
        <v/>
      </c>
      <c r="H63" s="107" t="str">
        <f t="shared" si="2"/>
        <v/>
      </c>
      <c r="I63" s="107" t="str">
        <f t="shared" si="2"/>
        <v/>
      </c>
      <c r="J63" s="107" t="str">
        <f t="shared" si="2"/>
        <v/>
      </c>
      <c r="K63" s="107" t="str">
        <f t="shared" si="2"/>
        <v/>
      </c>
      <c r="L63" s="107" t="str">
        <f t="shared" si="2"/>
        <v/>
      </c>
      <c r="M63" s="107" t="str">
        <f t="shared" si="1"/>
        <v/>
      </c>
      <c r="N63" s="107" t="str">
        <f t="shared" si="1"/>
        <v/>
      </c>
      <c r="O63" s="107" t="str">
        <f t="shared" si="1"/>
        <v/>
      </c>
      <c r="P63" s="107" t="str">
        <f t="shared" si="1"/>
        <v/>
      </c>
      <c r="Q63" s="107" t="str">
        <f t="shared" si="1"/>
        <v/>
      </c>
      <c r="R63" s="107" t="str">
        <f t="shared" si="1"/>
        <v/>
      </c>
      <c r="S63" s="107" t="str">
        <f t="shared" si="1"/>
        <v/>
      </c>
      <c r="T63" s="107" t="str">
        <f t="shared" si="1"/>
        <v/>
      </c>
      <c r="U63" s="107" t="str">
        <f t="shared" si="1"/>
        <v/>
      </c>
      <c r="V63" s="107" t="str">
        <f t="shared" si="1"/>
        <v/>
      </c>
      <c r="W63" s="107" t="str">
        <f t="shared" si="1"/>
        <v/>
      </c>
      <c r="X63" s="107" t="str">
        <f t="shared" si="1"/>
        <v/>
      </c>
      <c r="Y63" s="107" t="str">
        <f t="shared" si="1"/>
        <v/>
      </c>
      <c r="Z63" s="107" t="str">
        <f t="shared" si="1"/>
        <v/>
      </c>
      <c r="AA63" s="107" t="str">
        <f t="shared" si="1"/>
        <v/>
      </c>
      <c r="AB63" s="107" t="str">
        <f t="shared" si="1"/>
        <v/>
      </c>
      <c r="AC63" s="107" t="str">
        <f t="shared" si="1"/>
        <v/>
      </c>
      <c r="AD63" s="107" t="str">
        <f t="shared" ref="AD63:AE63" si="3">IF(AD15&gt;0,LN(AD15),"")</f>
        <v/>
      </c>
      <c r="AE63" s="107" t="str">
        <f t="shared" si="3"/>
        <v/>
      </c>
    </row>
    <row r="64" spans="1:31">
      <c r="A64" s="106">
        <v>14</v>
      </c>
      <c r="B64" s="107" t="str">
        <f t="shared" si="2"/>
        <v/>
      </c>
      <c r="C64" s="107" t="str">
        <f t="shared" si="2"/>
        <v/>
      </c>
      <c r="D64" s="107" t="str">
        <f t="shared" si="2"/>
        <v/>
      </c>
      <c r="E64" s="107" t="str">
        <f t="shared" si="2"/>
        <v/>
      </c>
      <c r="F64" s="107" t="str">
        <f t="shared" si="2"/>
        <v/>
      </c>
      <c r="G64" s="107" t="str">
        <f t="shared" si="2"/>
        <v/>
      </c>
      <c r="H64" s="107" t="str">
        <f t="shared" si="2"/>
        <v/>
      </c>
      <c r="I64" s="107" t="str">
        <f t="shared" si="2"/>
        <v/>
      </c>
      <c r="J64" s="107" t="str">
        <f t="shared" si="2"/>
        <v/>
      </c>
      <c r="K64" s="107" t="str">
        <f t="shared" si="2"/>
        <v/>
      </c>
      <c r="L64" s="107" t="str">
        <f t="shared" si="2"/>
        <v/>
      </c>
      <c r="M64" s="107" t="str">
        <f t="shared" si="2"/>
        <v/>
      </c>
      <c r="N64" s="107" t="str">
        <f t="shared" si="2"/>
        <v/>
      </c>
      <c r="O64" s="107" t="str">
        <f t="shared" si="2"/>
        <v/>
      </c>
      <c r="P64" s="107" t="str">
        <f t="shared" si="2"/>
        <v/>
      </c>
      <c r="Q64" s="107" t="str">
        <f t="shared" si="2"/>
        <v/>
      </c>
      <c r="R64" s="107" t="str">
        <f t="shared" ref="R64:AE67" si="4">IF(R16&gt;0,LN(R16),"")</f>
        <v/>
      </c>
      <c r="S64" s="107" t="str">
        <f t="shared" si="4"/>
        <v/>
      </c>
      <c r="T64" s="107" t="str">
        <f t="shared" si="4"/>
        <v/>
      </c>
      <c r="U64" s="107" t="str">
        <f t="shared" si="4"/>
        <v/>
      </c>
      <c r="V64" s="107" t="str">
        <f t="shared" si="4"/>
        <v/>
      </c>
      <c r="W64" s="107" t="str">
        <f t="shared" si="4"/>
        <v/>
      </c>
      <c r="X64" s="107" t="str">
        <f t="shared" si="4"/>
        <v/>
      </c>
      <c r="Y64" s="107" t="str">
        <f t="shared" si="4"/>
        <v/>
      </c>
      <c r="Z64" s="107" t="str">
        <f t="shared" si="4"/>
        <v/>
      </c>
      <c r="AA64" s="107" t="str">
        <f t="shared" si="4"/>
        <v/>
      </c>
      <c r="AB64" s="107" t="str">
        <f t="shared" si="4"/>
        <v/>
      </c>
      <c r="AC64" s="107" t="str">
        <f t="shared" si="4"/>
        <v/>
      </c>
      <c r="AD64" s="107" t="str">
        <f t="shared" si="4"/>
        <v/>
      </c>
      <c r="AE64" s="107" t="str">
        <f t="shared" si="4"/>
        <v/>
      </c>
    </row>
    <row r="65" spans="1:31">
      <c r="A65" s="106">
        <v>15</v>
      </c>
      <c r="B65" s="107" t="str">
        <f t="shared" si="2"/>
        <v/>
      </c>
      <c r="C65" s="107" t="str">
        <f t="shared" si="2"/>
        <v/>
      </c>
      <c r="D65" s="107" t="str">
        <f t="shared" si="2"/>
        <v/>
      </c>
      <c r="E65" s="107" t="str">
        <f t="shared" si="2"/>
        <v/>
      </c>
      <c r="F65" s="107" t="str">
        <f t="shared" si="2"/>
        <v/>
      </c>
      <c r="G65" s="107" t="str">
        <f t="shared" si="2"/>
        <v/>
      </c>
      <c r="H65" s="107" t="str">
        <f t="shared" si="2"/>
        <v/>
      </c>
      <c r="I65" s="107" t="str">
        <f t="shared" si="2"/>
        <v/>
      </c>
      <c r="J65" s="107" t="str">
        <f t="shared" si="2"/>
        <v/>
      </c>
      <c r="K65" s="107" t="str">
        <f t="shared" si="2"/>
        <v/>
      </c>
      <c r="L65" s="107" t="str">
        <f t="shared" si="2"/>
        <v/>
      </c>
      <c r="M65" s="107" t="str">
        <f t="shared" si="2"/>
        <v/>
      </c>
      <c r="N65" s="107" t="str">
        <f t="shared" si="2"/>
        <v/>
      </c>
      <c r="O65" s="107" t="str">
        <f t="shared" si="2"/>
        <v/>
      </c>
      <c r="P65" s="107" t="str">
        <f t="shared" si="2"/>
        <v/>
      </c>
      <c r="Q65" s="107" t="str">
        <f t="shared" si="2"/>
        <v/>
      </c>
      <c r="R65" s="107" t="str">
        <f t="shared" si="4"/>
        <v/>
      </c>
      <c r="S65" s="107" t="str">
        <f t="shared" si="4"/>
        <v/>
      </c>
      <c r="T65" s="107" t="str">
        <f t="shared" si="4"/>
        <v/>
      </c>
      <c r="U65" s="107" t="str">
        <f t="shared" si="4"/>
        <v/>
      </c>
      <c r="V65" s="107" t="str">
        <f t="shared" si="4"/>
        <v/>
      </c>
      <c r="W65" s="107" t="str">
        <f t="shared" si="4"/>
        <v/>
      </c>
      <c r="X65" s="107" t="str">
        <f t="shared" si="4"/>
        <v/>
      </c>
      <c r="Y65" s="107" t="str">
        <f t="shared" si="4"/>
        <v/>
      </c>
      <c r="Z65" s="107" t="str">
        <f t="shared" si="4"/>
        <v/>
      </c>
      <c r="AA65" s="107" t="str">
        <f t="shared" si="4"/>
        <v/>
      </c>
      <c r="AB65" s="107" t="str">
        <f t="shared" si="4"/>
        <v/>
      </c>
      <c r="AC65" s="107" t="str">
        <f t="shared" si="4"/>
        <v/>
      </c>
      <c r="AD65" s="107" t="str">
        <f t="shared" si="4"/>
        <v/>
      </c>
      <c r="AE65" s="107" t="str">
        <f t="shared" si="4"/>
        <v/>
      </c>
    </row>
    <row r="66" spans="1:31">
      <c r="A66" s="106">
        <v>16</v>
      </c>
      <c r="B66" s="107" t="str">
        <f t="shared" si="2"/>
        <v/>
      </c>
      <c r="C66" s="107" t="str">
        <f t="shared" si="2"/>
        <v/>
      </c>
      <c r="D66" s="107" t="str">
        <f t="shared" si="2"/>
        <v/>
      </c>
      <c r="E66" s="107" t="str">
        <f t="shared" si="2"/>
        <v/>
      </c>
      <c r="F66" s="107" t="str">
        <f t="shared" si="2"/>
        <v/>
      </c>
      <c r="G66" s="107" t="str">
        <f t="shared" si="2"/>
        <v/>
      </c>
      <c r="H66" s="107" t="str">
        <f t="shared" si="2"/>
        <v/>
      </c>
      <c r="I66" s="107" t="str">
        <f t="shared" si="2"/>
        <v/>
      </c>
      <c r="J66" s="107" t="str">
        <f t="shared" si="2"/>
        <v/>
      </c>
      <c r="K66" s="107" t="str">
        <f t="shared" si="2"/>
        <v/>
      </c>
      <c r="L66" s="107" t="str">
        <f t="shared" si="2"/>
        <v/>
      </c>
      <c r="M66" s="107" t="str">
        <f t="shared" si="2"/>
        <v/>
      </c>
      <c r="N66" s="107" t="str">
        <f t="shared" si="2"/>
        <v/>
      </c>
      <c r="O66" s="107" t="str">
        <f t="shared" si="2"/>
        <v/>
      </c>
      <c r="P66" s="107" t="str">
        <f t="shared" si="2"/>
        <v/>
      </c>
      <c r="Q66" s="107" t="str">
        <f t="shared" si="2"/>
        <v/>
      </c>
      <c r="R66" s="107" t="str">
        <f t="shared" si="4"/>
        <v/>
      </c>
      <c r="S66" s="107" t="str">
        <f t="shared" si="4"/>
        <v/>
      </c>
      <c r="T66" s="107" t="str">
        <f t="shared" si="4"/>
        <v/>
      </c>
      <c r="U66" s="107" t="str">
        <f t="shared" si="4"/>
        <v/>
      </c>
      <c r="V66" s="107" t="str">
        <f t="shared" si="4"/>
        <v/>
      </c>
      <c r="W66" s="107" t="str">
        <f t="shared" si="4"/>
        <v/>
      </c>
      <c r="X66" s="107" t="str">
        <f t="shared" si="4"/>
        <v/>
      </c>
      <c r="Y66" s="107" t="str">
        <f t="shared" si="4"/>
        <v/>
      </c>
      <c r="Z66" s="107" t="str">
        <f t="shared" si="4"/>
        <v/>
      </c>
      <c r="AA66" s="107" t="str">
        <f t="shared" si="4"/>
        <v/>
      </c>
      <c r="AB66" s="107" t="str">
        <f t="shared" si="4"/>
        <v/>
      </c>
      <c r="AC66" s="107" t="str">
        <f t="shared" si="4"/>
        <v/>
      </c>
      <c r="AD66" s="107" t="str">
        <f t="shared" si="4"/>
        <v/>
      </c>
      <c r="AE66" s="107" t="str">
        <f t="shared" si="4"/>
        <v/>
      </c>
    </row>
    <row r="67" spans="1:31">
      <c r="A67" s="106">
        <v>17</v>
      </c>
      <c r="B67" s="107" t="str">
        <f t="shared" si="2"/>
        <v/>
      </c>
      <c r="C67" s="107" t="str">
        <f t="shared" si="2"/>
        <v/>
      </c>
      <c r="D67" s="107" t="str">
        <f t="shared" si="2"/>
        <v/>
      </c>
      <c r="E67" s="107" t="str">
        <f t="shared" si="2"/>
        <v/>
      </c>
      <c r="F67" s="107" t="str">
        <f t="shared" si="2"/>
        <v/>
      </c>
      <c r="G67" s="107" t="str">
        <f t="shared" si="2"/>
        <v/>
      </c>
      <c r="H67" s="107" t="str">
        <f t="shared" si="2"/>
        <v/>
      </c>
      <c r="I67" s="107" t="str">
        <f t="shared" si="2"/>
        <v/>
      </c>
      <c r="J67" s="107" t="str">
        <f t="shared" si="2"/>
        <v/>
      </c>
      <c r="K67" s="107" t="str">
        <f t="shared" si="2"/>
        <v/>
      </c>
      <c r="L67" s="107" t="str">
        <f t="shared" si="2"/>
        <v/>
      </c>
      <c r="M67" s="107" t="str">
        <f t="shared" si="2"/>
        <v/>
      </c>
      <c r="N67" s="107" t="str">
        <f t="shared" si="2"/>
        <v/>
      </c>
      <c r="O67" s="107" t="str">
        <f t="shared" si="2"/>
        <v/>
      </c>
      <c r="P67" s="107" t="str">
        <f t="shared" si="2"/>
        <v/>
      </c>
      <c r="Q67" s="107" t="str">
        <f t="shared" si="2"/>
        <v/>
      </c>
      <c r="R67" s="107" t="str">
        <f t="shared" si="4"/>
        <v/>
      </c>
      <c r="S67" s="107" t="str">
        <f t="shared" si="4"/>
        <v/>
      </c>
      <c r="T67" s="107" t="str">
        <f t="shared" si="4"/>
        <v/>
      </c>
      <c r="U67" s="107" t="str">
        <f t="shared" si="4"/>
        <v/>
      </c>
      <c r="V67" s="107" t="str">
        <f t="shared" si="4"/>
        <v/>
      </c>
      <c r="W67" s="107" t="str">
        <f t="shared" si="4"/>
        <v/>
      </c>
      <c r="X67" s="107" t="str">
        <f t="shared" si="4"/>
        <v/>
      </c>
      <c r="Y67" s="107" t="str">
        <f t="shared" si="4"/>
        <v/>
      </c>
      <c r="Z67" s="107" t="str">
        <f t="shared" si="4"/>
        <v/>
      </c>
      <c r="AA67" s="107" t="str">
        <f t="shared" si="4"/>
        <v/>
      </c>
      <c r="AB67" s="107" t="str">
        <f t="shared" si="4"/>
        <v/>
      </c>
      <c r="AC67" s="107" t="str">
        <f t="shared" si="4"/>
        <v/>
      </c>
      <c r="AD67" s="107" t="str">
        <f t="shared" si="4"/>
        <v/>
      </c>
      <c r="AE67" s="107" t="str">
        <f t="shared" si="4"/>
        <v/>
      </c>
    </row>
    <row r="68" spans="1:31">
      <c r="A68" s="106">
        <v>18</v>
      </c>
      <c r="B68" s="107" t="str">
        <f t="shared" ref="B68:AE76" si="5">IF(B20&gt;0,LN(B20),"")</f>
        <v/>
      </c>
      <c r="C68" s="107" t="str">
        <f t="shared" si="5"/>
        <v/>
      </c>
      <c r="D68" s="107" t="str">
        <f t="shared" si="5"/>
        <v/>
      </c>
      <c r="E68" s="107" t="str">
        <f t="shared" si="5"/>
        <v/>
      </c>
      <c r="F68" s="107" t="str">
        <f t="shared" si="5"/>
        <v/>
      </c>
      <c r="G68" s="107" t="str">
        <f t="shared" si="5"/>
        <v/>
      </c>
      <c r="H68" s="107" t="str">
        <f t="shared" si="5"/>
        <v/>
      </c>
      <c r="I68" s="107" t="str">
        <f t="shared" si="5"/>
        <v/>
      </c>
      <c r="J68" s="107" t="str">
        <f t="shared" si="5"/>
        <v/>
      </c>
      <c r="K68" s="107" t="str">
        <f t="shared" si="5"/>
        <v/>
      </c>
      <c r="L68" s="107" t="str">
        <f t="shared" si="5"/>
        <v/>
      </c>
      <c r="M68" s="107" t="str">
        <f t="shared" si="5"/>
        <v/>
      </c>
      <c r="N68" s="107" t="str">
        <f t="shared" si="5"/>
        <v/>
      </c>
      <c r="O68" s="107" t="str">
        <f t="shared" si="5"/>
        <v/>
      </c>
      <c r="P68" s="107" t="str">
        <f t="shared" si="5"/>
        <v/>
      </c>
      <c r="Q68" s="107" t="str">
        <f t="shared" si="5"/>
        <v/>
      </c>
      <c r="R68" s="107" t="str">
        <f t="shared" si="5"/>
        <v/>
      </c>
      <c r="S68" s="107" t="str">
        <f t="shared" si="5"/>
        <v/>
      </c>
      <c r="T68" s="107" t="str">
        <f t="shared" si="5"/>
        <v/>
      </c>
      <c r="U68" s="107" t="str">
        <f t="shared" si="5"/>
        <v/>
      </c>
      <c r="V68" s="107" t="str">
        <f t="shared" si="5"/>
        <v/>
      </c>
      <c r="W68" s="107" t="str">
        <f t="shared" si="5"/>
        <v/>
      </c>
      <c r="X68" s="107" t="str">
        <f t="shared" si="5"/>
        <v/>
      </c>
      <c r="Y68" s="107" t="str">
        <f t="shared" si="5"/>
        <v/>
      </c>
      <c r="Z68" s="107" t="str">
        <f t="shared" si="5"/>
        <v/>
      </c>
      <c r="AA68" s="107" t="str">
        <f t="shared" si="5"/>
        <v/>
      </c>
      <c r="AB68" s="107" t="str">
        <f t="shared" si="5"/>
        <v/>
      </c>
      <c r="AC68" s="107" t="str">
        <f t="shared" si="5"/>
        <v/>
      </c>
      <c r="AD68" s="107" t="str">
        <f t="shared" si="5"/>
        <v/>
      </c>
      <c r="AE68" s="107" t="str">
        <f t="shared" si="5"/>
        <v/>
      </c>
    </row>
    <row r="69" spans="1:31">
      <c r="A69" s="106">
        <v>19</v>
      </c>
      <c r="B69" s="107" t="str">
        <f t="shared" si="5"/>
        <v/>
      </c>
      <c r="C69" s="107" t="str">
        <f t="shared" si="5"/>
        <v/>
      </c>
      <c r="D69" s="107" t="str">
        <f t="shared" si="5"/>
        <v/>
      </c>
      <c r="E69" s="107" t="str">
        <f t="shared" si="5"/>
        <v/>
      </c>
      <c r="F69" s="107" t="str">
        <f t="shared" si="5"/>
        <v/>
      </c>
      <c r="G69" s="107" t="str">
        <f t="shared" si="5"/>
        <v/>
      </c>
      <c r="H69" s="107" t="str">
        <f t="shared" si="5"/>
        <v/>
      </c>
      <c r="I69" s="107" t="str">
        <f t="shared" si="5"/>
        <v/>
      </c>
      <c r="J69" s="107" t="str">
        <f t="shared" si="5"/>
        <v/>
      </c>
      <c r="K69" s="107" t="str">
        <f t="shared" si="5"/>
        <v/>
      </c>
      <c r="L69" s="107" t="str">
        <f t="shared" si="5"/>
        <v/>
      </c>
      <c r="M69" s="107" t="str">
        <f t="shared" si="5"/>
        <v/>
      </c>
      <c r="N69" s="107" t="str">
        <f t="shared" si="5"/>
        <v/>
      </c>
      <c r="O69" s="107" t="str">
        <f t="shared" si="5"/>
        <v/>
      </c>
      <c r="P69" s="107" t="str">
        <f t="shared" si="5"/>
        <v/>
      </c>
      <c r="Q69" s="107" t="str">
        <f t="shared" si="5"/>
        <v/>
      </c>
      <c r="R69" s="107" t="str">
        <f t="shared" si="5"/>
        <v/>
      </c>
      <c r="S69" s="107" t="str">
        <f t="shared" si="5"/>
        <v/>
      </c>
      <c r="T69" s="107" t="str">
        <f t="shared" si="5"/>
        <v/>
      </c>
      <c r="U69" s="107" t="str">
        <f t="shared" si="5"/>
        <v/>
      </c>
      <c r="V69" s="107" t="str">
        <f t="shared" si="5"/>
        <v/>
      </c>
      <c r="W69" s="107" t="str">
        <f t="shared" si="5"/>
        <v/>
      </c>
      <c r="X69" s="107" t="str">
        <f t="shared" si="5"/>
        <v/>
      </c>
      <c r="Y69" s="107" t="str">
        <f t="shared" si="5"/>
        <v/>
      </c>
      <c r="Z69" s="107" t="str">
        <f t="shared" si="5"/>
        <v/>
      </c>
      <c r="AA69" s="107" t="str">
        <f t="shared" si="5"/>
        <v/>
      </c>
      <c r="AB69" s="107" t="str">
        <f t="shared" si="5"/>
        <v/>
      </c>
      <c r="AC69" s="107" t="str">
        <f t="shared" si="5"/>
        <v/>
      </c>
      <c r="AD69" s="107" t="str">
        <f t="shared" si="5"/>
        <v/>
      </c>
      <c r="AE69" s="107" t="str">
        <f t="shared" si="5"/>
        <v/>
      </c>
    </row>
    <row r="70" spans="1:31">
      <c r="A70" s="106">
        <v>20</v>
      </c>
      <c r="B70" s="107" t="str">
        <f t="shared" si="5"/>
        <v/>
      </c>
      <c r="C70" s="107" t="str">
        <f t="shared" si="5"/>
        <v/>
      </c>
      <c r="D70" s="107" t="str">
        <f t="shared" si="5"/>
        <v/>
      </c>
      <c r="E70" s="107" t="str">
        <f t="shared" si="5"/>
        <v/>
      </c>
      <c r="F70" s="107" t="str">
        <f t="shared" si="5"/>
        <v/>
      </c>
      <c r="G70" s="107" t="str">
        <f t="shared" si="5"/>
        <v/>
      </c>
      <c r="H70" s="107" t="str">
        <f t="shared" si="5"/>
        <v/>
      </c>
      <c r="I70" s="107" t="str">
        <f t="shared" si="5"/>
        <v/>
      </c>
      <c r="J70" s="107" t="str">
        <f t="shared" si="5"/>
        <v/>
      </c>
      <c r="K70" s="107" t="str">
        <f t="shared" si="5"/>
        <v/>
      </c>
      <c r="L70" s="107" t="str">
        <f t="shared" si="5"/>
        <v/>
      </c>
      <c r="M70" s="107" t="str">
        <f t="shared" si="5"/>
        <v/>
      </c>
      <c r="N70" s="107" t="str">
        <f t="shared" si="5"/>
        <v/>
      </c>
      <c r="O70" s="107" t="str">
        <f t="shared" si="5"/>
        <v/>
      </c>
      <c r="P70" s="107" t="str">
        <f t="shared" si="5"/>
        <v/>
      </c>
      <c r="Q70" s="107" t="str">
        <f t="shared" si="5"/>
        <v/>
      </c>
      <c r="R70" s="107" t="str">
        <f t="shared" si="5"/>
        <v/>
      </c>
      <c r="S70" s="107" t="str">
        <f t="shared" si="5"/>
        <v/>
      </c>
      <c r="T70" s="107" t="str">
        <f t="shared" si="5"/>
        <v/>
      </c>
      <c r="U70" s="107" t="str">
        <f t="shared" si="5"/>
        <v/>
      </c>
      <c r="V70" s="107" t="str">
        <f t="shared" si="5"/>
        <v/>
      </c>
      <c r="W70" s="107" t="str">
        <f t="shared" si="5"/>
        <v/>
      </c>
      <c r="X70" s="107" t="str">
        <f t="shared" si="5"/>
        <v/>
      </c>
      <c r="Y70" s="107" t="str">
        <f t="shared" si="5"/>
        <v/>
      </c>
      <c r="Z70" s="107" t="str">
        <f t="shared" si="5"/>
        <v/>
      </c>
      <c r="AA70" s="107" t="str">
        <f t="shared" si="5"/>
        <v/>
      </c>
      <c r="AB70" s="107" t="str">
        <f t="shared" si="5"/>
        <v/>
      </c>
      <c r="AC70" s="107" t="str">
        <f t="shared" si="5"/>
        <v/>
      </c>
      <c r="AD70" s="107" t="str">
        <f t="shared" si="5"/>
        <v/>
      </c>
      <c r="AE70" s="107" t="str">
        <f t="shared" si="5"/>
        <v/>
      </c>
    </row>
    <row r="71" spans="1:31">
      <c r="A71" s="106">
        <v>21</v>
      </c>
      <c r="B71" s="107" t="str">
        <f t="shared" si="5"/>
        <v/>
      </c>
      <c r="C71" s="107" t="str">
        <f t="shared" si="5"/>
        <v/>
      </c>
      <c r="D71" s="107" t="str">
        <f t="shared" si="5"/>
        <v/>
      </c>
      <c r="E71" s="107" t="str">
        <f t="shared" si="5"/>
        <v/>
      </c>
      <c r="F71" s="107" t="str">
        <f t="shared" si="5"/>
        <v/>
      </c>
      <c r="G71" s="107" t="str">
        <f t="shared" si="5"/>
        <v/>
      </c>
      <c r="H71" s="107" t="str">
        <f t="shared" si="5"/>
        <v/>
      </c>
      <c r="I71" s="107" t="str">
        <f t="shared" si="5"/>
        <v/>
      </c>
      <c r="J71" s="107" t="str">
        <f t="shared" si="5"/>
        <v/>
      </c>
      <c r="K71" s="107" t="str">
        <f t="shared" si="5"/>
        <v/>
      </c>
      <c r="L71" s="107" t="str">
        <f t="shared" si="5"/>
        <v/>
      </c>
      <c r="M71" s="107" t="str">
        <f t="shared" si="5"/>
        <v/>
      </c>
      <c r="N71" s="107" t="str">
        <f t="shared" si="5"/>
        <v/>
      </c>
      <c r="O71" s="107" t="str">
        <f t="shared" si="5"/>
        <v/>
      </c>
      <c r="P71" s="107" t="str">
        <f t="shared" si="5"/>
        <v/>
      </c>
      <c r="Q71" s="107" t="str">
        <f t="shared" si="5"/>
        <v/>
      </c>
      <c r="R71" s="107" t="str">
        <f t="shared" si="5"/>
        <v/>
      </c>
      <c r="S71" s="107" t="str">
        <f t="shared" si="5"/>
        <v/>
      </c>
      <c r="T71" s="107" t="str">
        <f t="shared" si="5"/>
        <v/>
      </c>
      <c r="U71" s="107" t="str">
        <f t="shared" si="5"/>
        <v/>
      </c>
      <c r="V71" s="107" t="str">
        <f t="shared" si="5"/>
        <v/>
      </c>
      <c r="W71" s="107" t="str">
        <f t="shared" si="5"/>
        <v/>
      </c>
      <c r="X71" s="107" t="str">
        <f t="shared" si="5"/>
        <v/>
      </c>
      <c r="Y71" s="107" t="str">
        <f t="shared" si="5"/>
        <v/>
      </c>
      <c r="Z71" s="107" t="str">
        <f t="shared" si="5"/>
        <v/>
      </c>
      <c r="AA71" s="107" t="str">
        <f t="shared" si="5"/>
        <v/>
      </c>
      <c r="AB71" s="107" t="str">
        <f t="shared" si="5"/>
        <v/>
      </c>
      <c r="AC71" s="107" t="str">
        <f t="shared" si="5"/>
        <v/>
      </c>
      <c r="AD71" s="107" t="str">
        <f t="shared" si="5"/>
        <v/>
      </c>
      <c r="AE71" s="107" t="str">
        <f t="shared" si="5"/>
        <v/>
      </c>
    </row>
    <row r="72" spans="1:31">
      <c r="A72" s="106">
        <v>22</v>
      </c>
      <c r="B72" s="107" t="str">
        <f t="shared" si="5"/>
        <v/>
      </c>
      <c r="C72" s="107" t="str">
        <f t="shared" si="5"/>
        <v/>
      </c>
      <c r="D72" s="107" t="str">
        <f t="shared" si="5"/>
        <v/>
      </c>
      <c r="E72" s="107" t="str">
        <f t="shared" si="5"/>
        <v/>
      </c>
      <c r="F72" s="107" t="str">
        <f t="shared" si="5"/>
        <v/>
      </c>
      <c r="G72" s="107" t="str">
        <f t="shared" si="5"/>
        <v/>
      </c>
      <c r="H72" s="107" t="str">
        <f t="shared" si="5"/>
        <v/>
      </c>
      <c r="I72" s="107" t="str">
        <f t="shared" si="5"/>
        <v/>
      </c>
      <c r="J72" s="107" t="str">
        <f t="shared" si="5"/>
        <v/>
      </c>
      <c r="K72" s="107" t="str">
        <f t="shared" si="5"/>
        <v/>
      </c>
      <c r="L72" s="107" t="str">
        <f t="shared" si="5"/>
        <v/>
      </c>
      <c r="M72" s="107" t="str">
        <f t="shared" si="5"/>
        <v/>
      </c>
      <c r="N72" s="107" t="str">
        <f t="shared" si="5"/>
        <v/>
      </c>
      <c r="O72" s="107" t="str">
        <f t="shared" si="5"/>
        <v/>
      </c>
      <c r="P72" s="107" t="str">
        <f t="shared" si="5"/>
        <v/>
      </c>
      <c r="Q72" s="107" t="str">
        <f t="shared" si="5"/>
        <v/>
      </c>
      <c r="R72" s="107" t="str">
        <f t="shared" si="5"/>
        <v/>
      </c>
      <c r="S72" s="107" t="str">
        <f t="shared" si="5"/>
        <v/>
      </c>
      <c r="T72" s="107" t="str">
        <f t="shared" si="5"/>
        <v/>
      </c>
      <c r="U72" s="107" t="str">
        <f t="shared" si="5"/>
        <v/>
      </c>
      <c r="V72" s="107" t="str">
        <f t="shared" si="5"/>
        <v/>
      </c>
      <c r="W72" s="107" t="str">
        <f t="shared" si="5"/>
        <v/>
      </c>
      <c r="X72" s="107" t="str">
        <f t="shared" si="5"/>
        <v/>
      </c>
      <c r="Y72" s="107" t="str">
        <f t="shared" si="5"/>
        <v/>
      </c>
      <c r="Z72" s="107" t="str">
        <f t="shared" si="5"/>
        <v/>
      </c>
      <c r="AA72" s="107" t="str">
        <f t="shared" si="5"/>
        <v/>
      </c>
      <c r="AB72" s="107" t="str">
        <f t="shared" si="5"/>
        <v/>
      </c>
      <c r="AC72" s="107" t="str">
        <f t="shared" si="5"/>
        <v/>
      </c>
      <c r="AD72" s="107" t="str">
        <f t="shared" si="5"/>
        <v/>
      </c>
      <c r="AE72" s="107" t="str">
        <f t="shared" si="5"/>
        <v/>
      </c>
    </row>
    <row r="73" spans="1:31">
      <c r="A73" s="106">
        <v>23</v>
      </c>
      <c r="B73" s="107" t="str">
        <f t="shared" si="5"/>
        <v/>
      </c>
      <c r="C73" s="107" t="str">
        <f t="shared" si="5"/>
        <v/>
      </c>
      <c r="D73" s="107" t="str">
        <f t="shared" si="5"/>
        <v/>
      </c>
      <c r="E73" s="107" t="str">
        <f t="shared" si="5"/>
        <v/>
      </c>
      <c r="F73" s="107" t="str">
        <f t="shared" si="5"/>
        <v/>
      </c>
      <c r="G73" s="107" t="str">
        <f t="shared" si="5"/>
        <v/>
      </c>
      <c r="H73" s="107" t="str">
        <f t="shared" si="5"/>
        <v/>
      </c>
      <c r="I73" s="107" t="str">
        <f t="shared" si="5"/>
        <v/>
      </c>
      <c r="J73" s="107" t="str">
        <f t="shared" si="5"/>
        <v/>
      </c>
      <c r="K73" s="107" t="str">
        <f t="shared" si="5"/>
        <v/>
      </c>
      <c r="L73" s="107" t="str">
        <f t="shared" si="5"/>
        <v/>
      </c>
      <c r="M73" s="107" t="str">
        <f t="shared" si="5"/>
        <v/>
      </c>
      <c r="N73" s="107" t="str">
        <f t="shared" si="5"/>
        <v/>
      </c>
      <c r="O73" s="107" t="str">
        <f t="shared" si="5"/>
        <v/>
      </c>
      <c r="P73" s="107" t="str">
        <f t="shared" si="5"/>
        <v/>
      </c>
      <c r="Q73" s="107" t="str">
        <f t="shared" si="5"/>
        <v/>
      </c>
      <c r="R73" s="107" t="str">
        <f t="shared" si="5"/>
        <v/>
      </c>
      <c r="S73" s="107" t="str">
        <f t="shared" si="5"/>
        <v/>
      </c>
      <c r="T73" s="107" t="str">
        <f t="shared" si="5"/>
        <v/>
      </c>
      <c r="U73" s="107" t="str">
        <f t="shared" si="5"/>
        <v/>
      </c>
      <c r="V73" s="107" t="str">
        <f t="shared" si="5"/>
        <v/>
      </c>
      <c r="W73" s="107" t="str">
        <f t="shared" si="5"/>
        <v/>
      </c>
      <c r="X73" s="107" t="str">
        <f t="shared" si="5"/>
        <v/>
      </c>
      <c r="Y73" s="107" t="str">
        <f t="shared" si="5"/>
        <v/>
      </c>
      <c r="Z73" s="107" t="str">
        <f t="shared" si="5"/>
        <v/>
      </c>
      <c r="AA73" s="107" t="str">
        <f t="shared" si="5"/>
        <v/>
      </c>
      <c r="AB73" s="107" t="str">
        <f t="shared" si="5"/>
        <v/>
      </c>
      <c r="AC73" s="107" t="str">
        <f t="shared" si="5"/>
        <v/>
      </c>
      <c r="AD73" s="107" t="str">
        <f t="shared" si="5"/>
        <v/>
      </c>
      <c r="AE73" s="107" t="str">
        <f t="shared" si="5"/>
        <v/>
      </c>
    </row>
    <row r="74" spans="1:31">
      <c r="A74" s="106">
        <v>24</v>
      </c>
      <c r="B74" s="107" t="str">
        <f t="shared" si="5"/>
        <v/>
      </c>
      <c r="C74" s="107" t="str">
        <f t="shared" si="5"/>
        <v/>
      </c>
      <c r="D74" s="107" t="str">
        <f t="shared" si="5"/>
        <v/>
      </c>
      <c r="E74" s="107" t="str">
        <f t="shared" si="5"/>
        <v/>
      </c>
      <c r="F74" s="107" t="str">
        <f t="shared" si="5"/>
        <v/>
      </c>
      <c r="G74" s="107" t="str">
        <f t="shared" si="5"/>
        <v/>
      </c>
      <c r="H74" s="107" t="str">
        <f t="shared" si="5"/>
        <v/>
      </c>
      <c r="I74" s="107" t="str">
        <f t="shared" si="5"/>
        <v/>
      </c>
      <c r="J74" s="107" t="str">
        <f t="shared" si="5"/>
        <v/>
      </c>
      <c r="K74" s="107" t="str">
        <f t="shared" si="5"/>
        <v/>
      </c>
      <c r="L74" s="107" t="str">
        <f t="shared" si="5"/>
        <v/>
      </c>
      <c r="M74" s="107" t="str">
        <f t="shared" si="5"/>
        <v/>
      </c>
      <c r="N74" s="107" t="str">
        <f t="shared" si="5"/>
        <v/>
      </c>
      <c r="O74" s="107" t="str">
        <f t="shared" si="5"/>
        <v/>
      </c>
      <c r="P74" s="107" t="str">
        <f t="shared" si="5"/>
        <v/>
      </c>
      <c r="Q74" s="107" t="str">
        <f t="shared" si="5"/>
        <v/>
      </c>
      <c r="R74" s="107" t="str">
        <f t="shared" si="5"/>
        <v/>
      </c>
      <c r="S74" s="107" t="str">
        <f t="shared" si="5"/>
        <v/>
      </c>
      <c r="T74" s="107" t="str">
        <f t="shared" si="5"/>
        <v/>
      </c>
      <c r="U74" s="107" t="str">
        <f t="shared" si="5"/>
        <v/>
      </c>
      <c r="V74" s="107" t="str">
        <f t="shared" si="5"/>
        <v/>
      </c>
      <c r="W74" s="107" t="str">
        <f t="shared" si="5"/>
        <v/>
      </c>
      <c r="X74" s="107" t="str">
        <f t="shared" si="5"/>
        <v/>
      </c>
      <c r="Y74" s="107" t="str">
        <f t="shared" si="5"/>
        <v/>
      </c>
      <c r="Z74" s="107" t="str">
        <f t="shared" si="5"/>
        <v/>
      </c>
      <c r="AA74" s="107" t="str">
        <f t="shared" si="5"/>
        <v/>
      </c>
      <c r="AB74" s="107" t="str">
        <f t="shared" si="5"/>
        <v/>
      </c>
      <c r="AC74" s="107" t="str">
        <f t="shared" si="5"/>
        <v/>
      </c>
      <c r="AD74" s="107" t="str">
        <f t="shared" si="5"/>
        <v/>
      </c>
      <c r="AE74" s="107" t="str">
        <f t="shared" si="5"/>
        <v/>
      </c>
    </row>
    <row r="75" spans="1:31">
      <c r="A75" s="106">
        <v>25</v>
      </c>
      <c r="B75" s="107" t="str">
        <f t="shared" si="5"/>
        <v/>
      </c>
      <c r="C75" s="107" t="str">
        <f t="shared" si="5"/>
        <v/>
      </c>
      <c r="D75" s="107" t="str">
        <f t="shared" si="5"/>
        <v/>
      </c>
      <c r="E75" s="107" t="str">
        <f t="shared" si="5"/>
        <v/>
      </c>
      <c r="F75" s="107" t="str">
        <f t="shared" si="5"/>
        <v/>
      </c>
      <c r="G75" s="107" t="str">
        <f t="shared" si="5"/>
        <v/>
      </c>
      <c r="H75" s="107" t="str">
        <f t="shared" si="5"/>
        <v/>
      </c>
      <c r="I75" s="107" t="str">
        <f t="shared" si="5"/>
        <v/>
      </c>
      <c r="J75" s="107" t="str">
        <f t="shared" si="5"/>
        <v/>
      </c>
      <c r="K75" s="107" t="str">
        <f t="shared" si="5"/>
        <v/>
      </c>
      <c r="L75" s="107" t="str">
        <f t="shared" si="5"/>
        <v/>
      </c>
      <c r="M75" s="107" t="str">
        <f t="shared" si="5"/>
        <v/>
      </c>
      <c r="N75" s="107" t="str">
        <f t="shared" si="5"/>
        <v/>
      </c>
      <c r="O75" s="107" t="str">
        <f t="shared" si="5"/>
        <v/>
      </c>
      <c r="P75" s="107" t="str">
        <f t="shared" si="5"/>
        <v/>
      </c>
      <c r="Q75" s="107" t="str">
        <f t="shared" si="5"/>
        <v/>
      </c>
      <c r="R75" s="107" t="str">
        <f t="shared" si="5"/>
        <v/>
      </c>
      <c r="S75" s="107" t="str">
        <f t="shared" si="5"/>
        <v/>
      </c>
      <c r="T75" s="107" t="str">
        <f t="shared" si="5"/>
        <v/>
      </c>
      <c r="U75" s="107" t="str">
        <f t="shared" si="5"/>
        <v/>
      </c>
      <c r="V75" s="107" t="str">
        <f t="shared" si="5"/>
        <v/>
      </c>
      <c r="W75" s="107" t="str">
        <f t="shared" si="5"/>
        <v/>
      </c>
      <c r="X75" s="107" t="str">
        <f t="shared" si="5"/>
        <v/>
      </c>
      <c r="Y75" s="107" t="str">
        <f t="shared" si="5"/>
        <v/>
      </c>
      <c r="Z75" s="107" t="str">
        <f t="shared" si="5"/>
        <v/>
      </c>
      <c r="AA75" s="107" t="str">
        <f t="shared" si="5"/>
        <v/>
      </c>
      <c r="AB75" s="107" t="str">
        <f t="shared" si="5"/>
        <v/>
      </c>
      <c r="AC75" s="107" t="str">
        <f t="shared" si="5"/>
        <v/>
      </c>
      <c r="AD75" s="107" t="str">
        <f t="shared" si="5"/>
        <v/>
      </c>
      <c r="AE75" s="107" t="str">
        <f t="shared" si="5"/>
        <v/>
      </c>
    </row>
    <row r="76" spans="1:31">
      <c r="A76" s="106">
        <v>26</v>
      </c>
      <c r="B76" s="107" t="str">
        <f t="shared" si="5"/>
        <v/>
      </c>
      <c r="C76" s="107" t="str">
        <f t="shared" si="5"/>
        <v/>
      </c>
      <c r="D76" s="107" t="str">
        <f t="shared" si="5"/>
        <v/>
      </c>
      <c r="E76" s="107" t="str">
        <f t="shared" si="5"/>
        <v/>
      </c>
      <c r="F76" s="107" t="str">
        <f t="shared" si="5"/>
        <v/>
      </c>
      <c r="G76" s="107" t="str">
        <f t="shared" si="5"/>
        <v/>
      </c>
      <c r="H76" s="107" t="str">
        <f t="shared" si="5"/>
        <v/>
      </c>
      <c r="I76" s="107" t="str">
        <f t="shared" si="5"/>
        <v/>
      </c>
      <c r="J76" s="107" t="str">
        <f t="shared" si="5"/>
        <v/>
      </c>
      <c r="K76" s="107" t="str">
        <f t="shared" si="5"/>
        <v/>
      </c>
      <c r="L76" s="107" t="str">
        <f t="shared" si="5"/>
        <v/>
      </c>
      <c r="M76" s="107" t="str">
        <f t="shared" si="5"/>
        <v/>
      </c>
      <c r="N76" s="107" t="str">
        <f t="shared" si="5"/>
        <v/>
      </c>
      <c r="O76" s="107" t="str">
        <f t="shared" si="5"/>
        <v/>
      </c>
      <c r="P76" s="107" t="str">
        <f t="shared" si="5"/>
        <v/>
      </c>
      <c r="Q76" s="107" t="str">
        <f t="shared" ref="Q76:AE76" si="6">IF(Q28&gt;0,LN(Q28),"")</f>
        <v/>
      </c>
      <c r="R76" s="107" t="str">
        <f t="shared" si="6"/>
        <v/>
      </c>
      <c r="S76" s="107" t="str">
        <f t="shared" si="6"/>
        <v/>
      </c>
      <c r="T76" s="107" t="str">
        <f t="shared" si="6"/>
        <v/>
      </c>
      <c r="U76" s="107" t="str">
        <f t="shared" si="6"/>
        <v/>
      </c>
      <c r="V76" s="107" t="str">
        <f t="shared" si="6"/>
        <v/>
      </c>
      <c r="W76" s="107" t="str">
        <f t="shared" si="6"/>
        <v/>
      </c>
      <c r="X76" s="107" t="str">
        <f t="shared" si="6"/>
        <v/>
      </c>
      <c r="Y76" s="107" t="str">
        <f t="shared" si="6"/>
        <v/>
      </c>
      <c r="Z76" s="107" t="str">
        <f t="shared" si="6"/>
        <v/>
      </c>
      <c r="AA76" s="107" t="str">
        <f t="shared" si="6"/>
        <v/>
      </c>
      <c r="AB76" s="107" t="str">
        <f t="shared" si="6"/>
        <v/>
      </c>
      <c r="AC76" s="107" t="str">
        <f t="shared" si="6"/>
        <v/>
      </c>
      <c r="AD76" s="107" t="str">
        <f t="shared" si="6"/>
        <v/>
      </c>
      <c r="AE76" s="107" t="str">
        <f t="shared" si="6"/>
        <v/>
      </c>
    </row>
    <row r="77" spans="1:31">
      <c r="A77" s="106">
        <v>27</v>
      </c>
      <c r="B77" s="107" t="str">
        <f t="shared" ref="B77:AE85" si="7">IF(B29&gt;0,LN(B29),"")</f>
        <v/>
      </c>
      <c r="C77" s="107" t="str">
        <f t="shared" si="7"/>
        <v/>
      </c>
      <c r="D77" s="107" t="str">
        <f t="shared" si="7"/>
        <v/>
      </c>
      <c r="E77" s="107" t="str">
        <f t="shared" si="7"/>
        <v/>
      </c>
      <c r="F77" s="107" t="str">
        <f t="shared" si="7"/>
        <v/>
      </c>
      <c r="G77" s="107" t="str">
        <f t="shared" si="7"/>
        <v/>
      </c>
      <c r="H77" s="107" t="str">
        <f t="shared" si="7"/>
        <v/>
      </c>
      <c r="I77" s="107" t="str">
        <f t="shared" si="7"/>
        <v/>
      </c>
      <c r="J77" s="107" t="str">
        <f t="shared" si="7"/>
        <v/>
      </c>
      <c r="K77" s="107" t="str">
        <f t="shared" si="7"/>
        <v/>
      </c>
      <c r="L77" s="107" t="str">
        <f t="shared" si="7"/>
        <v/>
      </c>
      <c r="M77" s="107" t="str">
        <f t="shared" si="7"/>
        <v/>
      </c>
      <c r="N77" s="107" t="str">
        <f t="shared" si="7"/>
        <v/>
      </c>
      <c r="O77" s="107" t="str">
        <f t="shared" si="7"/>
        <v/>
      </c>
      <c r="P77" s="107" t="str">
        <f t="shared" si="7"/>
        <v/>
      </c>
      <c r="Q77" s="107" t="str">
        <f t="shared" si="7"/>
        <v/>
      </c>
      <c r="R77" s="107" t="str">
        <f t="shared" si="7"/>
        <v/>
      </c>
      <c r="S77" s="107" t="str">
        <f t="shared" si="7"/>
        <v/>
      </c>
      <c r="T77" s="107" t="str">
        <f t="shared" si="7"/>
        <v/>
      </c>
      <c r="U77" s="107" t="str">
        <f t="shared" si="7"/>
        <v/>
      </c>
      <c r="V77" s="107" t="str">
        <f t="shared" si="7"/>
        <v/>
      </c>
      <c r="W77" s="107" t="str">
        <f t="shared" si="7"/>
        <v/>
      </c>
      <c r="X77" s="107" t="str">
        <f t="shared" si="7"/>
        <v/>
      </c>
      <c r="Y77" s="107" t="str">
        <f t="shared" si="7"/>
        <v/>
      </c>
      <c r="Z77" s="107" t="str">
        <f t="shared" si="7"/>
        <v/>
      </c>
      <c r="AA77" s="107" t="str">
        <f t="shared" si="7"/>
        <v/>
      </c>
      <c r="AB77" s="107" t="str">
        <f t="shared" si="7"/>
        <v/>
      </c>
      <c r="AC77" s="107" t="str">
        <f t="shared" si="7"/>
        <v/>
      </c>
      <c r="AD77" s="107" t="str">
        <f t="shared" si="7"/>
        <v/>
      </c>
      <c r="AE77" s="107" t="str">
        <f t="shared" si="7"/>
        <v/>
      </c>
    </row>
    <row r="78" spans="1:31">
      <c r="A78" s="106">
        <v>28</v>
      </c>
      <c r="B78" s="107" t="str">
        <f t="shared" si="7"/>
        <v/>
      </c>
      <c r="C78" s="107" t="str">
        <f t="shared" si="7"/>
        <v/>
      </c>
      <c r="D78" s="107" t="str">
        <f t="shared" si="7"/>
        <v/>
      </c>
      <c r="E78" s="107" t="str">
        <f t="shared" si="7"/>
        <v/>
      </c>
      <c r="F78" s="107" t="str">
        <f t="shared" si="7"/>
        <v/>
      </c>
      <c r="G78" s="107" t="str">
        <f t="shared" si="7"/>
        <v/>
      </c>
      <c r="H78" s="107" t="str">
        <f t="shared" si="7"/>
        <v/>
      </c>
      <c r="I78" s="107" t="str">
        <f t="shared" si="7"/>
        <v/>
      </c>
      <c r="J78" s="107" t="str">
        <f t="shared" si="7"/>
        <v/>
      </c>
      <c r="K78" s="107" t="str">
        <f t="shared" si="7"/>
        <v/>
      </c>
      <c r="L78" s="107" t="str">
        <f t="shared" si="7"/>
        <v/>
      </c>
      <c r="M78" s="107" t="str">
        <f t="shared" si="7"/>
        <v/>
      </c>
      <c r="N78" s="107" t="str">
        <f t="shared" si="7"/>
        <v/>
      </c>
      <c r="O78" s="107" t="str">
        <f t="shared" si="7"/>
        <v/>
      </c>
      <c r="P78" s="107" t="str">
        <f t="shared" si="7"/>
        <v/>
      </c>
      <c r="Q78" s="107" t="str">
        <f t="shared" si="7"/>
        <v/>
      </c>
      <c r="R78" s="107" t="str">
        <f t="shared" si="7"/>
        <v/>
      </c>
      <c r="S78" s="107" t="str">
        <f t="shared" si="7"/>
        <v/>
      </c>
      <c r="T78" s="107" t="str">
        <f t="shared" si="7"/>
        <v/>
      </c>
      <c r="U78" s="107" t="str">
        <f t="shared" si="7"/>
        <v/>
      </c>
      <c r="V78" s="107" t="str">
        <f t="shared" si="7"/>
        <v/>
      </c>
      <c r="W78" s="107" t="str">
        <f t="shared" si="7"/>
        <v/>
      </c>
      <c r="X78" s="107" t="str">
        <f t="shared" si="7"/>
        <v/>
      </c>
      <c r="Y78" s="107" t="str">
        <f t="shared" si="7"/>
        <v/>
      </c>
      <c r="Z78" s="107" t="str">
        <f t="shared" si="7"/>
        <v/>
      </c>
      <c r="AA78" s="107" t="str">
        <f t="shared" si="7"/>
        <v/>
      </c>
      <c r="AB78" s="107" t="str">
        <f t="shared" si="7"/>
        <v/>
      </c>
      <c r="AC78" s="107" t="str">
        <f t="shared" si="7"/>
        <v/>
      </c>
      <c r="AD78" s="107" t="str">
        <f t="shared" si="7"/>
        <v/>
      </c>
      <c r="AE78" s="107" t="str">
        <f t="shared" si="7"/>
        <v/>
      </c>
    </row>
    <row r="79" spans="1:31">
      <c r="A79" s="106">
        <v>29</v>
      </c>
      <c r="B79" s="107" t="str">
        <f t="shared" si="7"/>
        <v/>
      </c>
      <c r="C79" s="107" t="str">
        <f t="shared" si="7"/>
        <v/>
      </c>
      <c r="D79" s="107" t="str">
        <f t="shared" si="7"/>
        <v/>
      </c>
      <c r="E79" s="107" t="str">
        <f t="shared" si="7"/>
        <v/>
      </c>
      <c r="F79" s="107" t="str">
        <f t="shared" si="7"/>
        <v/>
      </c>
      <c r="G79" s="107" t="str">
        <f t="shared" si="7"/>
        <v/>
      </c>
      <c r="H79" s="107" t="str">
        <f t="shared" si="7"/>
        <v/>
      </c>
      <c r="I79" s="107" t="str">
        <f t="shared" si="7"/>
        <v/>
      </c>
      <c r="J79" s="107" t="str">
        <f t="shared" si="7"/>
        <v/>
      </c>
      <c r="K79" s="107" t="str">
        <f t="shared" si="7"/>
        <v/>
      </c>
      <c r="L79" s="107" t="str">
        <f t="shared" si="7"/>
        <v/>
      </c>
      <c r="M79" s="107" t="str">
        <f t="shared" si="7"/>
        <v/>
      </c>
      <c r="N79" s="107" t="str">
        <f t="shared" si="7"/>
        <v/>
      </c>
      <c r="O79" s="107" t="str">
        <f t="shared" si="7"/>
        <v/>
      </c>
      <c r="P79" s="107" t="str">
        <f t="shared" si="7"/>
        <v/>
      </c>
      <c r="Q79" s="107" t="str">
        <f t="shared" si="7"/>
        <v/>
      </c>
      <c r="R79" s="107" t="str">
        <f t="shared" si="7"/>
        <v/>
      </c>
      <c r="S79" s="107" t="str">
        <f t="shared" si="7"/>
        <v/>
      </c>
      <c r="T79" s="107" t="str">
        <f t="shared" si="7"/>
        <v/>
      </c>
      <c r="U79" s="107" t="str">
        <f t="shared" si="7"/>
        <v/>
      </c>
      <c r="V79" s="107" t="str">
        <f t="shared" si="7"/>
        <v/>
      </c>
      <c r="W79" s="107" t="str">
        <f t="shared" si="7"/>
        <v/>
      </c>
      <c r="X79" s="107" t="str">
        <f t="shared" si="7"/>
        <v/>
      </c>
      <c r="Y79" s="107" t="str">
        <f t="shared" si="7"/>
        <v/>
      </c>
      <c r="Z79" s="107" t="str">
        <f t="shared" si="7"/>
        <v/>
      </c>
      <c r="AA79" s="107" t="str">
        <f t="shared" si="7"/>
        <v/>
      </c>
      <c r="AB79" s="107" t="str">
        <f t="shared" si="7"/>
        <v/>
      </c>
      <c r="AC79" s="107" t="str">
        <f t="shared" si="7"/>
        <v/>
      </c>
      <c r="AD79" s="107" t="str">
        <f t="shared" si="7"/>
        <v/>
      </c>
      <c r="AE79" s="107" t="str">
        <f t="shared" si="7"/>
        <v/>
      </c>
    </row>
    <row r="80" spans="1:31">
      <c r="A80" s="106">
        <v>30</v>
      </c>
      <c r="B80" s="107" t="str">
        <f t="shared" si="7"/>
        <v/>
      </c>
      <c r="C80" s="107" t="str">
        <f t="shared" si="7"/>
        <v/>
      </c>
      <c r="D80" s="107" t="str">
        <f t="shared" si="7"/>
        <v/>
      </c>
      <c r="E80" s="107" t="str">
        <f t="shared" si="7"/>
        <v/>
      </c>
      <c r="F80" s="107" t="str">
        <f t="shared" si="7"/>
        <v/>
      </c>
      <c r="G80" s="107" t="str">
        <f t="shared" si="7"/>
        <v/>
      </c>
      <c r="H80" s="107" t="str">
        <f t="shared" si="7"/>
        <v/>
      </c>
      <c r="I80" s="107" t="str">
        <f t="shared" si="7"/>
        <v/>
      </c>
      <c r="J80" s="107" t="str">
        <f t="shared" si="7"/>
        <v/>
      </c>
      <c r="K80" s="107" t="str">
        <f t="shared" si="7"/>
        <v/>
      </c>
      <c r="L80" s="107" t="str">
        <f t="shared" si="7"/>
        <v/>
      </c>
      <c r="M80" s="107" t="str">
        <f t="shared" si="7"/>
        <v/>
      </c>
      <c r="N80" s="107" t="str">
        <f t="shared" si="7"/>
        <v/>
      </c>
      <c r="O80" s="107" t="str">
        <f t="shared" si="7"/>
        <v/>
      </c>
      <c r="P80" s="107" t="str">
        <f t="shared" si="7"/>
        <v/>
      </c>
      <c r="Q80" s="107" t="str">
        <f t="shared" si="7"/>
        <v/>
      </c>
      <c r="R80" s="107" t="str">
        <f t="shared" si="7"/>
        <v/>
      </c>
      <c r="S80" s="107" t="str">
        <f t="shared" si="7"/>
        <v/>
      </c>
      <c r="T80" s="107" t="str">
        <f t="shared" si="7"/>
        <v/>
      </c>
      <c r="U80" s="107" t="str">
        <f t="shared" si="7"/>
        <v/>
      </c>
      <c r="V80" s="107" t="str">
        <f t="shared" si="7"/>
        <v/>
      </c>
      <c r="W80" s="107" t="str">
        <f t="shared" si="7"/>
        <v/>
      </c>
      <c r="X80" s="107" t="str">
        <f t="shared" si="7"/>
        <v/>
      </c>
      <c r="Y80" s="107" t="str">
        <f t="shared" si="7"/>
        <v/>
      </c>
      <c r="Z80" s="107" t="str">
        <f t="shared" si="7"/>
        <v/>
      </c>
      <c r="AA80" s="107" t="str">
        <f t="shared" si="7"/>
        <v/>
      </c>
      <c r="AB80" s="107" t="str">
        <f t="shared" si="7"/>
        <v/>
      </c>
      <c r="AC80" s="107" t="str">
        <f t="shared" si="7"/>
        <v/>
      </c>
      <c r="AD80" s="107" t="str">
        <f t="shared" si="7"/>
        <v/>
      </c>
      <c r="AE80" s="107" t="str">
        <f t="shared" si="7"/>
        <v/>
      </c>
    </row>
    <row r="81" spans="1:31">
      <c r="A81" s="106">
        <v>31</v>
      </c>
      <c r="B81" s="107" t="str">
        <f t="shared" si="7"/>
        <v/>
      </c>
      <c r="C81" s="107" t="str">
        <f t="shared" si="7"/>
        <v/>
      </c>
      <c r="D81" s="107" t="str">
        <f t="shared" si="7"/>
        <v/>
      </c>
      <c r="E81" s="107" t="str">
        <f t="shared" si="7"/>
        <v/>
      </c>
      <c r="F81" s="107" t="str">
        <f t="shared" si="7"/>
        <v/>
      </c>
      <c r="G81" s="107" t="str">
        <f t="shared" si="7"/>
        <v/>
      </c>
      <c r="H81" s="107" t="str">
        <f t="shared" si="7"/>
        <v/>
      </c>
      <c r="I81" s="107" t="str">
        <f t="shared" si="7"/>
        <v/>
      </c>
      <c r="J81" s="107" t="str">
        <f t="shared" si="7"/>
        <v/>
      </c>
      <c r="K81" s="107" t="str">
        <f t="shared" si="7"/>
        <v/>
      </c>
      <c r="L81" s="107" t="str">
        <f t="shared" si="7"/>
        <v/>
      </c>
      <c r="M81" s="107" t="str">
        <f t="shared" si="7"/>
        <v/>
      </c>
      <c r="N81" s="107" t="str">
        <f t="shared" si="7"/>
        <v/>
      </c>
      <c r="O81" s="107" t="str">
        <f t="shared" si="7"/>
        <v/>
      </c>
      <c r="P81" s="107" t="str">
        <f t="shared" si="7"/>
        <v/>
      </c>
      <c r="Q81" s="107" t="str">
        <f t="shared" si="7"/>
        <v/>
      </c>
      <c r="R81" s="107" t="str">
        <f t="shared" si="7"/>
        <v/>
      </c>
      <c r="S81" s="107" t="str">
        <f t="shared" si="7"/>
        <v/>
      </c>
      <c r="T81" s="107" t="str">
        <f t="shared" si="7"/>
        <v/>
      </c>
      <c r="U81" s="107" t="str">
        <f t="shared" si="7"/>
        <v/>
      </c>
      <c r="V81" s="107" t="str">
        <f t="shared" si="7"/>
        <v/>
      </c>
      <c r="W81" s="107" t="str">
        <f t="shared" si="7"/>
        <v/>
      </c>
      <c r="X81" s="107" t="str">
        <f t="shared" si="7"/>
        <v/>
      </c>
      <c r="Y81" s="107" t="str">
        <f t="shared" si="7"/>
        <v/>
      </c>
      <c r="Z81" s="107" t="str">
        <f t="shared" si="7"/>
        <v/>
      </c>
      <c r="AA81" s="107" t="str">
        <f t="shared" si="7"/>
        <v/>
      </c>
      <c r="AB81" s="107" t="str">
        <f t="shared" si="7"/>
        <v/>
      </c>
      <c r="AC81" s="107" t="str">
        <f t="shared" si="7"/>
        <v/>
      </c>
      <c r="AD81" s="107" t="str">
        <f t="shared" si="7"/>
        <v/>
      </c>
      <c r="AE81" s="107" t="str">
        <f t="shared" si="7"/>
        <v/>
      </c>
    </row>
    <row r="82" spans="1:31">
      <c r="A82" s="106">
        <v>32</v>
      </c>
      <c r="B82" s="107" t="str">
        <f t="shared" si="7"/>
        <v/>
      </c>
      <c r="C82" s="107" t="str">
        <f t="shared" si="7"/>
        <v/>
      </c>
      <c r="D82" s="107" t="str">
        <f t="shared" si="7"/>
        <v/>
      </c>
      <c r="E82" s="107" t="str">
        <f t="shared" si="7"/>
        <v/>
      </c>
      <c r="F82" s="107" t="str">
        <f t="shared" si="7"/>
        <v/>
      </c>
      <c r="G82" s="107" t="str">
        <f t="shared" si="7"/>
        <v/>
      </c>
      <c r="H82" s="107" t="str">
        <f t="shared" si="7"/>
        <v/>
      </c>
      <c r="I82" s="107" t="str">
        <f t="shared" si="7"/>
        <v/>
      </c>
      <c r="J82" s="107" t="str">
        <f t="shared" si="7"/>
        <v/>
      </c>
      <c r="K82" s="107" t="str">
        <f t="shared" si="7"/>
        <v/>
      </c>
      <c r="L82" s="107" t="str">
        <f t="shared" si="7"/>
        <v/>
      </c>
      <c r="M82" s="107" t="str">
        <f t="shared" si="7"/>
        <v/>
      </c>
      <c r="N82" s="107" t="str">
        <f t="shared" si="7"/>
        <v/>
      </c>
      <c r="O82" s="107" t="str">
        <f t="shared" si="7"/>
        <v/>
      </c>
      <c r="P82" s="107" t="str">
        <f t="shared" si="7"/>
        <v/>
      </c>
      <c r="Q82" s="107" t="str">
        <f t="shared" si="7"/>
        <v/>
      </c>
      <c r="R82" s="107" t="str">
        <f t="shared" si="7"/>
        <v/>
      </c>
      <c r="S82" s="107" t="str">
        <f t="shared" si="7"/>
        <v/>
      </c>
      <c r="T82" s="107" t="str">
        <f t="shared" si="7"/>
        <v/>
      </c>
      <c r="U82" s="107" t="str">
        <f t="shared" si="7"/>
        <v/>
      </c>
      <c r="V82" s="107" t="str">
        <f t="shared" si="7"/>
        <v/>
      </c>
      <c r="W82" s="107" t="str">
        <f t="shared" si="7"/>
        <v/>
      </c>
      <c r="X82" s="107" t="str">
        <f t="shared" si="7"/>
        <v/>
      </c>
      <c r="Y82" s="107" t="str">
        <f t="shared" si="7"/>
        <v/>
      </c>
      <c r="Z82" s="107" t="str">
        <f t="shared" si="7"/>
        <v/>
      </c>
      <c r="AA82" s="107" t="str">
        <f t="shared" si="7"/>
        <v/>
      </c>
      <c r="AB82" s="107" t="str">
        <f t="shared" si="7"/>
        <v/>
      </c>
      <c r="AC82" s="107" t="str">
        <f t="shared" si="7"/>
        <v/>
      </c>
      <c r="AD82" s="107" t="str">
        <f t="shared" si="7"/>
        <v/>
      </c>
      <c r="AE82" s="107" t="str">
        <f t="shared" si="7"/>
        <v/>
      </c>
    </row>
    <row r="83" spans="1:31">
      <c r="A83" s="106">
        <v>33</v>
      </c>
      <c r="B83" s="107" t="str">
        <f t="shared" si="7"/>
        <v/>
      </c>
      <c r="C83" s="107" t="str">
        <f t="shared" si="7"/>
        <v/>
      </c>
      <c r="D83" s="107" t="str">
        <f t="shared" si="7"/>
        <v/>
      </c>
      <c r="E83" s="107" t="str">
        <f t="shared" si="7"/>
        <v/>
      </c>
      <c r="F83" s="107" t="str">
        <f t="shared" si="7"/>
        <v/>
      </c>
      <c r="G83" s="107" t="str">
        <f t="shared" si="7"/>
        <v/>
      </c>
      <c r="H83" s="107" t="str">
        <f t="shared" si="7"/>
        <v/>
      </c>
      <c r="I83" s="107" t="str">
        <f t="shared" si="7"/>
        <v/>
      </c>
      <c r="J83" s="107" t="str">
        <f t="shared" si="7"/>
        <v/>
      </c>
      <c r="K83" s="107" t="str">
        <f t="shared" si="7"/>
        <v/>
      </c>
      <c r="L83" s="107" t="str">
        <f t="shared" si="7"/>
        <v/>
      </c>
      <c r="M83" s="107" t="str">
        <f t="shared" si="7"/>
        <v/>
      </c>
      <c r="N83" s="107" t="str">
        <f t="shared" si="7"/>
        <v/>
      </c>
      <c r="O83" s="107" t="str">
        <f t="shared" si="7"/>
        <v/>
      </c>
      <c r="P83" s="107" t="str">
        <f t="shared" si="7"/>
        <v/>
      </c>
      <c r="Q83" s="107" t="str">
        <f t="shared" si="7"/>
        <v/>
      </c>
      <c r="R83" s="107" t="str">
        <f t="shared" si="7"/>
        <v/>
      </c>
      <c r="S83" s="107" t="str">
        <f t="shared" si="7"/>
        <v/>
      </c>
      <c r="T83" s="107" t="str">
        <f t="shared" si="7"/>
        <v/>
      </c>
      <c r="U83" s="107" t="str">
        <f t="shared" si="7"/>
        <v/>
      </c>
      <c r="V83" s="107" t="str">
        <f t="shared" si="7"/>
        <v/>
      </c>
      <c r="W83" s="107" t="str">
        <f t="shared" si="7"/>
        <v/>
      </c>
      <c r="X83" s="107" t="str">
        <f t="shared" si="7"/>
        <v/>
      </c>
      <c r="Y83" s="107" t="str">
        <f t="shared" si="7"/>
        <v/>
      </c>
      <c r="Z83" s="107" t="str">
        <f t="shared" si="7"/>
        <v/>
      </c>
      <c r="AA83" s="107" t="str">
        <f t="shared" si="7"/>
        <v/>
      </c>
      <c r="AB83" s="107" t="str">
        <f t="shared" si="7"/>
        <v/>
      </c>
      <c r="AC83" s="107" t="str">
        <f t="shared" si="7"/>
        <v/>
      </c>
      <c r="AD83" s="107" t="str">
        <f t="shared" si="7"/>
        <v/>
      </c>
      <c r="AE83" s="107" t="str">
        <f t="shared" si="7"/>
        <v/>
      </c>
    </row>
    <row r="84" spans="1:31">
      <c r="A84" s="106">
        <v>34</v>
      </c>
      <c r="B84" s="107" t="str">
        <f t="shared" si="7"/>
        <v/>
      </c>
      <c r="C84" s="107" t="str">
        <f t="shared" si="7"/>
        <v/>
      </c>
      <c r="D84" s="107" t="str">
        <f t="shared" si="7"/>
        <v/>
      </c>
      <c r="E84" s="107" t="str">
        <f t="shared" si="7"/>
        <v/>
      </c>
      <c r="F84" s="107" t="str">
        <f t="shared" si="7"/>
        <v/>
      </c>
      <c r="G84" s="107" t="str">
        <f t="shared" si="7"/>
        <v/>
      </c>
      <c r="H84" s="107" t="str">
        <f t="shared" si="7"/>
        <v/>
      </c>
      <c r="I84" s="107" t="str">
        <f t="shared" si="7"/>
        <v/>
      </c>
      <c r="J84" s="107" t="str">
        <f t="shared" si="7"/>
        <v/>
      </c>
      <c r="K84" s="107" t="str">
        <f t="shared" si="7"/>
        <v/>
      </c>
      <c r="L84" s="107" t="str">
        <f t="shared" si="7"/>
        <v/>
      </c>
      <c r="M84" s="107" t="str">
        <f t="shared" si="7"/>
        <v/>
      </c>
      <c r="N84" s="107" t="str">
        <f t="shared" si="7"/>
        <v/>
      </c>
      <c r="O84" s="107" t="str">
        <f t="shared" si="7"/>
        <v/>
      </c>
      <c r="P84" s="107" t="str">
        <f t="shared" si="7"/>
        <v/>
      </c>
      <c r="Q84" s="107" t="str">
        <f t="shared" si="7"/>
        <v/>
      </c>
      <c r="R84" s="107" t="str">
        <f t="shared" si="7"/>
        <v/>
      </c>
      <c r="S84" s="107" t="str">
        <f t="shared" si="7"/>
        <v/>
      </c>
      <c r="T84" s="107" t="str">
        <f t="shared" si="7"/>
        <v/>
      </c>
      <c r="U84" s="107" t="str">
        <f t="shared" si="7"/>
        <v/>
      </c>
      <c r="V84" s="107" t="str">
        <f t="shared" si="7"/>
        <v/>
      </c>
      <c r="W84" s="107" t="str">
        <f t="shared" si="7"/>
        <v/>
      </c>
      <c r="X84" s="107" t="str">
        <f t="shared" si="7"/>
        <v/>
      </c>
      <c r="Y84" s="107" t="str">
        <f t="shared" si="7"/>
        <v/>
      </c>
      <c r="Z84" s="107" t="str">
        <f t="shared" si="7"/>
        <v/>
      </c>
      <c r="AA84" s="107" t="str">
        <f t="shared" si="7"/>
        <v/>
      </c>
      <c r="AB84" s="107" t="str">
        <f t="shared" si="7"/>
        <v/>
      </c>
      <c r="AC84" s="107" t="str">
        <f t="shared" si="7"/>
        <v/>
      </c>
      <c r="AD84" s="107" t="str">
        <f t="shared" si="7"/>
        <v/>
      </c>
      <c r="AE84" s="107" t="str">
        <f t="shared" si="7"/>
        <v/>
      </c>
    </row>
    <row r="85" spans="1:31">
      <c r="A85" s="106">
        <v>35</v>
      </c>
      <c r="B85" s="107" t="str">
        <f t="shared" si="7"/>
        <v/>
      </c>
      <c r="C85" s="107" t="str">
        <f t="shared" si="7"/>
        <v/>
      </c>
      <c r="D85" s="107" t="str">
        <f t="shared" si="7"/>
        <v/>
      </c>
      <c r="E85" s="107" t="str">
        <f t="shared" si="7"/>
        <v/>
      </c>
      <c r="F85" s="107" t="str">
        <f t="shared" si="7"/>
        <v/>
      </c>
      <c r="G85" s="107" t="str">
        <f t="shared" si="7"/>
        <v/>
      </c>
      <c r="H85" s="107" t="str">
        <f t="shared" si="7"/>
        <v/>
      </c>
      <c r="I85" s="107" t="str">
        <f t="shared" si="7"/>
        <v/>
      </c>
      <c r="J85" s="107" t="str">
        <f t="shared" si="7"/>
        <v/>
      </c>
      <c r="K85" s="107" t="str">
        <f t="shared" si="7"/>
        <v/>
      </c>
      <c r="L85" s="107" t="str">
        <f t="shared" si="7"/>
        <v/>
      </c>
      <c r="M85" s="107" t="str">
        <f t="shared" si="7"/>
        <v/>
      </c>
      <c r="N85" s="107" t="str">
        <f t="shared" si="7"/>
        <v/>
      </c>
      <c r="O85" s="107" t="str">
        <f t="shared" si="7"/>
        <v/>
      </c>
      <c r="P85" s="107" t="str">
        <f t="shared" si="7"/>
        <v/>
      </c>
      <c r="Q85" s="107" t="str">
        <f t="shared" ref="Q85:AE85" si="8">IF(Q37&gt;0,LN(Q37),"")</f>
        <v/>
      </c>
      <c r="R85" s="107" t="str">
        <f t="shared" si="8"/>
        <v/>
      </c>
      <c r="S85" s="107" t="str">
        <f t="shared" si="8"/>
        <v/>
      </c>
      <c r="T85" s="107" t="str">
        <f t="shared" si="8"/>
        <v/>
      </c>
      <c r="U85" s="107" t="str">
        <f t="shared" si="8"/>
        <v/>
      </c>
      <c r="V85" s="107" t="str">
        <f t="shared" si="8"/>
        <v/>
      </c>
      <c r="W85" s="107" t="str">
        <f t="shared" si="8"/>
        <v/>
      </c>
      <c r="X85" s="107" t="str">
        <f t="shared" si="8"/>
        <v/>
      </c>
      <c r="Y85" s="107" t="str">
        <f t="shared" si="8"/>
        <v/>
      </c>
      <c r="Z85" s="107" t="str">
        <f t="shared" si="8"/>
        <v/>
      </c>
      <c r="AA85" s="107" t="str">
        <f t="shared" si="8"/>
        <v/>
      </c>
      <c r="AB85" s="107" t="str">
        <f t="shared" si="8"/>
        <v/>
      </c>
      <c r="AC85" s="107" t="str">
        <f t="shared" si="8"/>
        <v/>
      </c>
      <c r="AD85" s="107" t="str">
        <f t="shared" si="8"/>
        <v/>
      </c>
      <c r="AE85" s="107" t="str">
        <f t="shared" si="8"/>
        <v/>
      </c>
    </row>
    <row r="86" spans="1:31">
      <c r="B86" s="36"/>
      <c r="C86" s="36"/>
      <c r="D86" s="36"/>
      <c r="E86" s="36"/>
      <c r="F86" s="36"/>
    </row>
    <row r="87" spans="1:31" ht="14.45" customHeight="1">
      <c r="A87" s="110" t="s">
        <v>280</v>
      </c>
      <c r="B87" s="186" t="s">
        <v>281</v>
      </c>
      <c r="C87" s="45">
        <f>COUNT(B51:AE85)</f>
        <v>0</v>
      </c>
    </row>
    <row r="88" spans="1:31">
      <c r="B88" s="37"/>
      <c r="C88" s="187"/>
      <c r="D88" s="37"/>
      <c r="E88" s="37"/>
    </row>
    <row r="89" spans="1:31">
      <c r="A89" s="110" t="s">
        <v>280</v>
      </c>
      <c r="B89" s="188" t="s">
        <v>275</v>
      </c>
      <c r="C89" s="45">
        <f>C87-1</f>
        <v>-1</v>
      </c>
    </row>
    <row r="90" spans="1:31">
      <c r="C90" s="45"/>
    </row>
    <row r="91" spans="1:31">
      <c r="A91" s="110" t="s">
        <v>280</v>
      </c>
      <c r="B91"/>
      <c r="C91" s="189" t="e">
        <f>AVERAGE(B51:AE85)</f>
        <v>#DIV/0!</v>
      </c>
    </row>
    <row r="92" spans="1:31">
      <c r="C92" s="45"/>
      <c r="E92" s="37"/>
    </row>
    <row r="93" spans="1:31" ht="16.5">
      <c r="A93" s="110" t="s">
        <v>280</v>
      </c>
      <c r="B93" s="190" t="s">
        <v>282</v>
      </c>
      <c r="C93" s="189" t="e">
        <f>VAR(B51:AE85)</f>
        <v>#DIV/0!</v>
      </c>
    </row>
    <row r="94" spans="1:31">
      <c r="C94" s="126"/>
    </row>
    <row r="95" spans="1:31" ht="16.5">
      <c r="A95" s="110" t="s">
        <v>280</v>
      </c>
      <c r="B95" s="190" t="s">
        <v>283</v>
      </c>
      <c r="C95" s="189" t="e">
        <f>C93/2</f>
        <v>#DIV/0!</v>
      </c>
    </row>
    <row r="96" spans="1:31">
      <c r="C96" s="45"/>
    </row>
    <row r="97" spans="1:3">
      <c r="A97" s="110" t="s">
        <v>280</v>
      </c>
      <c r="B97" s="20" t="s">
        <v>278</v>
      </c>
      <c r="C97" s="191" t="e">
        <f>TINV(2*0.01,C89)</f>
        <v>#NUM!</v>
      </c>
    </row>
    <row r="98" spans="1:3">
      <c r="C98" s="45"/>
    </row>
    <row r="99" spans="1:3" ht="16.5">
      <c r="A99" s="110" t="s">
        <v>280</v>
      </c>
      <c r="B99" s="190" t="s">
        <v>284</v>
      </c>
      <c r="C99" s="189" t="e">
        <f>C93/C87</f>
        <v>#DIV/0!</v>
      </c>
    </row>
    <row r="100" spans="1:3">
      <c r="C100" s="45"/>
    </row>
    <row r="101" spans="1:3" ht="16.5">
      <c r="A101" s="110" t="s">
        <v>280</v>
      </c>
      <c r="B101" s="190" t="s">
        <v>285</v>
      </c>
      <c r="C101" s="189" t="e">
        <f>C93^2</f>
        <v>#DIV/0!</v>
      </c>
    </row>
    <row r="102" spans="1:3">
      <c r="C102" s="45"/>
    </row>
    <row r="103" spans="1:3">
      <c r="B103" s="192" t="s">
        <v>286</v>
      </c>
      <c r="C103" s="45">
        <f>2*(C87-1)</f>
        <v>-2</v>
      </c>
    </row>
    <row r="104" spans="1:3">
      <c r="C104" s="45"/>
    </row>
    <row r="105" spans="1:3" ht="16.5">
      <c r="B105" s="190" t="s">
        <v>287</v>
      </c>
      <c r="C105" s="189" t="e">
        <f>C101/C103</f>
        <v>#DIV/0!</v>
      </c>
    </row>
    <row r="107" spans="1:3">
      <c r="A107"/>
      <c r="C107" s="193" t="e">
        <f>C91+C95+C97*SQRT(C99+C105)</f>
        <v>#DIV/0!</v>
      </c>
    </row>
    <row r="110" spans="1:3">
      <c r="A110" s="194" t="s">
        <v>288</v>
      </c>
    </row>
    <row r="111" spans="1:3">
      <c r="A111" s="195" t="s">
        <v>289</v>
      </c>
      <c r="C111" s="196" t="e">
        <f>EXP(C107)</f>
        <v>#DIV/0!</v>
      </c>
    </row>
    <row r="112" spans="1:3">
      <c r="C112" s="189"/>
    </row>
    <row r="124" spans="1:1">
      <c r="A124" s="110"/>
    </row>
  </sheetData>
  <mergeCells count="1">
    <mergeCell ref="A38:D38"/>
  </mergeCells>
  <hyperlinks>
    <hyperlink ref="A111" r:id="rId1" xr:uid="{00000000-0004-0000-1000-000000000000}"/>
  </hyperlinks>
  <pageMargins left="0.7" right="0.7" top="0.75" bottom="0.75" header="0.3" footer="0.3"/>
  <pageSetup scale="44" fitToHeight="2" orientation="landscape" r:id="rId2"/>
  <headerFooter>
    <oddFooter>&amp;L&amp;F&amp;C&amp;A&amp;R&amp;D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5"/>
  <sheetViews>
    <sheetView tabSelected="1" zoomScaleNormal="100" workbookViewId="0">
      <selection activeCell="B3" sqref="B3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8" customWidth="1"/>
    <col min="5" max="5" width="19" bestFit="1" customWidth="1"/>
    <col min="6" max="6" width="18.140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ht="51.95">
      <c r="A2" s="53" t="s">
        <v>56</v>
      </c>
      <c r="B2" s="128" t="s">
        <v>57</v>
      </c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>Combined Roofline - Existing Sources lb/hr</v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>
      <c r="A3" s="103">
        <v>1</v>
      </c>
      <c r="B3" s="204">
        <v>16.728099999999998</v>
      </c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>
        <f>IF(B3&gt;0,LN(B3),"")</f>
        <v>2.8170899401094207</v>
      </c>
      <c r="AI3" s="85" t="str">
        <f t="shared" ref="AI3:AX18" si="1">IF(C3&gt;0,LN(C3),"")</f>
        <v/>
      </c>
      <c r="AJ3" s="85" t="str">
        <f t="shared" si="1"/>
        <v/>
      </c>
      <c r="AK3" s="85" t="str">
        <f t="shared" si="1"/>
        <v/>
      </c>
      <c r="AL3" s="85" t="str">
        <f t="shared" si="1"/>
        <v/>
      </c>
      <c r="AM3" s="85" t="str">
        <f t="shared" si="1"/>
        <v/>
      </c>
      <c r="AN3" s="85" t="str">
        <f t="shared" si="1"/>
        <v/>
      </c>
      <c r="AO3" s="85" t="str">
        <f t="shared" si="1"/>
        <v/>
      </c>
      <c r="AP3" s="85" t="str">
        <f t="shared" si="1"/>
        <v/>
      </c>
      <c r="AQ3" s="85" t="str">
        <f t="shared" si="1"/>
        <v/>
      </c>
      <c r="AR3" s="85" t="str">
        <f t="shared" si="1"/>
        <v/>
      </c>
      <c r="AS3" s="85" t="str">
        <f t="shared" si="1"/>
        <v/>
      </c>
      <c r="AT3" s="85" t="str">
        <f t="shared" si="1"/>
        <v/>
      </c>
      <c r="AU3" s="85" t="str">
        <f t="shared" si="1"/>
        <v/>
      </c>
      <c r="AV3" s="85" t="str">
        <f t="shared" si="1"/>
        <v/>
      </c>
      <c r="AW3" s="85" t="str">
        <f t="shared" si="1"/>
        <v/>
      </c>
      <c r="AX3" s="85" t="str">
        <f t="shared" si="1"/>
        <v/>
      </c>
      <c r="AY3" s="85" t="str">
        <f t="shared" ref="AY3:BK22" si="2">IF(S3&gt;0,LN(S3),"")</f>
        <v/>
      </c>
      <c r="AZ3" s="85" t="str">
        <f t="shared" si="2"/>
        <v/>
      </c>
      <c r="BA3" s="85" t="str">
        <f t="shared" si="2"/>
        <v/>
      </c>
      <c r="BB3" s="85" t="str">
        <f t="shared" si="2"/>
        <v/>
      </c>
      <c r="BC3" s="85" t="str">
        <f t="shared" si="2"/>
        <v/>
      </c>
      <c r="BD3" s="85" t="str">
        <f t="shared" si="2"/>
        <v/>
      </c>
      <c r="BE3" s="85" t="str">
        <f t="shared" si="2"/>
        <v/>
      </c>
      <c r="BF3" s="85" t="str">
        <f t="shared" si="2"/>
        <v/>
      </c>
      <c r="BG3" s="85" t="str">
        <f t="shared" si="2"/>
        <v/>
      </c>
      <c r="BH3" s="85" t="str">
        <f t="shared" si="2"/>
        <v/>
      </c>
      <c r="BI3" s="85" t="str">
        <f t="shared" si="2"/>
        <v/>
      </c>
      <c r="BJ3" s="85" t="str">
        <f t="shared" si="2"/>
        <v/>
      </c>
      <c r="BK3" s="85" t="str">
        <f t="shared" si="2"/>
        <v/>
      </c>
    </row>
    <row r="4" spans="1:63">
      <c r="A4" s="103">
        <v>2</v>
      </c>
      <c r="B4" s="204">
        <v>16.668300000000002</v>
      </c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>
        <f t="shared" ref="AH4:AW33" si="3">IF(B4&gt;0,LN(B4),"")</f>
        <v>2.8135087119583502</v>
      </c>
      <c r="AI4" s="85" t="str">
        <f t="shared" si="1"/>
        <v/>
      </c>
      <c r="AJ4" s="85" t="str">
        <f t="shared" si="1"/>
        <v/>
      </c>
      <c r="AK4" s="85" t="str">
        <f t="shared" si="1"/>
        <v/>
      </c>
      <c r="AL4" s="85" t="str">
        <f t="shared" si="1"/>
        <v/>
      </c>
      <c r="AM4" s="85" t="str">
        <f t="shared" si="1"/>
        <v/>
      </c>
      <c r="AN4" s="85" t="str">
        <f t="shared" si="1"/>
        <v/>
      </c>
      <c r="AO4" s="85" t="str">
        <f t="shared" si="1"/>
        <v/>
      </c>
      <c r="AP4" s="85" t="str">
        <f t="shared" si="1"/>
        <v/>
      </c>
      <c r="AQ4" s="85" t="str">
        <f t="shared" si="1"/>
        <v/>
      </c>
      <c r="AR4" s="85" t="str">
        <f t="shared" si="1"/>
        <v/>
      </c>
      <c r="AS4" s="85" t="str">
        <f t="shared" si="1"/>
        <v/>
      </c>
      <c r="AT4" s="85" t="str">
        <f t="shared" si="1"/>
        <v/>
      </c>
      <c r="AU4" s="85" t="str">
        <f t="shared" si="1"/>
        <v/>
      </c>
      <c r="AV4" s="85" t="str">
        <f t="shared" si="1"/>
        <v/>
      </c>
      <c r="AW4" s="85" t="str">
        <f t="shared" si="1"/>
        <v/>
      </c>
      <c r="AX4" s="85" t="str">
        <f t="shared" si="1"/>
        <v/>
      </c>
      <c r="AY4" s="85" t="str">
        <f t="shared" si="2"/>
        <v/>
      </c>
      <c r="AZ4" s="85" t="str">
        <f t="shared" si="2"/>
        <v/>
      </c>
      <c r="BA4" s="85" t="str">
        <f t="shared" si="2"/>
        <v/>
      </c>
      <c r="BB4" s="85" t="str">
        <f t="shared" si="2"/>
        <v/>
      </c>
      <c r="BC4" s="85" t="str">
        <f t="shared" si="2"/>
        <v/>
      </c>
      <c r="BD4" s="85" t="str">
        <f t="shared" si="2"/>
        <v/>
      </c>
      <c r="BE4" s="85" t="str">
        <f t="shared" si="2"/>
        <v/>
      </c>
      <c r="BF4" s="85" t="str">
        <f t="shared" si="2"/>
        <v/>
      </c>
      <c r="BG4" s="85" t="str">
        <f t="shared" si="2"/>
        <v/>
      </c>
      <c r="BH4" s="85" t="str">
        <f t="shared" si="2"/>
        <v/>
      </c>
      <c r="BI4" s="85" t="str">
        <f t="shared" si="2"/>
        <v/>
      </c>
      <c r="BJ4" s="85" t="str">
        <f t="shared" si="2"/>
        <v/>
      </c>
      <c r="BK4" s="85" t="str">
        <f t="shared" si="2"/>
        <v/>
      </c>
    </row>
    <row r="5" spans="1:63">
      <c r="A5" s="103">
        <v>3</v>
      </c>
      <c r="B5" s="204">
        <v>16.907499999999999</v>
      </c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>
        <f t="shared" si="3"/>
        <v>2.827757310466958</v>
      </c>
      <c r="AI5" s="85" t="str">
        <f t="shared" si="1"/>
        <v/>
      </c>
      <c r="AJ5" s="85" t="str">
        <f t="shared" si="1"/>
        <v/>
      </c>
      <c r="AK5" s="85" t="str">
        <f t="shared" si="1"/>
        <v/>
      </c>
      <c r="AL5" s="85" t="str">
        <f t="shared" si="1"/>
        <v/>
      </c>
      <c r="AM5" s="85" t="str">
        <f t="shared" si="1"/>
        <v/>
      </c>
      <c r="AN5" s="85" t="str">
        <f t="shared" si="1"/>
        <v/>
      </c>
      <c r="AO5" s="85" t="str">
        <f t="shared" si="1"/>
        <v/>
      </c>
      <c r="AP5" s="85" t="str">
        <f t="shared" si="1"/>
        <v/>
      </c>
      <c r="AQ5" s="85" t="str">
        <f t="shared" si="1"/>
        <v/>
      </c>
      <c r="AR5" s="85" t="str">
        <f t="shared" si="1"/>
        <v/>
      </c>
      <c r="AS5" s="85" t="str">
        <f t="shared" si="1"/>
        <v/>
      </c>
      <c r="AT5" s="85" t="str">
        <f t="shared" si="1"/>
        <v/>
      </c>
      <c r="AU5" s="85" t="str">
        <f t="shared" si="1"/>
        <v/>
      </c>
      <c r="AV5" s="85" t="str">
        <f t="shared" si="1"/>
        <v/>
      </c>
      <c r="AW5" s="85" t="str">
        <f t="shared" si="1"/>
        <v/>
      </c>
      <c r="AX5" s="85" t="str">
        <f t="shared" si="1"/>
        <v/>
      </c>
      <c r="AY5" s="85" t="str">
        <f t="shared" si="2"/>
        <v/>
      </c>
      <c r="AZ5" s="85" t="str">
        <f t="shared" si="2"/>
        <v/>
      </c>
      <c r="BA5" s="85" t="str">
        <f t="shared" si="2"/>
        <v/>
      </c>
      <c r="BB5" s="85" t="str">
        <f t="shared" si="2"/>
        <v/>
      </c>
      <c r="BC5" s="85" t="str">
        <f t="shared" si="2"/>
        <v/>
      </c>
      <c r="BD5" s="85" t="str">
        <f t="shared" si="2"/>
        <v/>
      </c>
      <c r="BE5" s="85" t="str">
        <f t="shared" si="2"/>
        <v/>
      </c>
      <c r="BF5" s="85" t="str">
        <f t="shared" si="2"/>
        <v/>
      </c>
      <c r="BG5" s="85" t="str">
        <f t="shared" si="2"/>
        <v/>
      </c>
      <c r="BH5" s="85" t="str">
        <f t="shared" si="2"/>
        <v/>
      </c>
      <c r="BI5" s="85" t="str">
        <f t="shared" si="2"/>
        <v/>
      </c>
      <c r="BJ5" s="85" t="str">
        <f t="shared" si="2"/>
        <v/>
      </c>
      <c r="BK5" s="85" t="str">
        <f t="shared" si="2"/>
        <v/>
      </c>
    </row>
    <row r="6" spans="1:63">
      <c r="A6" s="103">
        <v>4</v>
      </c>
      <c r="B6" s="204">
        <v>9.2162000000000006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>
        <f t="shared" si="3"/>
        <v>2.2209628051069528</v>
      </c>
      <c r="AI6" s="85" t="str">
        <f t="shared" si="1"/>
        <v/>
      </c>
      <c r="AJ6" s="85" t="str">
        <f t="shared" si="1"/>
        <v/>
      </c>
      <c r="AK6" s="85" t="str">
        <f t="shared" si="1"/>
        <v/>
      </c>
      <c r="AL6" s="85" t="str">
        <f t="shared" si="1"/>
        <v/>
      </c>
      <c r="AM6" s="85" t="str">
        <f t="shared" si="1"/>
        <v/>
      </c>
      <c r="AN6" s="85" t="str">
        <f t="shared" si="1"/>
        <v/>
      </c>
      <c r="AO6" s="85" t="str">
        <f t="shared" si="1"/>
        <v/>
      </c>
      <c r="AP6" s="85" t="str">
        <f t="shared" si="1"/>
        <v/>
      </c>
      <c r="AQ6" s="85" t="str">
        <f t="shared" si="1"/>
        <v/>
      </c>
      <c r="AR6" s="85" t="str">
        <f t="shared" si="1"/>
        <v/>
      </c>
      <c r="AS6" s="85" t="str">
        <f t="shared" si="1"/>
        <v/>
      </c>
      <c r="AT6" s="85" t="str">
        <f t="shared" si="1"/>
        <v/>
      </c>
      <c r="AU6" s="85" t="str">
        <f t="shared" si="1"/>
        <v/>
      </c>
      <c r="AV6" s="85" t="str">
        <f t="shared" si="1"/>
        <v/>
      </c>
      <c r="AW6" s="85" t="str">
        <f t="shared" si="1"/>
        <v/>
      </c>
      <c r="AX6" s="85" t="str">
        <f t="shared" si="1"/>
        <v/>
      </c>
      <c r="AY6" s="85" t="str">
        <f t="shared" si="2"/>
        <v/>
      </c>
      <c r="AZ6" s="85" t="str">
        <f t="shared" si="2"/>
        <v/>
      </c>
      <c r="BA6" s="85" t="str">
        <f t="shared" si="2"/>
        <v/>
      </c>
      <c r="BB6" s="85" t="str">
        <f t="shared" si="2"/>
        <v/>
      </c>
      <c r="BC6" s="85" t="str">
        <f t="shared" si="2"/>
        <v/>
      </c>
      <c r="BD6" s="85" t="str">
        <f t="shared" si="2"/>
        <v/>
      </c>
      <c r="BE6" s="85" t="str">
        <f t="shared" si="2"/>
        <v/>
      </c>
      <c r="BF6" s="85" t="str">
        <f t="shared" si="2"/>
        <v/>
      </c>
      <c r="BG6" s="85" t="str">
        <f t="shared" si="2"/>
        <v/>
      </c>
      <c r="BH6" s="85" t="str">
        <f t="shared" si="2"/>
        <v/>
      </c>
      <c r="BI6" s="85" t="str">
        <f t="shared" si="2"/>
        <v/>
      </c>
      <c r="BJ6" s="85" t="str">
        <f t="shared" si="2"/>
        <v/>
      </c>
      <c r="BK6" s="85" t="str">
        <f t="shared" si="2"/>
        <v/>
      </c>
    </row>
    <row r="7" spans="1:63">
      <c r="A7" s="103">
        <v>5</v>
      </c>
      <c r="B7" s="204">
        <v>6.5290000000000008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>
        <f t="shared" si="3"/>
        <v>1.8762537922044966</v>
      </c>
      <c r="AI7" s="85" t="str">
        <f t="shared" si="1"/>
        <v/>
      </c>
      <c r="AJ7" s="85" t="str">
        <f t="shared" si="1"/>
        <v/>
      </c>
      <c r="AK7" s="85" t="str">
        <f t="shared" si="1"/>
        <v/>
      </c>
      <c r="AL7" s="85" t="str">
        <f t="shared" si="1"/>
        <v/>
      </c>
      <c r="AM7" s="85" t="str">
        <f t="shared" si="1"/>
        <v/>
      </c>
      <c r="AN7" s="85" t="str">
        <f t="shared" si="1"/>
        <v/>
      </c>
      <c r="AO7" s="85" t="str">
        <f t="shared" si="1"/>
        <v/>
      </c>
      <c r="AP7" s="85" t="str">
        <f t="shared" si="1"/>
        <v/>
      </c>
      <c r="AQ7" s="85" t="str">
        <f t="shared" si="1"/>
        <v/>
      </c>
      <c r="AR7" s="85" t="str">
        <f t="shared" si="1"/>
        <v/>
      </c>
      <c r="AS7" s="85" t="str">
        <f t="shared" si="1"/>
        <v/>
      </c>
      <c r="AT7" s="85" t="str">
        <f t="shared" si="1"/>
        <v/>
      </c>
      <c r="AU7" s="85" t="str">
        <f t="shared" si="1"/>
        <v/>
      </c>
      <c r="AV7" s="85" t="str">
        <f t="shared" si="1"/>
        <v/>
      </c>
      <c r="AW7" s="85" t="str">
        <f t="shared" si="1"/>
        <v/>
      </c>
      <c r="AX7" s="85" t="str">
        <f t="shared" si="1"/>
        <v/>
      </c>
      <c r="AY7" s="85" t="str">
        <f t="shared" si="2"/>
        <v/>
      </c>
      <c r="AZ7" s="85" t="str">
        <f t="shared" si="2"/>
        <v/>
      </c>
      <c r="BA7" s="85" t="str">
        <f t="shared" si="2"/>
        <v/>
      </c>
      <c r="BB7" s="85" t="str">
        <f t="shared" si="2"/>
        <v/>
      </c>
      <c r="BC7" s="85" t="str">
        <f t="shared" si="2"/>
        <v/>
      </c>
      <c r="BD7" s="85" t="str">
        <f t="shared" si="2"/>
        <v/>
      </c>
      <c r="BE7" s="85" t="str">
        <f t="shared" si="2"/>
        <v/>
      </c>
      <c r="BF7" s="85" t="str">
        <f t="shared" si="2"/>
        <v/>
      </c>
      <c r="BG7" s="85" t="str">
        <f t="shared" si="2"/>
        <v/>
      </c>
      <c r="BH7" s="85" t="str">
        <f t="shared" si="2"/>
        <v/>
      </c>
      <c r="BI7" s="85" t="str">
        <f t="shared" si="2"/>
        <v/>
      </c>
      <c r="BJ7" s="85" t="str">
        <f t="shared" si="2"/>
        <v/>
      </c>
      <c r="BK7" s="85" t="str">
        <f t="shared" si="2"/>
        <v/>
      </c>
    </row>
    <row r="8" spans="1:63">
      <c r="A8" s="103">
        <v>6</v>
      </c>
      <c r="B8" s="204">
        <v>7.4472000000000005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>
        <f t="shared" si="3"/>
        <v>2.007838122820143</v>
      </c>
      <c r="AI8" s="85" t="str">
        <f t="shared" si="1"/>
        <v/>
      </c>
      <c r="AJ8" s="85" t="str">
        <f t="shared" si="1"/>
        <v/>
      </c>
      <c r="AK8" s="85" t="str">
        <f t="shared" si="1"/>
        <v/>
      </c>
      <c r="AL8" s="85" t="str">
        <f t="shared" si="1"/>
        <v/>
      </c>
      <c r="AM8" s="85" t="str">
        <f t="shared" si="1"/>
        <v/>
      </c>
      <c r="AN8" s="85" t="str">
        <f t="shared" si="1"/>
        <v/>
      </c>
      <c r="AO8" s="85" t="str">
        <f t="shared" si="1"/>
        <v/>
      </c>
      <c r="AP8" s="85" t="str">
        <f t="shared" si="1"/>
        <v/>
      </c>
      <c r="AQ8" s="85" t="str">
        <f t="shared" si="1"/>
        <v/>
      </c>
      <c r="AR8" s="85" t="str">
        <f t="shared" si="1"/>
        <v/>
      </c>
      <c r="AS8" s="85" t="str">
        <f t="shared" si="1"/>
        <v/>
      </c>
      <c r="AT8" s="85" t="str">
        <f t="shared" si="1"/>
        <v/>
      </c>
      <c r="AU8" s="85" t="str">
        <f t="shared" si="1"/>
        <v/>
      </c>
      <c r="AV8" s="85" t="str">
        <f t="shared" si="1"/>
        <v/>
      </c>
      <c r="AW8" s="85" t="str">
        <f t="shared" si="1"/>
        <v/>
      </c>
      <c r="AX8" s="85" t="str">
        <f t="shared" si="1"/>
        <v/>
      </c>
      <c r="AY8" s="85" t="str">
        <f t="shared" si="2"/>
        <v/>
      </c>
      <c r="AZ8" s="85" t="str">
        <f t="shared" si="2"/>
        <v/>
      </c>
      <c r="BA8" s="85" t="str">
        <f t="shared" si="2"/>
        <v/>
      </c>
      <c r="BB8" s="85" t="str">
        <f t="shared" si="2"/>
        <v/>
      </c>
      <c r="BC8" s="85" t="str">
        <f t="shared" si="2"/>
        <v/>
      </c>
      <c r="BD8" s="85" t="str">
        <f t="shared" si="2"/>
        <v/>
      </c>
      <c r="BE8" s="85" t="str">
        <f t="shared" si="2"/>
        <v/>
      </c>
      <c r="BF8" s="85" t="str">
        <f t="shared" si="2"/>
        <v/>
      </c>
      <c r="BG8" s="85" t="str">
        <f t="shared" si="2"/>
        <v/>
      </c>
      <c r="BH8" s="85" t="str">
        <f t="shared" si="2"/>
        <v/>
      </c>
      <c r="BI8" s="85" t="str">
        <f t="shared" si="2"/>
        <v/>
      </c>
      <c r="BJ8" s="85" t="str">
        <f t="shared" si="2"/>
        <v/>
      </c>
      <c r="BK8" s="85" t="str">
        <f t="shared" si="2"/>
        <v/>
      </c>
    </row>
    <row r="9" spans="1:63">
      <c r="A9" s="103">
        <v>7</v>
      </c>
      <c r="B9" s="204">
        <v>9.9832000000000001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>
        <f t="shared" si="3"/>
        <v>2.3009036802115075</v>
      </c>
      <c r="AI9" s="85" t="str">
        <f t="shared" si="1"/>
        <v/>
      </c>
      <c r="AJ9" s="85" t="str">
        <f t="shared" si="1"/>
        <v/>
      </c>
      <c r="AK9" s="85" t="str">
        <f t="shared" si="1"/>
        <v/>
      </c>
      <c r="AL9" s="85" t="str">
        <f t="shared" si="1"/>
        <v/>
      </c>
      <c r="AM9" s="85" t="str">
        <f t="shared" si="1"/>
        <v/>
      </c>
      <c r="AN9" s="85" t="str">
        <f t="shared" si="1"/>
        <v/>
      </c>
      <c r="AO9" s="85" t="str">
        <f t="shared" si="1"/>
        <v/>
      </c>
      <c r="AP9" s="85" t="str">
        <f t="shared" si="1"/>
        <v/>
      </c>
      <c r="AQ9" s="85" t="str">
        <f t="shared" si="1"/>
        <v/>
      </c>
      <c r="AR9" s="85" t="str">
        <f t="shared" si="1"/>
        <v/>
      </c>
      <c r="AS9" s="85" t="str">
        <f t="shared" si="1"/>
        <v/>
      </c>
      <c r="AT9" s="85" t="str">
        <f t="shared" si="1"/>
        <v/>
      </c>
      <c r="AU9" s="85" t="str">
        <f t="shared" si="1"/>
        <v/>
      </c>
      <c r="AV9" s="85" t="str">
        <f t="shared" si="1"/>
        <v/>
      </c>
      <c r="AW9" s="85" t="str">
        <f t="shared" si="1"/>
        <v/>
      </c>
      <c r="AX9" s="85" t="str">
        <f t="shared" si="1"/>
        <v/>
      </c>
      <c r="AY9" s="85" t="str">
        <f t="shared" si="2"/>
        <v/>
      </c>
      <c r="AZ9" s="85" t="str">
        <f t="shared" si="2"/>
        <v/>
      </c>
      <c r="BA9" s="85" t="str">
        <f t="shared" si="2"/>
        <v/>
      </c>
      <c r="BB9" s="85" t="str">
        <f t="shared" si="2"/>
        <v/>
      </c>
      <c r="BC9" s="85" t="str">
        <f t="shared" si="2"/>
        <v/>
      </c>
      <c r="BD9" s="85" t="str">
        <f t="shared" si="2"/>
        <v/>
      </c>
      <c r="BE9" s="85" t="str">
        <f t="shared" si="2"/>
        <v/>
      </c>
      <c r="BF9" s="85" t="str">
        <f t="shared" si="2"/>
        <v/>
      </c>
      <c r="BG9" s="85" t="str">
        <f t="shared" si="2"/>
        <v/>
      </c>
      <c r="BH9" s="85" t="str">
        <f t="shared" si="2"/>
        <v/>
      </c>
      <c r="BI9" s="85" t="str">
        <f t="shared" si="2"/>
        <v/>
      </c>
      <c r="BJ9" s="85" t="str">
        <f t="shared" si="2"/>
        <v/>
      </c>
      <c r="BK9" s="85" t="str">
        <f t="shared" si="2"/>
        <v/>
      </c>
    </row>
    <row r="10" spans="1:63">
      <c r="A10" s="103">
        <v>8</v>
      </c>
      <c r="B10" s="204">
        <v>13.0411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>
        <f t="shared" si="3"/>
        <v>2.5681059087689748</v>
      </c>
      <c r="AI10" s="85" t="str">
        <f t="shared" si="1"/>
        <v/>
      </c>
      <c r="AJ10" s="85" t="str">
        <f t="shared" si="1"/>
        <v/>
      </c>
      <c r="AK10" s="85" t="str">
        <f t="shared" si="1"/>
        <v/>
      </c>
      <c r="AL10" s="85" t="str">
        <f t="shared" si="1"/>
        <v/>
      </c>
      <c r="AM10" s="85" t="str">
        <f t="shared" si="1"/>
        <v/>
      </c>
      <c r="AN10" s="85" t="str">
        <f t="shared" si="1"/>
        <v/>
      </c>
      <c r="AO10" s="85" t="str">
        <f t="shared" si="1"/>
        <v/>
      </c>
      <c r="AP10" s="85" t="str">
        <f t="shared" si="1"/>
        <v/>
      </c>
      <c r="AQ10" s="85" t="str">
        <f t="shared" si="1"/>
        <v/>
      </c>
      <c r="AR10" s="85" t="str">
        <f t="shared" si="1"/>
        <v/>
      </c>
      <c r="AS10" s="85" t="str">
        <f t="shared" si="1"/>
        <v/>
      </c>
      <c r="AT10" s="85" t="str">
        <f t="shared" si="1"/>
        <v/>
      </c>
      <c r="AU10" s="85" t="str">
        <f t="shared" si="1"/>
        <v/>
      </c>
      <c r="AV10" s="85" t="str">
        <f t="shared" si="1"/>
        <v/>
      </c>
      <c r="AW10" s="85" t="str">
        <f t="shared" si="1"/>
        <v/>
      </c>
      <c r="AX10" s="85" t="str">
        <f t="shared" si="1"/>
        <v/>
      </c>
      <c r="AY10" s="85" t="str">
        <f t="shared" si="2"/>
        <v/>
      </c>
      <c r="AZ10" s="85" t="str">
        <f t="shared" si="2"/>
        <v/>
      </c>
      <c r="BA10" s="85" t="str">
        <f t="shared" si="2"/>
        <v/>
      </c>
      <c r="BB10" s="85" t="str">
        <f t="shared" si="2"/>
        <v/>
      </c>
      <c r="BC10" s="85" t="str">
        <f t="shared" si="2"/>
        <v/>
      </c>
      <c r="BD10" s="85" t="str">
        <f t="shared" si="2"/>
        <v/>
      </c>
      <c r="BE10" s="85" t="str">
        <f t="shared" si="2"/>
        <v/>
      </c>
      <c r="BF10" s="85" t="str">
        <f t="shared" si="2"/>
        <v/>
      </c>
      <c r="BG10" s="85" t="str">
        <f t="shared" si="2"/>
        <v/>
      </c>
      <c r="BH10" s="85" t="str">
        <f t="shared" si="2"/>
        <v/>
      </c>
      <c r="BI10" s="85" t="str">
        <f t="shared" si="2"/>
        <v/>
      </c>
      <c r="BJ10" s="85" t="str">
        <f t="shared" si="2"/>
        <v/>
      </c>
      <c r="BK10" s="85" t="str">
        <f t="shared" si="2"/>
        <v/>
      </c>
    </row>
    <row r="11" spans="1:63">
      <c r="A11" s="103">
        <v>9</v>
      </c>
      <c r="B11" s="204">
        <v>14.236599999999999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>
        <f t="shared" si="3"/>
        <v>2.6558161134302134</v>
      </c>
      <c r="AI11" s="85" t="str">
        <f t="shared" si="1"/>
        <v/>
      </c>
      <c r="AJ11" s="85" t="str">
        <f t="shared" si="1"/>
        <v/>
      </c>
      <c r="AK11" s="85" t="str">
        <f t="shared" si="1"/>
        <v/>
      </c>
      <c r="AL11" s="85" t="str">
        <f t="shared" si="1"/>
        <v/>
      </c>
      <c r="AM11" s="85" t="str">
        <f t="shared" si="1"/>
        <v/>
      </c>
      <c r="AN11" s="85" t="str">
        <f t="shared" si="1"/>
        <v/>
      </c>
      <c r="AO11" s="85" t="str">
        <f t="shared" si="1"/>
        <v/>
      </c>
      <c r="AP11" s="85" t="str">
        <f t="shared" si="1"/>
        <v/>
      </c>
      <c r="AQ11" s="85" t="str">
        <f t="shared" si="1"/>
        <v/>
      </c>
      <c r="AR11" s="85" t="str">
        <f t="shared" si="1"/>
        <v/>
      </c>
      <c r="AS11" s="85" t="str">
        <f t="shared" si="1"/>
        <v/>
      </c>
      <c r="AT11" s="85" t="str">
        <f t="shared" si="1"/>
        <v/>
      </c>
      <c r="AU11" s="85" t="str">
        <f t="shared" si="1"/>
        <v/>
      </c>
      <c r="AV11" s="85" t="str">
        <f t="shared" si="1"/>
        <v/>
      </c>
      <c r="AW11" s="85" t="str">
        <f t="shared" si="1"/>
        <v/>
      </c>
      <c r="AX11" s="85" t="str">
        <f t="shared" si="1"/>
        <v/>
      </c>
      <c r="AY11" s="85" t="str">
        <f t="shared" si="2"/>
        <v/>
      </c>
      <c r="AZ11" s="85" t="str">
        <f t="shared" si="2"/>
        <v/>
      </c>
      <c r="BA11" s="85" t="str">
        <f t="shared" si="2"/>
        <v/>
      </c>
      <c r="BB11" s="85" t="str">
        <f t="shared" si="2"/>
        <v/>
      </c>
      <c r="BC11" s="85" t="str">
        <f t="shared" si="2"/>
        <v/>
      </c>
      <c r="BD11" s="85" t="str">
        <f t="shared" si="2"/>
        <v/>
      </c>
      <c r="BE11" s="85" t="str">
        <f t="shared" si="2"/>
        <v/>
      </c>
      <c r="BF11" s="85" t="str">
        <f t="shared" si="2"/>
        <v/>
      </c>
      <c r="BG11" s="85" t="str">
        <f t="shared" si="2"/>
        <v/>
      </c>
      <c r="BH11" s="85" t="str">
        <f t="shared" si="2"/>
        <v/>
      </c>
      <c r="BI11" s="85" t="str">
        <f t="shared" si="2"/>
        <v/>
      </c>
      <c r="BJ11" s="85" t="str">
        <f t="shared" si="2"/>
        <v/>
      </c>
      <c r="BK11" s="85" t="str">
        <f t="shared" si="2"/>
        <v/>
      </c>
    </row>
    <row r="12" spans="1:63">
      <c r="A12" s="103">
        <v>10</v>
      </c>
      <c r="B12" s="204">
        <v>10.2036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>
        <f t="shared" si="3"/>
        <v>2.3227405991976102</v>
      </c>
      <c r="AI12" s="85" t="str">
        <f t="shared" si="1"/>
        <v/>
      </c>
      <c r="AJ12" s="85" t="str">
        <f t="shared" si="1"/>
        <v/>
      </c>
      <c r="AK12" s="85" t="str">
        <f t="shared" si="1"/>
        <v/>
      </c>
      <c r="AL12" s="85" t="str">
        <f t="shared" si="1"/>
        <v/>
      </c>
      <c r="AM12" s="85" t="str">
        <f t="shared" si="1"/>
        <v/>
      </c>
      <c r="AN12" s="85" t="str">
        <f t="shared" si="1"/>
        <v/>
      </c>
      <c r="AO12" s="85" t="str">
        <f t="shared" si="1"/>
        <v/>
      </c>
      <c r="AP12" s="85" t="str">
        <f t="shared" si="1"/>
        <v/>
      </c>
      <c r="AQ12" s="85" t="str">
        <f t="shared" si="1"/>
        <v/>
      </c>
      <c r="AR12" s="85" t="str">
        <f t="shared" si="1"/>
        <v/>
      </c>
      <c r="AS12" s="85" t="str">
        <f t="shared" si="1"/>
        <v/>
      </c>
      <c r="AT12" s="85" t="str">
        <f t="shared" si="1"/>
        <v/>
      </c>
      <c r="AU12" s="85" t="str">
        <f t="shared" si="1"/>
        <v/>
      </c>
      <c r="AV12" s="85" t="str">
        <f t="shared" si="1"/>
        <v/>
      </c>
      <c r="AW12" s="85" t="str">
        <f t="shared" si="1"/>
        <v/>
      </c>
      <c r="AX12" s="85" t="str">
        <f t="shared" si="1"/>
        <v/>
      </c>
      <c r="AY12" s="85" t="str">
        <f t="shared" si="2"/>
        <v/>
      </c>
      <c r="AZ12" s="85" t="str">
        <f t="shared" si="2"/>
        <v/>
      </c>
      <c r="BA12" s="85" t="str">
        <f t="shared" si="2"/>
        <v/>
      </c>
      <c r="BB12" s="85" t="str">
        <f t="shared" si="2"/>
        <v/>
      </c>
      <c r="BC12" s="85" t="str">
        <f t="shared" si="2"/>
        <v/>
      </c>
      <c r="BD12" s="85" t="str">
        <f t="shared" si="2"/>
        <v/>
      </c>
      <c r="BE12" s="85" t="str">
        <f t="shared" si="2"/>
        <v/>
      </c>
      <c r="BF12" s="85" t="str">
        <f t="shared" si="2"/>
        <v/>
      </c>
      <c r="BG12" s="85" t="str">
        <f t="shared" si="2"/>
        <v/>
      </c>
      <c r="BH12" s="85" t="str">
        <f t="shared" si="2"/>
        <v/>
      </c>
      <c r="BI12" s="85" t="str">
        <f t="shared" si="2"/>
        <v/>
      </c>
      <c r="BJ12" s="85" t="str">
        <f t="shared" si="2"/>
        <v/>
      </c>
      <c r="BK12" s="85" t="str">
        <f t="shared" si="2"/>
        <v/>
      </c>
    </row>
    <row r="13" spans="1:63">
      <c r="A13" s="103">
        <v>11</v>
      </c>
      <c r="B13" s="204">
        <v>7.7245000000000008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>
        <f t="shared" si="3"/>
        <v>2.0443970957699675</v>
      </c>
      <c r="AI13" s="85" t="str">
        <f t="shared" si="1"/>
        <v/>
      </c>
      <c r="AJ13" s="85" t="str">
        <f t="shared" si="1"/>
        <v/>
      </c>
      <c r="AK13" s="85" t="str">
        <f t="shared" si="1"/>
        <v/>
      </c>
      <c r="AL13" s="85" t="str">
        <f t="shared" si="1"/>
        <v/>
      </c>
      <c r="AM13" s="85" t="str">
        <f t="shared" si="1"/>
        <v/>
      </c>
      <c r="AN13" s="85" t="str">
        <f t="shared" si="1"/>
        <v/>
      </c>
      <c r="AO13" s="85" t="str">
        <f t="shared" si="1"/>
        <v/>
      </c>
      <c r="AP13" s="85" t="str">
        <f t="shared" si="1"/>
        <v/>
      </c>
      <c r="AQ13" s="85" t="str">
        <f t="shared" si="1"/>
        <v/>
      </c>
      <c r="AR13" s="85" t="str">
        <f t="shared" si="1"/>
        <v/>
      </c>
      <c r="AS13" s="85" t="str">
        <f t="shared" si="1"/>
        <v/>
      </c>
      <c r="AT13" s="85" t="str">
        <f t="shared" si="1"/>
        <v/>
      </c>
      <c r="AU13" s="85" t="str">
        <f t="shared" si="1"/>
        <v/>
      </c>
      <c r="AV13" s="85" t="str">
        <f t="shared" si="1"/>
        <v/>
      </c>
      <c r="AW13" s="85" t="str">
        <f t="shared" si="1"/>
        <v/>
      </c>
      <c r="AX13" s="85" t="str">
        <f t="shared" si="1"/>
        <v/>
      </c>
      <c r="AY13" s="85" t="str">
        <f t="shared" si="2"/>
        <v/>
      </c>
      <c r="AZ13" s="85" t="str">
        <f t="shared" si="2"/>
        <v/>
      </c>
      <c r="BA13" s="85" t="str">
        <f t="shared" si="2"/>
        <v/>
      </c>
      <c r="BB13" s="85" t="str">
        <f t="shared" si="2"/>
        <v/>
      </c>
      <c r="BC13" s="85" t="str">
        <f t="shared" si="2"/>
        <v/>
      </c>
      <c r="BD13" s="85" t="str">
        <f t="shared" si="2"/>
        <v/>
      </c>
      <c r="BE13" s="85" t="str">
        <f t="shared" si="2"/>
        <v/>
      </c>
      <c r="BF13" s="85" t="str">
        <f t="shared" si="2"/>
        <v/>
      </c>
      <c r="BG13" s="85" t="str">
        <f t="shared" si="2"/>
        <v/>
      </c>
      <c r="BH13" s="85" t="str">
        <f t="shared" si="2"/>
        <v/>
      </c>
      <c r="BI13" s="85" t="str">
        <f t="shared" si="2"/>
        <v/>
      </c>
      <c r="BJ13" s="85" t="str">
        <f t="shared" si="2"/>
        <v/>
      </c>
      <c r="BK13" s="85" t="str">
        <f t="shared" si="2"/>
        <v/>
      </c>
    </row>
    <row r="14" spans="1:63">
      <c r="A14" s="103">
        <v>12</v>
      </c>
      <c r="B14" s="204">
        <v>13.674399999999999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>
        <f t="shared" si="3"/>
        <v>2.6155254716599212</v>
      </c>
      <c r="AI14" s="85" t="str">
        <f t="shared" si="1"/>
        <v/>
      </c>
      <c r="AJ14" s="85" t="str">
        <f t="shared" si="1"/>
        <v/>
      </c>
      <c r="AK14" s="85" t="str">
        <f t="shared" si="1"/>
        <v/>
      </c>
      <c r="AL14" s="85" t="str">
        <f t="shared" si="1"/>
        <v/>
      </c>
      <c r="AM14" s="85" t="str">
        <f t="shared" si="1"/>
        <v/>
      </c>
      <c r="AN14" s="85" t="str">
        <f t="shared" si="1"/>
        <v/>
      </c>
      <c r="AO14" s="85" t="str">
        <f t="shared" si="1"/>
        <v/>
      </c>
      <c r="AP14" s="85" t="str">
        <f t="shared" si="1"/>
        <v/>
      </c>
      <c r="AQ14" s="85" t="str">
        <f t="shared" si="1"/>
        <v/>
      </c>
      <c r="AR14" s="85" t="str">
        <f t="shared" si="1"/>
        <v/>
      </c>
      <c r="AS14" s="85" t="str">
        <f t="shared" si="1"/>
        <v/>
      </c>
      <c r="AT14" s="85" t="str">
        <f t="shared" si="1"/>
        <v/>
      </c>
      <c r="AU14" s="85" t="str">
        <f t="shared" si="1"/>
        <v/>
      </c>
      <c r="AV14" s="85" t="str">
        <f t="shared" si="1"/>
        <v/>
      </c>
      <c r="AW14" s="85" t="str">
        <f t="shared" si="1"/>
        <v/>
      </c>
      <c r="AX14" s="85" t="str">
        <f t="shared" si="1"/>
        <v/>
      </c>
      <c r="AY14" s="85" t="str">
        <f t="shared" si="2"/>
        <v/>
      </c>
      <c r="AZ14" s="85" t="str">
        <f t="shared" si="2"/>
        <v/>
      </c>
      <c r="BA14" s="85" t="str">
        <f t="shared" si="2"/>
        <v/>
      </c>
      <c r="BB14" s="85" t="str">
        <f t="shared" si="2"/>
        <v/>
      </c>
      <c r="BC14" s="85" t="str">
        <f t="shared" si="2"/>
        <v/>
      </c>
      <c r="BD14" s="85" t="str">
        <f t="shared" si="2"/>
        <v/>
      </c>
      <c r="BE14" s="85" t="str">
        <f t="shared" si="2"/>
        <v/>
      </c>
      <c r="BF14" s="85" t="str">
        <f t="shared" si="2"/>
        <v/>
      </c>
      <c r="BG14" s="85" t="str">
        <f t="shared" si="2"/>
        <v/>
      </c>
      <c r="BH14" s="85" t="str">
        <f t="shared" si="2"/>
        <v/>
      </c>
      <c r="BI14" s="85" t="str">
        <f t="shared" si="2"/>
        <v/>
      </c>
      <c r="BJ14" s="85" t="str">
        <f t="shared" si="2"/>
        <v/>
      </c>
      <c r="BK14" s="85" t="str">
        <f t="shared" si="2"/>
        <v/>
      </c>
    </row>
    <row r="15" spans="1:63">
      <c r="A15" s="103">
        <v>13</v>
      </c>
      <c r="B15" s="204">
        <v>10.675000000000001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>
        <f t="shared" si="3"/>
        <v>2.3679045591146881</v>
      </c>
      <c r="AI15" s="85" t="str">
        <f t="shared" si="1"/>
        <v/>
      </c>
      <c r="AJ15" s="85" t="str">
        <f t="shared" si="1"/>
        <v/>
      </c>
      <c r="AK15" s="85" t="str">
        <f t="shared" si="1"/>
        <v/>
      </c>
      <c r="AL15" s="85" t="str">
        <f t="shared" si="1"/>
        <v/>
      </c>
      <c r="AM15" s="85" t="str">
        <f t="shared" si="1"/>
        <v/>
      </c>
      <c r="AN15" s="85" t="str">
        <f t="shared" si="1"/>
        <v/>
      </c>
      <c r="AO15" s="85" t="str">
        <f t="shared" si="1"/>
        <v/>
      </c>
      <c r="AP15" s="85" t="str">
        <f t="shared" si="1"/>
        <v/>
      </c>
      <c r="AQ15" s="85" t="str">
        <f t="shared" si="1"/>
        <v/>
      </c>
      <c r="AR15" s="85" t="str">
        <f t="shared" si="1"/>
        <v/>
      </c>
      <c r="AS15" s="85" t="str">
        <f t="shared" si="1"/>
        <v/>
      </c>
      <c r="AT15" s="85" t="str">
        <f t="shared" si="1"/>
        <v/>
      </c>
      <c r="AU15" s="85" t="str">
        <f t="shared" si="1"/>
        <v/>
      </c>
      <c r="AV15" s="85" t="str">
        <f t="shared" si="1"/>
        <v/>
      </c>
      <c r="AW15" s="85" t="str">
        <f t="shared" si="1"/>
        <v/>
      </c>
      <c r="AX15" s="85" t="str">
        <f t="shared" si="1"/>
        <v/>
      </c>
      <c r="AY15" s="85" t="str">
        <f t="shared" si="2"/>
        <v/>
      </c>
      <c r="AZ15" s="85" t="str">
        <f t="shared" si="2"/>
        <v/>
      </c>
      <c r="BA15" s="85" t="str">
        <f t="shared" si="2"/>
        <v/>
      </c>
      <c r="BB15" s="85" t="str">
        <f t="shared" si="2"/>
        <v/>
      </c>
      <c r="BC15" s="85" t="str">
        <f t="shared" si="2"/>
        <v/>
      </c>
      <c r="BD15" s="85" t="str">
        <f t="shared" si="2"/>
        <v/>
      </c>
      <c r="BE15" s="85" t="str">
        <f t="shared" si="2"/>
        <v/>
      </c>
      <c r="BF15" s="85" t="str">
        <f t="shared" si="2"/>
        <v/>
      </c>
      <c r="BG15" s="85" t="str">
        <f t="shared" si="2"/>
        <v/>
      </c>
      <c r="BH15" s="85" t="str">
        <f t="shared" si="2"/>
        <v/>
      </c>
      <c r="BI15" s="85" t="str">
        <f t="shared" si="2"/>
        <v/>
      </c>
      <c r="BJ15" s="85" t="str">
        <f t="shared" si="2"/>
        <v/>
      </c>
      <c r="BK15" s="85" t="str">
        <f t="shared" si="2"/>
        <v/>
      </c>
    </row>
    <row r="16" spans="1:63">
      <c r="A16" s="103">
        <v>14</v>
      </c>
      <c r="B16" s="204">
        <v>10.8537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>
        <f t="shared" si="3"/>
        <v>2.3845060356793546</v>
      </c>
      <c r="AI16" s="85" t="str">
        <f t="shared" si="1"/>
        <v/>
      </c>
      <c r="AJ16" s="85" t="str">
        <f t="shared" si="1"/>
        <v/>
      </c>
      <c r="AK16" s="85" t="str">
        <f t="shared" si="1"/>
        <v/>
      </c>
      <c r="AL16" s="85" t="str">
        <f t="shared" si="1"/>
        <v/>
      </c>
      <c r="AM16" s="85" t="str">
        <f t="shared" si="1"/>
        <v/>
      </c>
      <c r="AN16" s="85" t="str">
        <f t="shared" si="1"/>
        <v/>
      </c>
      <c r="AO16" s="85" t="str">
        <f t="shared" si="1"/>
        <v/>
      </c>
      <c r="AP16" s="85" t="str">
        <f t="shared" si="1"/>
        <v/>
      </c>
      <c r="AQ16" s="85" t="str">
        <f t="shared" si="1"/>
        <v/>
      </c>
      <c r="AR16" s="85" t="str">
        <f t="shared" si="1"/>
        <v/>
      </c>
      <c r="AS16" s="85" t="str">
        <f t="shared" si="1"/>
        <v/>
      </c>
      <c r="AT16" s="85" t="str">
        <f t="shared" si="1"/>
        <v/>
      </c>
      <c r="AU16" s="85" t="str">
        <f t="shared" si="1"/>
        <v/>
      </c>
      <c r="AV16" s="85" t="str">
        <f t="shared" si="1"/>
        <v/>
      </c>
      <c r="AW16" s="85" t="str">
        <f t="shared" si="1"/>
        <v/>
      </c>
      <c r="AX16" s="85" t="str">
        <f t="shared" si="1"/>
        <v/>
      </c>
      <c r="AY16" s="85" t="str">
        <f t="shared" si="2"/>
        <v/>
      </c>
      <c r="AZ16" s="85" t="str">
        <f t="shared" si="2"/>
        <v/>
      </c>
      <c r="BA16" s="85" t="str">
        <f t="shared" si="2"/>
        <v/>
      </c>
      <c r="BB16" s="85" t="str">
        <f t="shared" si="2"/>
        <v/>
      </c>
      <c r="BC16" s="85" t="str">
        <f t="shared" si="2"/>
        <v/>
      </c>
      <c r="BD16" s="85" t="str">
        <f t="shared" si="2"/>
        <v/>
      </c>
      <c r="BE16" s="85" t="str">
        <f t="shared" si="2"/>
        <v/>
      </c>
      <c r="BF16" s="85" t="str">
        <f t="shared" si="2"/>
        <v/>
      </c>
      <c r="BG16" s="85" t="str">
        <f t="shared" si="2"/>
        <v/>
      </c>
      <c r="BH16" s="85" t="str">
        <f t="shared" si="2"/>
        <v/>
      </c>
      <c r="BI16" s="85" t="str">
        <f t="shared" si="2"/>
        <v/>
      </c>
      <c r="BJ16" s="85" t="str">
        <f t="shared" si="2"/>
        <v/>
      </c>
      <c r="BK16" s="85" t="str">
        <f t="shared" si="2"/>
        <v/>
      </c>
    </row>
    <row r="17" spans="1:63">
      <c r="A17" s="103">
        <v>15</v>
      </c>
      <c r="B17" s="204">
        <v>15.669999999999998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>
        <f t="shared" si="3"/>
        <v>2.7517480563679295</v>
      </c>
      <c r="AI17" s="85" t="str">
        <f t="shared" si="1"/>
        <v/>
      </c>
      <c r="AJ17" s="85" t="str">
        <f t="shared" si="1"/>
        <v/>
      </c>
      <c r="AK17" s="85" t="str">
        <f t="shared" si="1"/>
        <v/>
      </c>
      <c r="AL17" s="85" t="str">
        <f t="shared" si="1"/>
        <v/>
      </c>
      <c r="AM17" s="85" t="str">
        <f t="shared" si="1"/>
        <v/>
      </c>
      <c r="AN17" s="85" t="str">
        <f t="shared" si="1"/>
        <v/>
      </c>
      <c r="AO17" s="85" t="str">
        <f t="shared" si="1"/>
        <v/>
      </c>
      <c r="AP17" s="85" t="str">
        <f t="shared" si="1"/>
        <v/>
      </c>
      <c r="AQ17" s="85" t="str">
        <f t="shared" si="1"/>
        <v/>
      </c>
      <c r="AR17" s="85" t="str">
        <f t="shared" si="1"/>
        <v/>
      </c>
      <c r="AS17" s="85" t="str">
        <f t="shared" si="1"/>
        <v/>
      </c>
      <c r="AT17" s="85" t="str">
        <f t="shared" si="1"/>
        <v/>
      </c>
      <c r="AU17" s="85" t="str">
        <f t="shared" si="1"/>
        <v/>
      </c>
      <c r="AV17" s="85" t="str">
        <f t="shared" si="1"/>
        <v/>
      </c>
      <c r="AW17" s="85" t="str">
        <f t="shared" si="1"/>
        <v/>
      </c>
      <c r="AX17" s="85" t="str">
        <f t="shared" si="1"/>
        <v/>
      </c>
      <c r="AY17" s="85" t="str">
        <f t="shared" si="2"/>
        <v/>
      </c>
      <c r="AZ17" s="85" t="str">
        <f t="shared" si="2"/>
        <v/>
      </c>
      <c r="BA17" s="85" t="str">
        <f t="shared" si="2"/>
        <v/>
      </c>
      <c r="BB17" s="85" t="str">
        <f t="shared" si="2"/>
        <v/>
      </c>
      <c r="BC17" s="85" t="str">
        <f t="shared" si="2"/>
        <v/>
      </c>
      <c r="BD17" s="85" t="str">
        <f t="shared" si="2"/>
        <v/>
      </c>
      <c r="BE17" s="85" t="str">
        <f t="shared" si="2"/>
        <v/>
      </c>
      <c r="BF17" s="85" t="str">
        <f t="shared" si="2"/>
        <v/>
      </c>
      <c r="BG17" s="85" t="str">
        <f t="shared" si="2"/>
        <v/>
      </c>
      <c r="BH17" s="85" t="str">
        <f t="shared" si="2"/>
        <v/>
      </c>
      <c r="BI17" s="85" t="str">
        <f t="shared" si="2"/>
        <v/>
      </c>
      <c r="BJ17" s="85" t="str">
        <f t="shared" si="2"/>
        <v/>
      </c>
      <c r="BK17" s="85" t="str">
        <f t="shared" si="2"/>
        <v/>
      </c>
    </row>
    <row r="18" spans="1:63">
      <c r="A18" s="103">
        <v>16</v>
      </c>
      <c r="B18" s="204">
        <v>14.51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>
        <f t="shared" si="3"/>
        <v>2.6748380668960965</v>
      </c>
      <c r="AI18" s="85" t="str">
        <f t="shared" si="1"/>
        <v/>
      </c>
      <c r="AJ18" s="85" t="str">
        <f t="shared" si="1"/>
        <v/>
      </c>
      <c r="AK18" s="85" t="str">
        <f t="shared" si="1"/>
        <v/>
      </c>
      <c r="AL18" s="85" t="str">
        <f t="shared" si="1"/>
        <v/>
      </c>
      <c r="AM18" s="85" t="str">
        <f t="shared" si="1"/>
        <v/>
      </c>
      <c r="AN18" s="85" t="str">
        <f t="shared" si="1"/>
        <v/>
      </c>
      <c r="AO18" s="85" t="str">
        <f t="shared" si="1"/>
        <v/>
      </c>
      <c r="AP18" s="85" t="str">
        <f t="shared" si="1"/>
        <v/>
      </c>
      <c r="AQ18" s="85" t="str">
        <f t="shared" si="1"/>
        <v/>
      </c>
      <c r="AR18" s="85" t="str">
        <f t="shared" si="1"/>
        <v/>
      </c>
      <c r="AS18" s="85" t="str">
        <f t="shared" si="1"/>
        <v/>
      </c>
      <c r="AT18" s="85" t="str">
        <f t="shared" si="1"/>
        <v/>
      </c>
      <c r="AU18" s="85" t="str">
        <f t="shared" si="1"/>
        <v/>
      </c>
      <c r="AV18" s="85" t="str">
        <f t="shared" si="1"/>
        <v/>
      </c>
      <c r="AW18" s="85" t="str">
        <f t="shared" si="1"/>
        <v/>
      </c>
      <c r="AX18" s="85" t="str">
        <f t="shared" ref="AX18:BF37" si="4">IF(R18&gt;0,LN(R18),"")</f>
        <v/>
      </c>
      <c r="AY18" s="85" t="str">
        <f t="shared" si="2"/>
        <v/>
      </c>
      <c r="AZ18" s="85" t="str">
        <f t="shared" si="2"/>
        <v/>
      </c>
      <c r="BA18" s="85" t="str">
        <f t="shared" si="2"/>
        <v/>
      </c>
      <c r="BB18" s="85" t="str">
        <f t="shared" si="2"/>
        <v/>
      </c>
      <c r="BC18" s="85" t="str">
        <f t="shared" si="2"/>
        <v/>
      </c>
      <c r="BD18" s="85" t="str">
        <f t="shared" si="2"/>
        <v/>
      </c>
      <c r="BE18" s="85" t="str">
        <f t="shared" si="2"/>
        <v/>
      </c>
      <c r="BF18" s="85" t="str">
        <f t="shared" si="2"/>
        <v/>
      </c>
      <c r="BG18" s="85" t="str">
        <f t="shared" si="2"/>
        <v/>
      </c>
      <c r="BH18" s="85" t="str">
        <f t="shared" si="2"/>
        <v/>
      </c>
      <c r="BI18" s="85" t="str">
        <f t="shared" si="2"/>
        <v/>
      </c>
      <c r="BJ18" s="85" t="str">
        <f t="shared" si="2"/>
        <v/>
      </c>
      <c r="BK18" s="85" t="str">
        <f t="shared" si="2"/>
        <v/>
      </c>
    </row>
    <row r="19" spans="1:63">
      <c r="A19" s="103">
        <v>17</v>
      </c>
      <c r="B19" s="201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"/>
        <v/>
      </c>
      <c r="AI19" s="85" t="str">
        <f t="shared" si="3"/>
        <v/>
      </c>
      <c r="AJ19" s="85" t="str">
        <f t="shared" si="3"/>
        <v/>
      </c>
      <c r="AK19" s="85" t="str">
        <f t="shared" si="3"/>
        <v/>
      </c>
      <c r="AL19" s="85" t="str">
        <f t="shared" si="3"/>
        <v/>
      </c>
      <c r="AM19" s="85" t="str">
        <f t="shared" si="3"/>
        <v/>
      </c>
      <c r="AN19" s="85" t="str">
        <f t="shared" si="3"/>
        <v/>
      </c>
      <c r="AO19" s="85" t="str">
        <f t="shared" si="3"/>
        <v/>
      </c>
      <c r="AP19" s="85" t="str">
        <f t="shared" si="3"/>
        <v/>
      </c>
      <c r="AQ19" s="85" t="str">
        <f t="shared" si="3"/>
        <v/>
      </c>
      <c r="AR19" s="85" t="str">
        <f t="shared" si="3"/>
        <v/>
      </c>
      <c r="AS19" s="85" t="str">
        <f t="shared" si="3"/>
        <v/>
      </c>
      <c r="AT19" s="85" t="str">
        <f t="shared" si="3"/>
        <v/>
      </c>
      <c r="AU19" s="85" t="str">
        <f t="shared" si="3"/>
        <v/>
      </c>
      <c r="AV19" s="85" t="str">
        <f t="shared" si="3"/>
        <v/>
      </c>
      <c r="AW19" s="85" t="str">
        <f t="shared" si="3"/>
        <v/>
      </c>
      <c r="AX19" s="85" t="str">
        <f t="shared" si="4"/>
        <v/>
      </c>
      <c r="AY19" s="85" t="str">
        <f t="shared" si="2"/>
        <v/>
      </c>
      <c r="AZ19" s="85" t="str">
        <f t="shared" si="2"/>
        <v/>
      </c>
      <c r="BA19" s="85" t="str">
        <f t="shared" si="2"/>
        <v/>
      </c>
      <c r="BB19" s="85" t="str">
        <f t="shared" si="2"/>
        <v/>
      </c>
      <c r="BC19" s="85" t="str">
        <f t="shared" si="2"/>
        <v/>
      </c>
      <c r="BD19" s="85" t="str">
        <f t="shared" si="2"/>
        <v/>
      </c>
      <c r="BE19" s="85" t="str">
        <f t="shared" si="2"/>
        <v/>
      </c>
      <c r="BF19" s="85" t="str">
        <f t="shared" si="2"/>
        <v/>
      </c>
      <c r="BG19" s="85" t="str">
        <f t="shared" si="2"/>
        <v/>
      </c>
      <c r="BH19" s="85" t="str">
        <f t="shared" si="2"/>
        <v/>
      </c>
      <c r="BI19" s="85" t="str">
        <f t="shared" si="2"/>
        <v/>
      </c>
      <c r="BJ19" s="85" t="str">
        <f t="shared" si="2"/>
        <v/>
      </c>
      <c r="BK19" s="85" t="str">
        <f t="shared" si="2"/>
        <v/>
      </c>
    </row>
    <row r="20" spans="1:63">
      <c r="A20" s="103">
        <v>18</v>
      </c>
      <c r="B20" s="201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"/>
        <v/>
      </c>
      <c r="AI20" s="85" t="str">
        <f t="shared" si="3"/>
        <v/>
      </c>
      <c r="AJ20" s="85" t="str">
        <f t="shared" si="3"/>
        <v/>
      </c>
      <c r="AK20" s="85" t="str">
        <f t="shared" si="3"/>
        <v/>
      </c>
      <c r="AL20" s="85" t="str">
        <f t="shared" si="3"/>
        <v/>
      </c>
      <c r="AM20" s="85" t="str">
        <f t="shared" si="3"/>
        <v/>
      </c>
      <c r="AN20" s="85" t="str">
        <f t="shared" si="3"/>
        <v/>
      </c>
      <c r="AO20" s="85" t="str">
        <f t="shared" si="3"/>
        <v/>
      </c>
      <c r="AP20" s="85" t="str">
        <f t="shared" si="3"/>
        <v/>
      </c>
      <c r="AQ20" s="85" t="str">
        <f t="shared" si="3"/>
        <v/>
      </c>
      <c r="AR20" s="85" t="str">
        <f t="shared" si="3"/>
        <v/>
      </c>
      <c r="AS20" s="85" t="str">
        <f t="shared" si="3"/>
        <v/>
      </c>
      <c r="AT20" s="85" t="str">
        <f t="shared" si="3"/>
        <v/>
      </c>
      <c r="AU20" s="85" t="str">
        <f t="shared" si="3"/>
        <v/>
      </c>
      <c r="AV20" s="85" t="str">
        <f t="shared" si="3"/>
        <v/>
      </c>
      <c r="AW20" s="85" t="str">
        <f t="shared" si="3"/>
        <v/>
      </c>
      <c r="AX20" s="85" t="str">
        <f t="shared" si="4"/>
        <v/>
      </c>
      <c r="AY20" s="85" t="str">
        <f t="shared" si="2"/>
        <v/>
      </c>
      <c r="AZ20" s="85" t="str">
        <f t="shared" si="2"/>
        <v/>
      </c>
      <c r="BA20" s="85" t="str">
        <f t="shared" si="2"/>
        <v/>
      </c>
      <c r="BB20" s="85" t="str">
        <f t="shared" si="2"/>
        <v/>
      </c>
      <c r="BC20" s="85" t="str">
        <f t="shared" si="2"/>
        <v/>
      </c>
      <c r="BD20" s="85" t="str">
        <f t="shared" si="2"/>
        <v/>
      </c>
      <c r="BE20" s="85" t="str">
        <f t="shared" si="2"/>
        <v/>
      </c>
      <c r="BF20" s="85" t="str">
        <f t="shared" si="2"/>
        <v/>
      </c>
      <c r="BG20" s="85" t="str">
        <f t="shared" si="2"/>
        <v/>
      </c>
      <c r="BH20" s="85" t="str">
        <f t="shared" si="2"/>
        <v/>
      </c>
      <c r="BI20" s="85" t="str">
        <f t="shared" si="2"/>
        <v/>
      </c>
      <c r="BJ20" s="85" t="str">
        <f t="shared" si="2"/>
        <v/>
      </c>
      <c r="BK20" s="85" t="str">
        <f t="shared" si="2"/>
        <v/>
      </c>
    </row>
    <row r="21" spans="1:6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"/>
        <v/>
      </c>
      <c r="AI21" s="85" t="str">
        <f t="shared" si="3"/>
        <v/>
      </c>
      <c r="AJ21" s="85" t="str">
        <f t="shared" si="3"/>
        <v/>
      </c>
      <c r="AK21" s="85" t="str">
        <f t="shared" si="3"/>
        <v/>
      </c>
      <c r="AL21" s="85" t="str">
        <f t="shared" si="3"/>
        <v/>
      </c>
      <c r="AM21" s="85" t="str">
        <f t="shared" si="3"/>
        <v/>
      </c>
      <c r="AN21" s="85" t="str">
        <f t="shared" si="3"/>
        <v/>
      </c>
      <c r="AO21" s="85" t="str">
        <f t="shared" si="3"/>
        <v/>
      </c>
      <c r="AP21" s="85" t="str">
        <f t="shared" si="3"/>
        <v/>
      </c>
      <c r="AQ21" s="85" t="str">
        <f t="shared" si="3"/>
        <v/>
      </c>
      <c r="AR21" s="85" t="str">
        <f t="shared" si="3"/>
        <v/>
      </c>
      <c r="AS21" s="85" t="str">
        <f t="shared" si="3"/>
        <v/>
      </c>
      <c r="AT21" s="85" t="str">
        <f t="shared" si="3"/>
        <v/>
      </c>
      <c r="AU21" s="85" t="str">
        <f t="shared" si="3"/>
        <v/>
      </c>
      <c r="AV21" s="85" t="str">
        <f t="shared" si="3"/>
        <v/>
      </c>
      <c r="AW21" s="85" t="str">
        <f t="shared" si="3"/>
        <v/>
      </c>
      <c r="AX21" s="85" t="str">
        <f t="shared" si="4"/>
        <v/>
      </c>
      <c r="AY21" s="85" t="str">
        <f t="shared" si="2"/>
        <v/>
      </c>
      <c r="AZ21" s="85" t="str">
        <f t="shared" si="2"/>
        <v/>
      </c>
      <c r="BA21" s="85" t="str">
        <f t="shared" si="2"/>
        <v/>
      </c>
      <c r="BB21" s="85" t="str">
        <f t="shared" si="2"/>
        <v/>
      </c>
      <c r="BC21" s="85" t="str">
        <f t="shared" si="2"/>
        <v/>
      </c>
      <c r="BD21" s="85" t="str">
        <f t="shared" si="2"/>
        <v/>
      </c>
      <c r="BE21" s="85" t="str">
        <f t="shared" si="2"/>
        <v/>
      </c>
      <c r="BF21" s="85" t="str">
        <f t="shared" si="2"/>
        <v/>
      </c>
      <c r="BG21" s="85" t="str">
        <f t="shared" si="2"/>
        <v/>
      </c>
      <c r="BH21" s="85" t="str">
        <f t="shared" si="2"/>
        <v/>
      </c>
      <c r="BI21" s="85" t="str">
        <f t="shared" si="2"/>
        <v/>
      </c>
      <c r="BJ21" s="85" t="str">
        <f t="shared" si="2"/>
        <v/>
      </c>
      <c r="BK21" s="85" t="str">
        <f t="shared" si="2"/>
        <v/>
      </c>
    </row>
    <row r="22" spans="1:6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"/>
        <v/>
      </c>
      <c r="AI22" s="85" t="str">
        <f t="shared" si="3"/>
        <v/>
      </c>
      <c r="AJ22" s="85" t="str">
        <f t="shared" si="3"/>
        <v/>
      </c>
      <c r="AK22" s="85" t="str">
        <f t="shared" si="3"/>
        <v/>
      </c>
      <c r="AL22" s="85" t="str">
        <f t="shared" si="3"/>
        <v/>
      </c>
      <c r="AM22" s="85" t="str">
        <f t="shared" si="3"/>
        <v/>
      </c>
      <c r="AN22" s="85" t="str">
        <f t="shared" si="3"/>
        <v/>
      </c>
      <c r="AO22" s="85" t="str">
        <f t="shared" si="3"/>
        <v/>
      </c>
      <c r="AP22" s="85" t="str">
        <f t="shared" si="3"/>
        <v/>
      </c>
      <c r="AQ22" s="85" t="str">
        <f t="shared" si="3"/>
        <v/>
      </c>
      <c r="AR22" s="85" t="str">
        <f t="shared" si="3"/>
        <v/>
      </c>
      <c r="AS22" s="85" t="str">
        <f t="shared" si="3"/>
        <v/>
      </c>
      <c r="AT22" s="85" t="str">
        <f t="shared" si="3"/>
        <v/>
      </c>
      <c r="AU22" s="85" t="str">
        <f t="shared" si="3"/>
        <v/>
      </c>
      <c r="AV22" s="85" t="str">
        <f t="shared" si="3"/>
        <v/>
      </c>
      <c r="AW22" s="85" t="str">
        <f t="shared" si="3"/>
        <v/>
      </c>
      <c r="AX22" s="85" t="str">
        <f t="shared" si="4"/>
        <v/>
      </c>
      <c r="AY22" s="85" t="str">
        <f t="shared" si="2"/>
        <v/>
      </c>
      <c r="AZ22" s="85" t="str">
        <f t="shared" si="2"/>
        <v/>
      </c>
      <c r="BA22" s="85" t="str">
        <f t="shared" si="2"/>
        <v/>
      </c>
      <c r="BB22" s="85" t="str">
        <f t="shared" si="2"/>
        <v/>
      </c>
      <c r="BC22" s="85" t="str">
        <f t="shared" si="2"/>
        <v/>
      </c>
      <c r="BD22" s="85" t="str">
        <f t="shared" si="2"/>
        <v/>
      </c>
      <c r="BE22" s="85" t="str">
        <f t="shared" si="2"/>
        <v/>
      </c>
      <c r="BF22" s="85" t="str">
        <f t="shared" si="2"/>
        <v/>
      </c>
      <c r="BG22" s="85" t="str">
        <f t="shared" ref="BG22:BK37" si="5">IF(AA22&gt;0,LN(AA22),"")</f>
        <v/>
      </c>
      <c r="BH22" s="85" t="str">
        <f t="shared" si="5"/>
        <v/>
      </c>
      <c r="BI22" s="85" t="str">
        <f t="shared" si="5"/>
        <v/>
      </c>
      <c r="BJ22" s="85" t="str">
        <f t="shared" si="5"/>
        <v/>
      </c>
      <c r="BK22" s="85" t="str">
        <f t="shared" si="5"/>
        <v/>
      </c>
    </row>
    <row r="23" spans="1:6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"/>
        <v/>
      </c>
      <c r="AI23" s="85" t="str">
        <f t="shared" si="3"/>
        <v/>
      </c>
      <c r="AJ23" s="85" t="str">
        <f t="shared" si="3"/>
        <v/>
      </c>
      <c r="AK23" s="85" t="str">
        <f t="shared" si="3"/>
        <v/>
      </c>
      <c r="AL23" s="85" t="str">
        <f t="shared" si="3"/>
        <v/>
      </c>
      <c r="AM23" s="85" t="str">
        <f t="shared" si="3"/>
        <v/>
      </c>
      <c r="AN23" s="85" t="str">
        <f t="shared" si="3"/>
        <v/>
      </c>
      <c r="AO23" s="85" t="str">
        <f t="shared" si="3"/>
        <v/>
      </c>
      <c r="AP23" s="85" t="str">
        <f t="shared" si="3"/>
        <v/>
      </c>
      <c r="AQ23" s="85" t="str">
        <f t="shared" si="3"/>
        <v/>
      </c>
      <c r="AR23" s="85" t="str">
        <f t="shared" si="3"/>
        <v/>
      </c>
      <c r="AS23" s="85" t="str">
        <f t="shared" si="3"/>
        <v/>
      </c>
      <c r="AT23" s="85" t="str">
        <f t="shared" si="3"/>
        <v/>
      </c>
      <c r="AU23" s="85" t="str">
        <f t="shared" si="3"/>
        <v/>
      </c>
      <c r="AV23" s="85" t="str">
        <f t="shared" si="3"/>
        <v/>
      </c>
      <c r="AW23" s="85" t="str">
        <f t="shared" si="3"/>
        <v/>
      </c>
      <c r="AX23" s="85" t="str">
        <f t="shared" si="4"/>
        <v/>
      </c>
      <c r="AY23" s="85" t="str">
        <f t="shared" si="4"/>
        <v/>
      </c>
      <c r="AZ23" s="85" t="str">
        <f t="shared" si="4"/>
        <v/>
      </c>
      <c r="BA23" s="85" t="str">
        <f t="shared" si="4"/>
        <v/>
      </c>
      <c r="BB23" s="85" t="str">
        <f t="shared" si="4"/>
        <v/>
      </c>
      <c r="BC23" s="85" t="str">
        <f t="shared" si="4"/>
        <v/>
      </c>
      <c r="BD23" s="85" t="str">
        <f t="shared" si="4"/>
        <v/>
      </c>
      <c r="BE23" s="85" t="str">
        <f t="shared" si="4"/>
        <v/>
      </c>
      <c r="BF23" s="85" t="str">
        <f t="shared" si="4"/>
        <v/>
      </c>
      <c r="BG23" s="85" t="str">
        <f t="shared" si="5"/>
        <v/>
      </c>
      <c r="BH23" s="85" t="str">
        <f t="shared" si="5"/>
        <v/>
      </c>
      <c r="BI23" s="85" t="str">
        <f t="shared" si="5"/>
        <v/>
      </c>
      <c r="BJ23" s="85" t="str">
        <f t="shared" si="5"/>
        <v/>
      </c>
      <c r="BK23" s="85" t="str">
        <f t="shared" si="5"/>
        <v/>
      </c>
    </row>
    <row r="24" spans="1:6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"/>
        <v/>
      </c>
      <c r="AI24" s="85" t="str">
        <f t="shared" si="3"/>
        <v/>
      </c>
      <c r="AJ24" s="85" t="str">
        <f t="shared" si="3"/>
        <v/>
      </c>
      <c r="AK24" s="85" t="str">
        <f t="shared" si="3"/>
        <v/>
      </c>
      <c r="AL24" s="85" t="str">
        <f t="shared" si="3"/>
        <v/>
      </c>
      <c r="AM24" s="85" t="str">
        <f t="shared" si="3"/>
        <v/>
      </c>
      <c r="AN24" s="85" t="str">
        <f t="shared" si="3"/>
        <v/>
      </c>
      <c r="AO24" s="85" t="str">
        <f t="shared" si="3"/>
        <v/>
      </c>
      <c r="AP24" s="85" t="str">
        <f t="shared" si="3"/>
        <v/>
      </c>
      <c r="AQ24" s="85" t="str">
        <f t="shared" si="3"/>
        <v/>
      </c>
      <c r="AR24" s="85" t="str">
        <f t="shared" si="3"/>
        <v/>
      </c>
      <c r="AS24" s="85" t="str">
        <f t="shared" si="3"/>
        <v/>
      </c>
      <c r="AT24" s="85" t="str">
        <f t="shared" si="3"/>
        <v/>
      </c>
      <c r="AU24" s="85" t="str">
        <f t="shared" si="3"/>
        <v/>
      </c>
      <c r="AV24" s="85" t="str">
        <f t="shared" si="3"/>
        <v/>
      </c>
      <c r="AW24" s="85" t="str">
        <f t="shared" si="3"/>
        <v/>
      </c>
      <c r="AX24" s="85" t="str">
        <f t="shared" si="4"/>
        <v/>
      </c>
      <c r="AY24" s="85" t="str">
        <f t="shared" si="4"/>
        <v/>
      </c>
      <c r="AZ24" s="85" t="str">
        <f t="shared" si="4"/>
        <v/>
      </c>
      <c r="BA24" s="85" t="str">
        <f t="shared" si="4"/>
        <v/>
      </c>
      <c r="BB24" s="85" t="str">
        <f t="shared" si="4"/>
        <v/>
      </c>
      <c r="BC24" s="85" t="str">
        <f t="shared" si="4"/>
        <v/>
      </c>
      <c r="BD24" s="85" t="str">
        <f t="shared" si="4"/>
        <v/>
      </c>
      <c r="BE24" s="85" t="str">
        <f t="shared" si="4"/>
        <v/>
      </c>
      <c r="BF24" s="85" t="str">
        <f t="shared" si="4"/>
        <v/>
      </c>
      <c r="BG24" s="85" t="str">
        <f t="shared" si="5"/>
        <v/>
      </c>
      <c r="BH24" s="85" t="str">
        <f t="shared" si="5"/>
        <v/>
      </c>
      <c r="BI24" s="85" t="str">
        <f t="shared" si="5"/>
        <v/>
      </c>
      <c r="BJ24" s="85" t="str">
        <f t="shared" si="5"/>
        <v/>
      </c>
      <c r="BK24" s="85" t="str">
        <f t="shared" si="5"/>
        <v/>
      </c>
    </row>
    <row r="25" spans="1:6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"/>
        <v/>
      </c>
      <c r="AI25" s="85" t="str">
        <f t="shared" si="3"/>
        <v/>
      </c>
      <c r="AJ25" s="85" t="str">
        <f t="shared" si="3"/>
        <v/>
      </c>
      <c r="AK25" s="85" t="str">
        <f t="shared" si="3"/>
        <v/>
      </c>
      <c r="AL25" s="85" t="str">
        <f t="shared" si="3"/>
        <v/>
      </c>
      <c r="AM25" s="85" t="str">
        <f t="shared" si="3"/>
        <v/>
      </c>
      <c r="AN25" s="85" t="str">
        <f t="shared" si="3"/>
        <v/>
      </c>
      <c r="AO25" s="85" t="str">
        <f t="shared" si="3"/>
        <v/>
      </c>
      <c r="AP25" s="85" t="str">
        <f t="shared" si="3"/>
        <v/>
      </c>
      <c r="AQ25" s="85" t="str">
        <f t="shared" si="3"/>
        <v/>
      </c>
      <c r="AR25" s="85" t="str">
        <f t="shared" si="3"/>
        <v/>
      </c>
      <c r="AS25" s="85" t="str">
        <f t="shared" si="3"/>
        <v/>
      </c>
      <c r="AT25" s="85" t="str">
        <f t="shared" si="3"/>
        <v/>
      </c>
      <c r="AU25" s="85" t="str">
        <f t="shared" si="3"/>
        <v/>
      </c>
      <c r="AV25" s="85" t="str">
        <f t="shared" si="3"/>
        <v/>
      </c>
      <c r="AW25" s="85" t="str">
        <f t="shared" si="3"/>
        <v/>
      </c>
      <c r="AX25" s="85" t="str">
        <f t="shared" si="4"/>
        <v/>
      </c>
      <c r="AY25" s="85" t="str">
        <f t="shared" si="4"/>
        <v/>
      </c>
      <c r="AZ25" s="85" t="str">
        <f t="shared" si="4"/>
        <v/>
      </c>
      <c r="BA25" s="85" t="str">
        <f t="shared" si="4"/>
        <v/>
      </c>
      <c r="BB25" s="85" t="str">
        <f t="shared" si="4"/>
        <v/>
      </c>
      <c r="BC25" s="85" t="str">
        <f t="shared" si="4"/>
        <v/>
      </c>
      <c r="BD25" s="85" t="str">
        <f t="shared" si="4"/>
        <v/>
      </c>
      <c r="BE25" s="85" t="str">
        <f t="shared" si="4"/>
        <v/>
      </c>
      <c r="BF25" s="85" t="str">
        <f t="shared" si="4"/>
        <v/>
      </c>
      <c r="BG25" s="85" t="str">
        <f t="shared" si="5"/>
        <v/>
      </c>
      <c r="BH25" s="85" t="str">
        <f t="shared" si="5"/>
        <v/>
      </c>
      <c r="BI25" s="85" t="str">
        <f t="shared" si="5"/>
        <v/>
      </c>
      <c r="BJ25" s="85" t="str">
        <f t="shared" si="5"/>
        <v/>
      </c>
      <c r="BK25" s="85" t="str">
        <f t="shared" si="5"/>
        <v/>
      </c>
    </row>
    <row r="26" spans="1:6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"/>
        <v/>
      </c>
      <c r="AI26" s="85" t="str">
        <f t="shared" si="3"/>
        <v/>
      </c>
      <c r="AJ26" s="85" t="str">
        <f t="shared" si="3"/>
        <v/>
      </c>
      <c r="AK26" s="85" t="str">
        <f t="shared" si="3"/>
        <v/>
      </c>
      <c r="AL26" s="85" t="str">
        <f t="shared" si="3"/>
        <v/>
      </c>
      <c r="AM26" s="85" t="str">
        <f t="shared" si="3"/>
        <v/>
      </c>
      <c r="AN26" s="85" t="str">
        <f t="shared" si="3"/>
        <v/>
      </c>
      <c r="AO26" s="85" t="str">
        <f t="shared" si="3"/>
        <v/>
      </c>
      <c r="AP26" s="85" t="str">
        <f t="shared" si="3"/>
        <v/>
      </c>
      <c r="AQ26" s="85" t="str">
        <f t="shared" si="3"/>
        <v/>
      </c>
      <c r="AR26" s="85" t="str">
        <f t="shared" si="3"/>
        <v/>
      </c>
      <c r="AS26" s="85" t="str">
        <f t="shared" si="3"/>
        <v/>
      </c>
      <c r="AT26" s="85" t="str">
        <f t="shared" si="3"/>
        <v/>
      </c>
      <c r="AU26" s="85" t="str">
        <f t="shared" si="3"/>
        <v/>
      </c>
      <c r="AV26" s="85" t="str">
        <f t="shared" si="3"/>
        <v/>
      </c>
      <c r="AW26" s="85" t="str">
        <f t="shared" si="3"/>
        <v/>
      </c>
      <c r="AX26" s="85" t="str">
        <f t="shared" si="4"/>
        <v/>
      </c>
      <c r="AY26" s="85" t="str">
        <f t="shared" si="4"/>
        <v/>
      </c>
      <c r="AZ26" s="85" t="str">
        <f t="shared" si="4"/>
        <v/>
      </c>
      <c r="BA26" s="85" t="str">
        <f t="shared" si="4"/>
        <v/>
      </c>
      <c r="BB26" s="85" t="str">
        <f t="shared" si="4"/>
        <v/>
      </c>
      <c r="BC26" s="85" t="str">
        <f t="shared" si="4"/>
        <v/>
      </c>
      <c r="BD26" s="85" t="str">
        <f t="shared" si="4"/>
        <v/>
      </c>
      <c r="BE26" s="85" t="str">
        <f t="shared" si="4"/>
        <v/>
      </c>
      <c r="BF26" s="85" t="str">
        <f t="shared" si="4"/>
        <v/>
      </c>
      <c r="BG26" s="85" t="str">
        <f t="shared" si="5"/>
        <v/>
      </c>
      <c r="BH26" s="85" t="str">
        <f t="shared" si="5"/>
        <v/>
      </c>
      <c r="BI26" s="85" t="str">
        <f t="shared" si="5"/>
        <v/>
      </c>
      <c r="BJ26" s="85" t="str">
        <f t="shared" si="5"/>
        <v/>
      </c>
      <c r="BK26" s="85" t="str">
        <f t="shared" si="5"/>
        <v/>
      </c>
    </row>
    <row r="27" spans="1:6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"/>
        <v/>
      </c>
      <c r="AI27" s="85" t="str">
        <f t="shared" si="3"/>
        <v/>
      </c>
      <c r="AJ27" s="85" t="str">
        <f t="shared" si="3"/>
        <v/>
      </c>
      <c r="AK27" s="85" t="str">
        <f t="shared" si="3"/>
        <v/>
      </c>
      <c r="AL27" s="85" t="str">
        <f t="shared" si="3"/>
        <v/>
      </c>
      <c r="AM27" s="85" t="str">
        <f t="shared" si="3"/>
        <v/>
      </c>
      <c r="AN27" s="85" t="str">
        <f t="shared" si="3"/>
        <v/>
      </c>
      <c r="AO27" s="85" t="str">
        <f t="shared" si="3"/>
        <v/>
      </c>
      <c r="AP27" s="85" t="str">
        <f t="shared" si="3"/>
        <v/>
      </c>
      <c r="AQ27" s="85" t="str">
        <f t="shared" si="3"/>
        <v/>
      </c>
      <c r="AR27" s="85" t="str">
        <f t="shared" si="3"/>
        <v/>
      </c>
      <c r="AS27" s="85" t="str">
        <f t="shared" si="3"/>
        <v/>
      </c>
      <c r="AT27" s="85" t="str">
        <f t="shared" si="3"/>
        <v/>
      </c>
      <c r="AU27" s="85" t="str">
        <f t="shared" si="3"/>
        <v/>
      </c>
      <c r="AV27" s="85" t="str">
        <f t="shared" si="3"/>
        <v/>
      </c>
      <c r="AW27" s="85" t="str">
        <f t="shared" si="3"/>
        <v/>
      </c>
      <c r="AX27" s="85" t="str">
        <f t="shared" si="4"/>
        <v/>
      </c>
      <c r="AY27" s="85" t="str">
        <f t="shared" si="4"/>
        <v/>
      </c>
      <c r="AZ27" s="85" t="str">
        <f t="shared" si="4"/>
        <v/>
      </c>
      <c r="BA27" s="85" t="str">
        <f t="shared" si="4"/>
        <v/>
      </c>
      <c r="BB27" s="85" t="str">
        <f t="shared" si="4"/>
        <v/>
      </c>
      <c r="BC27" s="85" t="str">
        <f t="shared" si="4"/>
        <v/>
      </c>
      <c r="BD27" s="85" t="str">
        <f t="shared" si="4"/>
        <v/>
      </c>
      <c r="BE27" s="85" t="str">
        <f t="shared" si="4"/>
        <v/>
      </c>
      <c r="BF27" s="85" t="str">
        <f t="shared" si="4"/>
        <v/>
      </c>
      <c r="BG27" s="85" t="str">
        <f t="shared" si="5"/>
        <v/>
      </c>
      <c r="BH27" s="85" t="str">
        <f t="shared" si="5"/>
        <v/>
      </c>
      <c r="BI27" s="85" t="str">
        <f t="shared" si="5"/>
        <v/>
      </c>
      <c r="BJ27" s="85" t="str">
        <f t="shared" si="5"/>
        <v/>
      </c>
      <c r="BK27" s="85" t="str">
        <f t="shared" si="5"/>
        <v/>
      </c>
    </row>
    <row r="28" spans="1:6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"/>
        <v/>
      </c>
      <c r="AI28" s="85" t="str">
        <f t="shared" si="3"/>
        <v/>
      </c>
      <c r="AJ28" s="85" t="str">
        <f t="shared" si="3"/>
        <v/>
      </c>
      <c r="AK28" s="85" t="str">
        <f t="shared" si="3"/>
        <v/>
      </c>
      <c r="AL28" s="85" t="str">
        <f t="shared" si="3"/>
        <v/>
      </c>
      <c r="AM28" s="85" t="str">
        <f t="shared" si="3"/>
        <v/>
      </c>
      <c r="AN28" s="85" t="str">
        <f t="shared" si="3"/>
        <v/>
      </c>
      <c r="AO28" s="85" t="str">
        <f t="shared" si="3"/>
        <v/>
      </c>
      <c r="AP28" s="85" t="str">
        <f t="shared" si="3"/>
        <v/>
      </c>
      <c r="AQ28" s="85" t="str">
        <f t="shared" si="3"/>
        <v/>
      </c>
      <c r="AR28" s="85" t="str">
        <f t="shared" si="3"/>
        <v/>
      </c>
      <c r="AS28" s="85" t="str">
        <f t="shared" si="3"/>
        <v/>
      </c>
      <c r="AT28" s="85" t="str">
        <f t="shared" si="3"/>
        <v/>
      </c>
      <c r="AU28" s="85" t="str">
        <f t="shared" si="3"/>
        <v/>
      </c>
      <c r="AV28" s="85" t="str">
        <f t="shared" si="3"/>
        <v/>
      </c>
      <c r="AW28" s="85" t="str">
        <f t="shared" si="3"/>
        <v/>
      </c>
      <c r="AX28" s="85" t="str">
        <f t="shared" si="4"/>
        <v/>
      </c>
      <c r="AY28" s="85" t="str">
        <f t="shared" si="4"/>
        <v/>
      </c>
      <c r="AZ28" s="85" t="str">
        <f t="shared" si="4"/>
        <v/>
      </c>
      <c r="BA28" s="85" t="str">
        <f t="shared" si="4"/>
        <v/>
      </c>
      <c r="BB28" s="85" t="str">
        <f t="shared" si="4"/>
        <v/>
      </c>
      <c r="BC28" s="85" t="str">
        <f t="shared" si="4"/>
        <v/>
      </c>
      <c r="BD28" s="85" t="str">
        <f t="shared" si="4"/>
        <v/>
      </c>
      <c r="BE28" s="85" t="str">
        <f t="shared" si="4"/>
        <v/>
      </c>
      <c r="BF28" s="85" t="str">
        <f t="shared" si="4"/>
        <v/>
      </c>
      <c r="BG28" s="85" t="str">
        <f t="shared" si="5"/>
        <v/>
      </c>
      <c r="BH28" s="85" t="str">
        <f t="shared" si="5"/>
        <v/>
      </c>
      <c r="BI28" s="85" t="str">
        <f t="shared" si="5"/>
        <v/>
      </c>
      <c r="BJ28" s="85" t="str">
        <f t="shared" si="5"/>
        <v/>
      </c>
      <c r="BK28" s="85" t="str">
        <f t="shared" si="5"/>
        <v/>
      </c>
    </row>
    <row r="29" spans="1:6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"/>
        <v/>
      </c>
      <c r="AI29" s="85" t="str">
        <f t="shared" si="3"/>
        <v/>
      </c>
      <c r="AJ29" s="85" t="str">
        <f t="shared" si="3"/>
        <v/>
      </c>
      <c r="AK29" s="85" t="str">
        <f t="shared" si="3"/>
        <v/>
      </c>
      <c r="AL29" s="85" t="str">
        <f t="shared" si="3"/>
        <v/>
      </c>
      <c r="AM29" s="85" t="str">
        <f t="shared" si="3"/>
        <v/>
      </c>
      <c r="AN29" s="85" t="str">
        <f t="shared" si="3"/>
        <v/>
      </c>
      <c r="AO29" s="85" t="str">
        <f t="shared" si="3"/>
        <v/>
      </c>
      <c r="AP29" s="85" t="str">
        <f t="shared" si="3"/>
        <v/>
      </c>
      <c r="AQ29" s="85" t="str">
        <f t="shared" si="3"/>
        <v/>
      </c>
      <c r="AR29" s="85" t="str">
        <f t="shared" si="3"/>
        <v/>
      </c>
      <c r="AS29" s="85" t="str">
        <f t="shared" si="3"/>
        <v/>
      </c>
      <c r="AT29" s="85" t="str">
        <f t="shared" si="3"/>
        <v/>
      </c>
      <c r="AU29" s="85" t="str">
        <f t="shared" si="3"/>
        <v/>
      </c>
      <c r="AV29" s="85" t="str">
        <f t="shared" si="3"/>
        <v/>
      </c>
      <c r="AW29" s="85" t="str">
        <f t="shared" si="3"/>
        <v/>
      </c>
      <c r="AX29" s="85" t="str">
        <f t="shared" si="4"/>
        <v/>
      </c>
      <c r="AY29" s="85" t="str">
        <f t="shared" si="4"/>
        <v/>
      </c>
      <c r="AZ29" s="85" t="str">
        <f t="shared" si="4"/>
        <v/>
      </c>
      <c r="BA29" s="85" t="str">
        <f t="shared" si="4"/>
        <v/>
      </c>
      <c r="BB29" s="85" t="str">
        <f t="shared" si="4"/>
        <v/>
      </c>
      <c r="BC29" s="85" t="str">
        <f t="shared" si="4"/>
        <v/>
      </c>
      <c r="BD29" s="85" t="str">
        <f t="shared" si="4"/>
        <v/>
      </c>
      <c r="BE29" s="85" t="str">
        <f t="shared" si="4"/>
        <v/>
      </c>
      <c r="BF29" s="85" t="str">
        <f t="shared" si="4"/>
        <v/>
      </c>
      <c r="BG29" s="85" t="str">
        <f t="shared" si="5"/>
        <v/>
      </c>
      <c r="BH29" s="85" t="str">
        <f t="shared" si="5"/>
        <v/>
      </c>
      <c r="BI29" s="85" t="str">
        <f t="shared" si="5"/>
        <v/>
      </c>
      <c r="BJ29" s="85" t="str">
        <f t="shared" si="5"/>
        <v/>
      </c>
      <c r="BK29" s="85" t="str">
        <f t="shared" si="5"/>
        <v/>
      </c>
    </row>
    <row r="30" spans="1:6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"/>
        <v/>
      </c>
      <c r="AI30" s="85" t="str">
        <f t="shared" si="3"/>
        <v/>
      </c>
      <c r="AJ30" s="85" t="str">
        <f t="shared" si="3"/>
        <v/>
      </c>
      <c r="AK30" s="85" t="str">
        <f t="shared" si="3"/>
        <v/>
      </c>
      <c r="AL30" s="85" t="str">
        <f t="shared" si="3"/>
        <v/>
      </c>
      <c r="AM30" s="85" t="str">
        <f t="shared" si="3"/>
        <v/>
      </c>
      <c r="AN30" s="85" t="str">
        <f t="shared" si="3"/>
        <v/>
      </c>
      <c r="AO30" s="85" t="str">
        <f t="shared" si="3"/>
        <v/>
      </c>
      <c r="AP30" s="85" t="str">
        <f t="shared" si="3"/>
        <v/>
      </c>
      <c r="AQ30" s="85" t="str">
        <f t="shared" si="3"/>
        <v/>
      </c>
      <c r="AR30" s="85" t="str">
        <f t="shared" si="3"/>
        <v/>
      </c>
      <c r="AS30" s="85" t="str">
        <f t="shared" si="3"/>
        <v/>
      </c>
      <c r="AT30" s="85" t="str">
        <f t="shared" si="3"/>
        <v/>
      </c>
      <c r="AU30" s="85" t="str">
        <f t="shared" si="3"/>
        <v/>
      </c>
      <c r="AV30" s="85" t="str">
        <f t="shared" si="3"/>
        <v/>
      </c>
      <c r="AW30" s="85" t="str">
        <f t="shared" si="3"/>
        <v/>
      </c>
      <c r="AX30" s="85" t="str">
        <f t="shared" si="4"/>
        <v/>
      </c>
      <c r="AY30" s="85" t="str">
        <f t="shared" si="4"/>
        <v/>
      </c>
      <c r="AZ30" s="85" t="str">
        <f t="shared" si="4"/>
        <v/>
      </c>
      <c r="BA30" s="85" t="str">
        <f t="shared" si="4"/>
        <v/>
      </c>
      <c r="BB30" s="85" t="str">
        <f t="shared" si="4"/>
        <v/>
      </c>
      <c r="BC30" s="85" t="str">
        <f t="shared" si="4"/>
        <v/>
      </c>
      <c r="BD30" s="85" t="str">
        <f t="shared" si="4"/>
        <v/>
      </c>
      <c r="BE30" s="85" t="str">
        <f t="shared" si="4"/>
        <v/>
      </c>
      <c r="BF30" s="85" t="str">
        <f t="shared" si="4"/>
        <v/>
      </c>
      <c r="BG30" s="85" t="str">
        <f t="shared" si="5"/>
        <v/>
      </c>
      <c r="BH30" s="85" t="str">
        <f t="shared" si="5"/>
        <v/>
      </c>
      <c r="BI30" s="85" t="str">
        <f t="shared" si="5"/>
        <v/>
      </c>
      <c r="BJ30" s="85" t="str">
        <f t="shared" si="5"/>
        <v/>
      </c>
      <c r="BK30" s="85" t="str">
        <f t="shared" si="5"/>
        <v/>
      </c>
    </row>
    <row r="31" spans="1:6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"/>
        <v/>
      </c>
      <c r="AI31" s="85" t="str">
        <f t="shared" si="3"/>
        <v/>
      </c>
      <c r="AJ31" s="85" t="str">
        <f t="shared" si="3"/>
        <v/>
      </c>
      <c r="AK31" s="85" t="str">
        <f t="shared" si="3"/>
        <v/>
      </c>
      <c r="AL31" s="85" t="str">
        <f t="shared" si="3"/>
        <v/>
      </c>
      <c r="AM31" s="85" t="str">
        <f t="shared" si="3"/>
        <v/>
      </c>
      <c r="AN31" s="85" t="str">
        <f t="shared" si="3"/>
        <v/>
      </c>
      <c r="AO31" s="85" t="str">
        <f t="shared" si="3"/>
        <v/>
      </c>
      <c r="AP31" s="85" t="str">
        <f t="shared" si="3"/>
        <v/>
      </c>
      <c r="AQ31" s="85" t="str">
        <f t="shared" si="3"/>
        <v/>
      </c>
      <c r="AR31" s="85" t="str">
        <f t="shared" si="3"/>
        <v/>
      </c>
      <c r="AS31" s="85" t="str">
        <f t="shared" si="3"/>
        <v/>
      </c>
      <c r="AT31" s="85" t="str">
        <f t="shared" si="3"/>
        <v/>
      </c>
      <c r="AU31" s="85" t="str">
        <f t="shared" si="3"/>
        <v/>
      </c>
      <c r="AV31" s="85" t="str">
        <f t="shared" si="3"/>
        <v/>
      </c>
      <c r="AW31" s="85" t="str">
        <f t="shared" si="3"/>
        <v/>
      </c>
      <c r="AX31" s="85" t="str">
        <f t="shared" si="4"/>
        <v/>
      </c>
      <c r="AY31" s="85" t="str">
        <f t="shared" si="4"/>
        <v/>
      </c>
      <c r="AZ31" s="85" t="str">
        <f t="shared" si="4"/>
        <v/>
      </c>
      <c r="BA31" s="85" t="str">
        <f t="shared" si="4"/>
        <v/>
      </c>
      <c r="BB31" s="85" t="str">
        <f t="shared" si="4"/>
        <v/>
      </c>
      <c r="BC31" s="85" t="str">
        <f t="shared" si="4"/>
        <v/>
      </c>
      <c r="BD31" s="85" t="str">
        <f t="shared" si="4"/>
        <v/>
      </c>
      <c r="BE31" s="85" t="str">
        <f t="shared" si="4"/>
        <v/>
      </c>
      <c r="BF31" s="85" t="str">
        <f t="shared" si="4"/>
        <v/>
      </c>
      <c r="BG31" s="85" t="str">
        <f t="shared" si="5"/>
        <v/>
      </c>
      <c r="BH31" s="85" t="str">
        <f t="shared" si="5"/>
        <v/>
      </c>
      <c r="BI31" s="85" t="str">
        <f t="shared" si="5"/>
        <v/>
      </c>
      <c r="BJ31" s="85" t="str">
        <f t="shared" si="5"/>
        <v/>
      </c>
      <c r="BK31" s="85" t="str">
        <f t="shared" si="5"/>
        <v/>
      </c>
    </row>
    <row r="32" spans="1:6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"/>
        <v/>
      </c>
      <c r="AI32" s="85" t="str">
        <f t="shared" si="3"/>
        <v/>
      </c>
      <c r="AJ32" s="85" t="str">
        <f t="shared" si="3"/>
        <v/>
      </c>
      <c r="AK32" s="85" t="str">
        <f t="shared" si="3"/>
        <v/>
      </c>
      <c r="AL32" s="85" t="str">
        <f t="shared" si="3"/>
        <v/>
      </c>
      <c r="AM32" s="85" t="str">
        <f t="shared" si="3"/>
        <v/>
      </c>
      <c r="AN32" s="85" t="str">
        <f t="shared" si="3"/>
        <v/>
      </c>
      <c r="AO32" s="85" t="str">
        <f t="shared" si="3"/>
        <v/>
      </c>
      <c r="AP32" s="85" t="str">
        <f t="shared" si="3"/>
        <v/>
      </c>
      <c r="AQ32" s="85" t="str">
        <f t="shared" si="3"/>
        <v/>
      </c>
      <c r="AR32" s="85" t="str">
        <f t="shared" si="3"/>
        <v/>
      </c>
      <c r="AS32" s="85" t="str">
        <f t="shared" si="3"/>
        <v/>
      </c>
      <c r="AT32" s="85" t="str">
        <f t="shared" si="3"/>
        <v/>
      </c>
      <c r="AU32" s="85" t="str">
        <f t="shared" si="3"/>
        <v/>
      </c>
      <c r="AV32" s="85" t="str">
        <f t="shared" si="3"/>
        <v/>
      </c>
      <c r="AW32" s="85" t="str">
        <f t="shared" si="3"/>
        <v/>
      </c>
      <c r="AX32" s="85" t="str">
        <f t="shared" si="4"/>
        <v/>
      </c>
      <c r="AY32" s="85" t="str">
        <f t="shared" si="4"/>
        <v/>
      </c>
      <c r="AZ32" s="85" t="str">
        <f t="shared" si="4"/>
        <v/>
      </c>
      <c r="BA32" s="85" t="str">
        <f t="shared" si="4"/>
        <v/>
      </c>
      <c r="BB32" s="85" t="str">
        <f t="shared" si="4"/>
        <v/>
      </c>
      <c r="BC32" s="85" t="str">
        <f t="shared" si="4"/>
        <v/>
      </c>
      <c r="BD32" s="85" t="str">
        <f t="shared" si="4"/>
        <v/>
      </c>
      <c r="BE32" s="85" t="str">
        <f t="shared" si="4"/>
        <v/>
      </c>
      <c r="BF32" s="85" t="str">
        <f t="shared" si="4"/>
        <v/>
      </c>
      <c r="BG32" s="85" t="str">
        <f t="shared" si="5"/>
        <v/>
      </c>
      <c r="BH32" s="85" t="str">
        <f t="shared" si="5"/>
        <v/>
      </c>
      <c r="BI32" s="85" t="str">
        <f t="shared" si="5"/>
        <v/>
      </c>
      <c r="BJ32" s="85" t="str">
        <f t="shared" si="5"/>
        <v/>
      </c>
      <c r="BK32" s="85" t="str">
        <f t="shared" si="5"/>
        <v/>
      </c>
    </row>
    <row r="33" spans="1:6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"/>
        <v/>
      </c>
      <c r="AI33" s="85" t="str">
        <f t="shared" si="3"/>
        <v/>
      </c>
      <c r="AJ33" s="85" t="str">
        <f t="shared" si="3"/>
        <v/>
      </c>
      <c r="AK33" s="85" t="str">
        <f t="shared" si="3"/>
        <v/>
      </c>
      <c r="AL33" s="85" t="str">
        <f t="shared" si="3"/>
        <v/>
      </c>
      <c r="AM33" s="85" t="str">
        <f t="shared" si="3"/>
        <v/>
      </c>
      <c r="AN33" s="85" t="str">
        <f t="shared" si="3"/>
        <v/>
      </c>
      <c r="AO33" s="85" t="str">
        <f t="shared" si="3"/>
        <v/>
      </c>
      <c r="AP33" s="85" t="str">
        <f t="shared" si="3"/>
        <v/>
      </c>
      <c r="AQ33" s="85" t="str">
        <f t="shared" si="3"/>
        <v/>
      </c>
      <c r="AR33" s="85" t="str">
        <f t="shared" si="3"/>
        <v/>
      </c>
      <c r="AS33" s="85" t="str">
        <f t="shared" si="3"/>
        <v/>
      </c>
      <c r="AT33" s="85" t="str">
        <f t="shared" si="3"/>
        <v/>
      </c>
      <c r="AU33" s="85" t="str">
        <f t="shared" si="3"/>
        <v/>
      </c>
      <c r="AV33" s="85" t="str">
        <f t="shared" si="3"/>
        <v/>
      </c>
      <c r="AW33" s="85" t="str">
        <f t="shared" si="3"/>
        <v/>
      </c>
      <c r="AX33" s="85" t="str">
        <f t="shared" si="4"/>
        <v/>
      </c>
      <c r="AY33" s="85" t="str">
        <f t="shared" si="4"/>
        <v/>
      </c>
      <c r="AZ33" s="85" t="str">
        <f t="shared" si="4"/>
        <v/>
      </c>
      <c r="BA33" s="85" t="str">
        <f t="shared" si="4"/>
        <v/>
      </c>
      <c r="BB33" s="85" t="str">
        <f t="shared" si="4"/>
        <v/>
      </c>
      <c r="BC33" s="85" t="str">
        <f t="shared" si="4"/>
        <v/>
      </c>
      <c r="BD33" s="85" t="str">
        <f t="shared" si="4"/>
        <v/>
      </c>
      <c r="BE33" s="85" t="str">
        <f t="shared" si="4"/>
        <v/>
      </c>
      <c r="BF33" s="85" t="str">
        <f t="shared" si="4"/>
        <v/>
      </c>
      <c r="BG33" s="85" t="str">
        <f t="shared" si="5"/>
        <v/>
      </c>
      <c r="BH33" s="85" t="str">
        <f t="shared" si="5"/>
        <v/>
      </c>
      <c r="BI33" s="85" t="str">
        <f t="shared" si="5"/>
        <v/>
      </c>
      <c r="BJ33" s="85" t="str">
        <f t="shared" si="5"/>
        <v/>
      </c>
      <c r="BK33" s="85" t="str">
        <f t="shared" si="5"/>
        <v/>
      </c>
    </row>
    <row r="34" spans="1:6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ref="AH34:AW37" si="6">IF(B34&gt;0,LN(B34),"")</f>
        <v/>
      </c>
      <c r="AI34" s="85" t="str">
        <f t="shared" si="6"/>
        <v/>
      </c>
      <c r="AJ34" s="85" t="str">
        <f t="shared" si="6"/>
        <v/>
      </c>
      <c r="AK34" s="85" t="str">
        <f t="shared" si="6"/>
        <v/>
      </c>
      <c r="AL34" s="85" t="str">
        <f t="shared" si="6"/>
        <v/>
      </c>
      <c r="AM34" s="85" t="str">
        <f t="shared" si="6"/>
        <v/>
      </c>
      <c r="AN34" s="85" t="str">
        <f t="shared" si="6"/>
        <v/>
      </c>
      <c r="AO34" s="85" t="str">
        <f t="shared" si="6"/>
        <v/>
      </c>
      <c r="AP34" s="85" t="str">
        <f t="shared" si="6"/>
        <v/>
      </c>
      <c r="AQ34" s="85" t="str">
        <f t="shared" si="6"/>
        <v/>
      </c>
      <c r="AR34" s="85" t="str">
        <f t="shared" si="6"/>
        <v/>
      </c>
      <c r="AS34" s="85" t="str">
        <f t="shared" si="6"/>
        <v/>
      </c>
      <c r="AT34" s="85" t="str">
        <f t="shared" si="6"/>
        <v/>
      </c>
      <c r="AU34" s="85" t="str">
        <f t="shared" si="6"/>
        <v/>
      </c>
      <c r="AV34" s="85" t="str">
        <f t="shared" si="6"/>
        <v/>
      </c>
      <c r="AW34" s="85" t="str">
        <f t="shared" si="6"/>
        <v/>
      </c>
      <c r="AX34" s="85" t="str">
        <f t="shared" si="4"/>
        <v/>
      </c>
      <c r="AY34" s="85" t="str">
        <f t="shared" si="4"/>
        <v/>
      </c>
      <c r="AZ34" s="85" t="str">
        <f t="shared" si="4"/>
        <v/>
      </c>
      <c r="BA34" s="85" t="str">
        <f t="shared" si="4"/>
        <v/>
      </c>
      <c r="BB34" s="85" t="str">
        <f t="shared" si="4"/>
        <v/>
      </c>
      <c r="BC34" s="85" t="str">
        <f t="shared" si="4"/>
        <v/>
      </c>
      <c r="BD34" s="85" t="str">
        <f t="shared" si="4"/>
        <v/>
      </c>
      <c r="BE34" s="85" t="str">
        <f t="shared" si="4"/>
        <v/>
      </c>
      <c r="BF34" s="85" t="str">
        <f t="shared" si="4"/>
        <v/>
      </c>
      <c r="BG34" s="85" t="str">
        <f t="shared" si="5"/>
        <v/>
      </c>
      <c r="BH34" s="85" t="str">
        <f t="shared" si="5"/>
        <v/>
      </c>
      <c r="BI34" s="85" t="str">
        <f t="shared" si="5"/>
        <v/>
      </c>
      <c r="BJ34" s="85" t="str">
        <f t="shared" si="5"/>
        <v/>
      </c>
      <c r="BK34" s="85" t="str">
        <f t="shared" si="5"/>
        <v/>
      </c>
    </row>
    <row r="35" spans="1:6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4"/>
        <v/>
      </c>
      <c r="AY35" s="85" t="str">
        <f t="shared" si="4"/>
        <v/>
      </c>
      <c r="AZ35" s="85" t="str">
        <f t="shared" si="4"/>
        <v/>
      </c>
      <c r="BA35" s="85" t="str">
        <f t="shared" si="4"/>
        <v/>
      </c>
      <c r="BB35" s="85" t="str">
        <f t="shared" si="4"/>
        <v/>
      </c>
      <c r="BC35" s="85" t="str">
        <f t="shared" si="4"/>
        <v/>
      </c>
      <c r="BD35" s="85" t="str">
        <f t="shared" si="4"/>
        <v/>
      </c>
      <c r="BE35" s="85" t="str">
        <f t="shared" si="4"/>
        <v/>
      </c>
      <c r="BF35" s="85" t="str">
        <f t="shared" si="4"/>
        <v/>
      </c>
      <c r="BG35" s="85" t="str">
        <f t="shared" si="5"/>
        <v/>
      </c>
      <c r="BH35" s="85" t="str">
        <f t="shared" si="5"/>
        <v/>
      </c>
      <c r="BI35" s="85" t="str">
        <f t="shared" si="5"/>
        <v/>
      </c>
      <c r="BJ35" s="85" t="str">
        <f t="shared" si="5"/>
        <v/>
      </c>
      <c r="BK35" s="85" t="str">
        <f t="shared" si="5"/>
        <v/>
      </c>
    </row>
    <row r="36" spans="1:6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6"/>
        <v/>
      </c>
      <c r="AI36" s="85" t="str">
        <f t="shared" si="6"/>
        <v/>
      </c>
      <c r="AJ36" s="85" t="str">
        <f t="shared" si="6"/>
        <v/>
      </c>
      <c r="AK36" s="85" t="str">
        <f t="shared" si="6"/>
        <v/>
      </c>
      <c r="AL36" s="85" t="str">
        <f t="shared" si="6"/>
        <v/>
      </c>
      <c r="AM36" s="85" t="str">
        <f t="shared" si="6"/>
        <v/>
      </c>
      <c r="AN36" s="85" t="str">
        <f t="shared" si="6"/>
        <v/>
      </c>
      <c r="AO36" s="85" t="str">
        <f t="shared" si="6"/>
        <v/>
      </c>
      <c r="AP36" s="85" t="str">
        <f t="shared" si="6"/>
        <v/>
      </c>
      <c r="AQ36" s="85" t="str">
        <f t="shared" si="6"/>
        <v/>
      </c>
      <c r="AR36" s="85" t="str">
        <f t="shared" si="6"/>
        <v/>
      </c>
      <c r="AS36" s="85" t="str">
        <f t="shared" si="6"/>
        <v/>
      </c>
      <c r="AT36" s="85" t="str">
        <f t="shared" si="6"/>
        <v/>
      </c>
      <c r="AU36" s="85" t="str">
        <f t="shared" si="6"/>
        <v/>
      </c>
      <c r="AV36" s="85" t="str">
        <f t="shared" si="6"/>
        <v/>
      </c>
      <c r="AW36" s="85" t="str">
        <f t="shared" si="6"/>
        <v/>
      </c>
      <c r="AX36" s="85" t="str">
        <f t="shared" si="4"/>
        <v/>
      </c>
      <c r="AY36" s="85" t="str">
        <f t="shared" si="4"/>
        <v/>
      </c>
      <c r="AZ36" s="85" t="str">
        <f t="shared" si="4"/>
        <v/>
      </c>
      <c r="BA36" s="85" t="str">
        <f t="shared" si="4"/>
        <v/>
      </c>
      <c r="BB36" s="85" t="str">
        <f t="shared" si="4"/>
        <v/>
      </c>
      <c r="BC36" s="85" t="str">
        <f t="shared" si="4"/>
        <v/>
      </c>
      <c r="BD36" s="85" t="str">
        <f t="shared" si="4"/>
        <v/>
      </c>
      <c r="BE36" s="85" t="str">
        <f t="shared" si="4"/>
        <v/>
      </c>
      <c r="BF36" s="85" t="str">
        <f t="shared" si="4"/>
        <v/>
      </c>
      <c r="BG36" s="85" t="str">
        <f t="shared" si="5"/>
        <v/>
      </c>
      <c r="BH36" s="85" t="str">
        <f t="shared" si="5"/>
        <v/>
      </c>
      <c r="BI36" s="85" t="str">
        <f t="shared" si="5"/>
        <v/>
      </c>
      <c r="BJ36" s="85" t="str">
        <f t="shared" si="5"/>
        <v/>
      </c>
      <c r="BK36" s="85" t="str">
        <f t="shared" si="5"/>
        <v/>
      </c>
    </row>
    <row r="37" spans="1:6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6"/>
        <v/>
      </c>
      <c r="AI37" s="85" t="str">
        <f t="shared" si="6"/>
        <v/>
      </c>
      <c r="AJ37" s="85" t="str">
        <f t="shared" si="6"/>
        <v/>
      </c>
      <c r="AK37" s="85" t="str">
        <f t="shared" si="6"/>
        <v/>
      </c>
      <c r="AL37" s="85" t="str">
        <f t="shared" si="6"/>
        <v/>
      </c>
      <c r="AM37" s="85" t="str">
        <f t="shared" si="6"/>
        <v/>
      </c>
      <c r="AN37" s="85" t="str">
        <f t="shared" si="6"/>
        <v/>
      </c>
      <c r="AO37" s="85" t="str">
        <f t="shared" si="6"/>
        <v/>
      </c>
      <c r="AP37" s="85" t="str">
        <f t="shared" si="6"/>
        <v/>
      </c>
      <c r="AQ37" s="85" t="str">
        <f t="shared" si="6"/>
        <v/>
      </c>
      <c r="AR37" s="85" t="str">
        <f t="shared" si="6"/>
        <v/>
      </c>
      <c r="AS37" s="85" t="str">
        <f t="shared" si="6"/>
        <v/>
      </c>
      <c r="AT37" s="85" t="str">
        <f t="shared" si="6"/>
        <v/>
      </c>
      <c r="AU37" s="85" t="str">
        <f t="shared" si="6"/>
        <v/>
      </c>
      <c r="AV37" s="85" t="str">
        <f t="shared" si="6"/>
        <v/>
      </c>
      <c r="AW37" s="85" t="str">
        <f t="shared" si="6"/>
        <v/>
      </c>
      <c r="AX37" s="85" t="str">
        <f t="shared" si="4"/>
        <v/>
      </c>
      <c r="AY37" s="85" t="str">
        <f t="shared" si="4"/>
        <v/>
      </c>
      <c r="AZ37" s="85" t="str">
        <f t="shared" si="4"/>
        <v/>
      </c>
      <c r="BA37" s="85" t="str">
        <f t="shared" si="4"/>
        <v/>
      </c>
      <c r="BB37" s="85" t="str">
        <f t="shared" si="4"/>
        <v/>
      </c>
      <c r="BC37" s="85" t="str">
        <f t="shared" si="4"/>
        <v/>
      </c>
      <c r="BD37" s="85" t="str">
        <f t="shared" si="4"/>
        <v/>
      </c>
      <c r="BE37" s="85" t="str">
        <f t="shared" si="4"/>
        <v/>
      </c>
      <c r="BF37" s="85" t="str">
        <f t="shared" si="4"/>
        <v/>
      </c>
      <c r="BG37" s="85" t="str">
        <f t="shared" si="5"/>
        <v/>
      </c>
      <c r="BH37" s="85" t="str">
        <f t="shared" si="5"/>
        <v/>
      </c>
      <c r="BI37" s="85" t="str">
        <f t="shared" si="5"/>
        <v/>
      </c>
      <c r="BJ37" s="85" t="str">
        <f t="shared" si="5"/>
        <v/>
      </c>
      <c r="BK37" s="85" t="str">
        <f t="shared" si="5"/>
        <v/>
      </c>
    </row>
    <row r="38" spans="1:6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>
      <c r="A39" s="149" t="s">
        <v>58</v>
      </c>
      <c r="B39" s="150"/>
      <c r="C39" s="150"/>
      <c r="D39" s="150"/>
      <c r="E39" s="151"/>
      <c r="F39" s="70"/>
      <c r="G39" s="70"/>
      <c r="H39" s="70"/>
      <c r="I39" s="70"/>
      <c r="J39" s="70"/>
      <c r="K39" s="70"/>
      <c r="L39" s="70"/>
    </row>
    <row r="40" spans="1:63">
      <c r="A40" s="133" t="s">
        <v>59</v>
      </c>
      <c r="B40" s="134" t="s">
        <v>54</v>
      </c>
      <c r="C40" s="134" t="s">
        <v>55</v>
      </c>
    </row>
    <row r="41" spans="1:63">
      <c r="A41" s="30" t="s">
        <v>60</v>
      </c>
      <c r="B41" s="121">
        <f>COUNT(B3:AE37)</f>
        <v>16</v>
      </c>
      <c r="C41" s="121">
        <f>COUNT(AH3:BK37)</f>
        <v>16</v>
      </c>
    </row>
    <row r="42" spans="1:63">
      <c r="A42" s="30" t="s">
        <v>61</v>
      </c>
      <c r="B42" s="127">
        <f>KURT(B3:AE37)</f>
        <v>-1.3411256026035661</v>
      </c>
      <c r="C42" s="127">
        <f>KURT(AH3:BK37)</f>
        <v>-0.96534388709904073</v>
      </c>
      <c r="G42" s="130" t="s">
        <v>62</v>
      </c>
    </row>
    <row r="43" spans="1:63">
      <c r="A43" s="30" t="s">
        <v>63</v>
      </c>
      <c r="B43" s="121">
        <f>SQRT(24*B41*(B41^2-1)/((B41-2)*(B41+3)*(B41-3)*(B41+5)))</f>
        <v>1.1612174689006989</v>
      </c>
      <c r="C43" s="121">
        <f>SQRT(24*C41*(C41^2-1)/((C41-2)*(C41+3)*(C41-3)*(C41+5)))</f>
        <v>1.1612174689006989</v>
      </c>
      <c r="D43">
        <f>ABS(B42/B43)</f>
        <v>1.1549306125003291</v>
      </c>
      <c r="E43">
        <f>ABS(C42/C43)</f>
        <v>0.83132050020993253</v>
      </c>
      <c r="G43" t="s">
        <v>64</v>
      </c>
    </row>
    <row r="44" spans="1:63">
      <c r="A44" s="30" t="s">
        <v>65</v>
      </c>
      <c r="B44" s="121" t="str">
        <f>IF(ABS(B42/B43)&gt;NORMSINV(1-0.05/2),"non normal","normal")</f>
        <v>normal</v>
      </c>
      <c r="C44" s="121" t="str">
        <f>IF(ABS(C42/C43)&gt;NORMSINV(1-0.05/2),"non normal","normal")</f>
        <v>normal</v>
      </c>
    </row>
    <row r="45" spans="1:63">
      <c r="A45" s="30" t="s">
        <v>66</v>
      </c>
      <c r="B45" s="122">
        <f>SKEW(B3:AE37)</f>
        <v>-6.9488447447841439E-2</v>
      </c>
      <c r="C45" s="122">
        <f>SKEW(AH3:BK37)</f>
        <v>-0.4379340526324435</v>
      </c>
      <c r="G45" t="s">
        <v>67</v>
      </c>
    </row>
    <row r="46" spans="1:63">
      <c r="A46" s="30" t="s">
        <v>68</v>
      </c>
      <c r="B46" s="121">
        <f>SQRT((6*B41*(B41-1))/((B41-2)*(B41+1)*(B41+3)))</f>
        <v>0.56430768800396502</v>
      </c>
      <c r="C46" s="121">
        <f>SQRT((6*C41*(C41-1))/((C41-2)*(C41+1)*(C41+3)))</f>
        <v>0.56430768800396502</v>
      </c>
      <c r="G46" s="181" t="s">
        <v>69</v>
      </c>
    </row>
    <row r="47" spans="1:63">
      <c r="A47" s="30" t="s">
        <v>70</v>
      </c>
      <c r="B47" s="121" t="str">
        <f>IF(ABS(B45/B46)&gt;NORMSINV(1-0.05/2),"non normal","normal")</f>
        <v>normal</v>
      </c>
      <c r="C47" s="121" t="str">
        <f>IF(ABS(C45/C46)&gt;NORMSINV(1-0.05/2),"non normal","normal")</f>
        <v>normal</v>
      </c>
      <c r="G47" t="s">
        <v>71</v>
      </c>
    </row>
    <row r="48" spans="1:63">
      <c r="A48" s="197" t="s">
        <v>72</v>
      </c>
      <c r="B48" s="198">
        <f>ABS(B45/B46)</f>
        <v>0.12313928894648196</v>
      </c>
      <c r="C48" s="198">
        <f>ABS(C45/C46)</f>
        <v>0.77605544269913695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>
      <c r="A49" s="131"/>
      <c r="B49" s="123" t="s">
        <v>73</v>
      </c>
      <c r="C49" s="123" t="s">
        <v>74</v>
      </c>
      <c r="D49" s="123" t="s">
        <v>75</v>
      </c>
      <c r="E49" s="70"/>
      <c r="F49" s="70"/>
      <c r="G49" s="70"/>
      <c r="H49" s="70"/>
      <c r="I49" s="70"/>
      <c r="J49" s="70"/>
      <c r="K49" s="70"/>
      <c r="L49" s="70"/>
    </row>
    <row r="50" spans="1:12">
      <c r="A50" s="131"/>
      <c r="B50" s="124" t="str">
        <f>IF(AND(B44="normal", B47="normal"),"Normal", "Non Normal")</f>
        <v>Normal</v>
      </c>
      <c r="C50" s="124" t="str">
        <f>IF(AND(C44="normal", C47="normal"),"Normal", "Non Normal")</f>
        <v>Normal</v>
      </c>
      <c r="D50" s="202" t="str">
        <f>IF(AND(B50="Normal",C50="Normal"),IF(B48&lt;C48,"Normal","Lognormal"),IF(B50="normal","Normal",IF(C50="normal","Lognormal","Skewed")))</f>
        <v>Normal</v>
      </c>
      <c r="E50" s="70"/>
      <c r="F50" s="70"/>
      <c r="G50" s="70"/>
      <c r="H50" s="70"/>
      <c r="I50" s="70"/>
      <c r="J50" s="70"/>
      <c r="K50" s="70"/>
      <c r="L50" s="70"/>
    </row>
    <row r="51" spans="1:12">
      <c r="A51" s="13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>
      <c r="A53" t="s">
        <v>76</v>
      </c>
      <c r="B53" s="63">
        <f>AVERAGE(B3:B18)</f>
        <v>12.129274999999998</v>
      </c>
    </row>
    <row r="54" spans="1:12">
      <c r="A54" t="s">
        <v>77</v>
      </c>
      <c r="B54" s="63">
        <f>MIN(B3:B18)</f>
        <v>6.5290000000000008</v>
      </c>
    </row>
    <row r="55" spans="1:12">
      <c r="A55" t="s">
        <v>78</v>
      </c>
      <c r="B55" s="63">
        <f>MAX(B3:B18)</f>
        <v>16.907499999999999</v>
      </c>
    </row>
  </sheetData>
  <sheetProtection algorithmName="SHA-512" hashValue="QRbWaL58l+1JL02fy/pfRMoJcPjAs1wQDBKS8eOUFe0RJ2s5HDMCv4TZX2/QGI7pQPcaWUHHOBN5eK9zZZ926g==" saltValue="bqmnt4DE5Pj6VFGhUC5Maw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/>
  </sheetViews>
  <sheetFormatPr defaultRowHeight="14.45"/>
  <cols>
    <col min="1" max="1" width="16.42578125" bestFit="1" customWidth="1"/>
    <col min="2" max="38" width="16.7109375" customWidth="1"/>
  </cols>
  <sheetData>
    <row r="1" spans="1:38">
      <c r="B1" s="126" t="s">
        <v>54</v>
      </c>
      <c r="C1" s="126" t="s">
        <v>54</v>
      </c>
      <c r="D1" s="126" t="s">
        <v>54</v>
      </c>
      <c r="E1" s="126" t="s">
        <v>54</v>
      </c>
      <c r="F1" s="126" t="s">
        <v>54</v>
      </c>
      <c r="G1" s="126" t="s">
        <v>54</v>
      </c>
      <c r="H1" s="126" t="s">
        <v>54</v>
      </c>
      <c r="I1" s="126" t="s">
        <v>54</v>
      </c>
      <c r="J1" s="126" t="s">
        <v>54</v>
      </c>
      <c r="K1" s="126" t="s">
        <v>54</v>
      </c>
      <c r="L1" s="126" t="s">
        <v>54</v>
      </c>
      <c r="M1" s="126" t="s">
        <v>54</v>
      </c>
      <c r="N1" s="126" t="s">
        <v>54</v>
      </c>
      <c r="O1" s="126" t="s">
        <v>54</v>
      </c>
      <c r="P1" s="126" t="s">
        <v>54</v>
      </c>
      <c r="Q1" s="126" t="s">
        <v>54</v>
      </c>
      <c r="R1" s="126" t="s">
        <v>54</v>
      </c>
      <c r="S1" s="126" t="s">
        <v>54</v>
      </c>
      <c r="U1" s="126" t="s">
        <v>55</v>
      </c>
      <c r="V1" s="126" t="s">
        <v>55</v>
      </c>
      <c r="W1" s="126" t="s">
        <v>55</v>
      </c>
      <c r="X1" s="126" t="s">
        <v>55</v>
      </c>
      <c r="Y1" s="126" t="s">
        <v>55</v>
      </c>
      <c r="Z1" s="126" t="s">
        <v>55</v>
      </c>
      <c r="AA1" s="126" t="s">
        <v>55</v>
      </c>
      <c r="AB1" s="126" t="s">
        <v>55</v>
      </c>
      <c r="AC1" s="126" t="s">
        <v>55</v>
      </c>
      <c r="AD1" s="126" t="s">
        <v>55</v>
      </c>
      <c r="AE1" s="126" t="s">
        <v>55</v>
      </c>
      <c r="AF1" s="126" t="s">
        <v>55</v>
      </c>
      <c r="AG1" s="126" t="s">
        <v>55</v>
      </c>
      <c r="AH1" s="126" t="s">
        <v>55</v>
      </c>
      <c r="AI1" s="126" t="s">
        <v>55</v>
      </c>
      <c r="AJ1" s="126" t="s">
        <v>55</v>
      </c>
      <c r="AK1" s="126" t="s">
        <v>55</v>
      </c>
      <c r="AL1" s="126" t="s">
        <v>55</v>
      </c>
    </row>
    <row r="2" spans="1:38" s="126" customFormat="1">
      <c r="A2" s="163" t="s">
        <v>56</v>
      </c>
      <c r="B2" s="164" t="s">
        <v>79</v>
      </c>
      <c r="C2" s="164" t="s">
        <v>80</v>
      </c>
      <c r="D2" s="164" t="s">
        <v>81</v>
      </c>
      <c r="E2" s="164" t="s">
        <v>82</v>
      </c>
      <c r="F2" s="164" t="s">
        <v>83</v>
      </c>
      <c r="G2" s="164" t="s">
        <v>84</v>
      </c>
      <c r="H2" s="164" t="s">
        <v>85</v>
      </c>
      <c r="I2" s="164" t="s">
        <v>86</v>
      </c>
      <c r="J2" s="164" t="s">
        <v>87</v>
      </c>
      <c r="K2" s="164" t="s">
        <v>88</v>
      </c>
      <c r="L2" s="164" t="s">
        <v>89</v>
      </c>
      <c r="M2" s="164" t="s">
        <v>90</v>
      </c>
      <c r="N2" s="164" t="s">
        <v>91</v>
      </c>
      <c r="O2" s="164" t="s">
        <v>92</v>
      </c>
      <c r="P2" s="164" t="s">
        <v>93</v>
      </c>
      <c r="Q2" s="164" t="s">
        <v>94</v>
      </c>
      <c r="R2" s="164" t="s">
        <v>95</v>
      </c>
      <c r="S2" s="164" t="s">
        <v>96</v>
      </c>
      <c r="T2" s="164"/>
      <c r="U2" s="164" t="s">
        <v>79</v>
      </c>
      <c r="V2" s="164" t="s">
        <v>80</v>
      </c>
      <c r="W2" s="164" t="s">
        <v>81</v>
      </c>
      <c r="X2" s="164" t="s">
        <v>82</v>
      </c>
      <c r="Y2" s="164" t="s">
        <v>83</v>
      </c>
      <c r="Z2" s="164" t="s">
        <v>84</v>
      </c>
      <c r="AA2" s="164" t="s">
        <v>85</v>
      </c>
      <c r="AB2" s="164" t="s">
        <v>86</v>
      </c>
      <c r="AC2" s="164" t="s">
        <v>87</v>
      </c>
      <c r="AD2" s="164" t="s">
        <v>88</v>
      </c>
      <c r="AE2" s="164" t="s">
        <v>89</v>
      </c>
      <c r="AF2" s="164" t="s">
        <v>90</v>
      </c>
      <c r="AG2" s="164" t="s">
        <v>91</v>
      </c>
      <c r="AH2" s="164" t="s">
        <v>92</v>
      </c>
      <c r="AI2" s="164" t="s">
        <v>93</v>
      </c>
      <c r="AJ2" s="164" t="s">
        <v>94</v>
      </c>
      <c r="AK2" s="164" t="s">
        <v>95</v>
      </c>
      <c r="AL2" s="164" t="s">
        <v>96</v>
      </c>
    </row>
    <row r="3" spans="1:38">
      <c r="A3" s="103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165"/>
      <c r="U3" s="98" t="e">
        <f t="shared" ref="U3:AJ5" si="0">LN(B3)</f>
        <v>#NUM!</v>
      </c>
      <c r="V3" s="98" t="e">
        <f t="shared" si="0"/>
        <v>#NUM!</v>
      </c>
      <c r="W3" s="98" t="e">
        <f t="shared" si="0"/>
        <v>#NUM!</v>
      </c>
      <c r="X3" s="98" t="e">
        <f t="shared" si="0"/>
        <v>#NUM!</v>
      </c>
      <c r="Y3" s="98" t="e">
        <f t="shared" si="0"/>
        <v>#NUM!</v>
      </c>
      <c r="Z3" s="98" t="e">
        <f t="shared" si="0"/>
        <v>#NUM!</v>
      </c>
      <c r="AA3" s="98" t="e">
        <f t="shared" si="0"/>
        <v>#NUM!</v>
      </c>
      <c r="AB3" s="98" t="e">
        <f t="shared" si="0"/>
        <v>#NUM!</v>
      </c>
      <c r="AC3" s="98" t="e">
        <f t="shared" si="0"/>
        <v>#NUM!</v>
      </c>
      <c r="AD3" s="98" t="e">
        <f t="shared" si="0"/>
        <v>#NUM!</v>
      </c>
      <c r="AE3" s="98" t="e">
        <f t="shared" si="0"/>
        <v>#NUM!</v>
      </c>
      <c r="AF3" s="98" t="e">
        <f t="shared" si="0"/>
        <v>#NUM!</v>
      </c>
      <c r="AG3" s="98" t="e">
        <f t="shared" si="0"/>
        <v>#NUM!</v>
      </c>
      <c r="AH3" s="98" t="e">
        <f t="shared" si="0"/>
        <v>#NUM!</v>
      </c>
      <c r="AI3" s="98" t="e">
        <f t="shared" si="0"/>
        <v>#NUM!</v>
      </c>
      <c r="AJ3" s="98" t="e">
        <f t="shared" si="0"/>
        <v>#NUM!</v>
      </c>
      <c r="AK3" s="98" t="e">
        <f t="shared" ref="AE3:AL5" si="1">LN(R3)</f>
        <v>#NUM!</v>
      </c>
      <c r="AL3" s="98" t="e">
        <f t="shared" si="1"/>
        <v>#NUM!</v>
      </c>
    </row>
    <row r="4" spans="1:38">
      <c r="A4" s="103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65"/>
      <c r="U4" s="98" t="e">
        <f t="shared" si="0"/>
        <v>#NUM!</v>
      </c>
      <c r="V4" s="98" t="e">
        <f t="shared" si="0"/>
        <v>#NUM!</v>
      </c>
      <c r="W4" s="98" t="e">
        <f t="shared" si="0"/>
        <v>#NUM!</v>
      </c>
      <c r="X4" s="98" t="e">
        <f t="shared" si="0"/>
        <v>#NUM!</v>
      </c>
      <c r="Y4" s="98" t="e">
        <f t="shared" si="0"/>
        <v>#NUM!</v>
      </c>
      <c r="Z4" s="98" t="e">
        <f t="shared" si="0"/>
        <v>#NUM!</v>
      </c>
      <c r="AA4" s="98" t="e">
        <f t="shared" si="0"/>
        <v>#NUM!</v>
      </c>
      <c r="AB4" s="98" t="e">
        <f t="shared" si="0"/>
        <v>#NUM!</v>
      </c>
      <c r="AC4" s="98" t="e">
        <f t="shared" si="0"/>
        <v>#NUM!</v>
      </c>
      <c r="AD4" s="98" t="e">
        <f t="shared" si="0"/>
        <v>#NUM!</v>
      </c>
      <c r="AE4" s="98" t="e">
        <f t="shared" si="1"/>
        <v>#NUM!</v>
      </c>
      <c r="AF4" s="98" t="e">
        <f t="shared" si="1"/>
        <v>#NUM!</v>
      </c>
      <c r="AG4" s="98" t="e">
        <f t="shared" si="1"/>
        <v>#NUM!</v>
      </c>
      <c r="AH4" s="98" t="e">
        <f t="shared" si="1"/>
        <v>#NUM!</v>
      </c>
      <c r="AI4" s="98" t="e">
        <f t="shared" si="1"/>
        <v>#NUM!</v>
      </c>
      <c r="AJ4" s="98" t="e">
        <f t="shared" si="1"/>
        <v>#NUM!</v>
      </c>
      <c r="AK4" s="98" t="e">
        <f t="shared" si="1"/>
        <v>#NUM!</v>
      </c>
      <c r="AL4" s="98" t="e">
        <f t="shared" si="1"/>
        <v>#NUM!</v>
      </c>
    </row>
    <row r="5" spans="1:38">
      <c r="A5" s="103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65"/>
      <c r="U5" s="98" t="e">
        <f t="shared" si="0"/>
        <v>#NUM!</v>
      </c>
      <c r="V5" s="98" t="e">
        <f t="shared" si="0"/>
        <v>#NUM!</v>
      </c>
      <c r="W5" s="98" t="e">
        <f t="shared" si="0"/>
        <v>#NUM!</v>
      </c>
      <c r="X5" s="98" t="e">
        <f t="shared" si="0"/>
        <v>#NUM!</v>
      </c>
      <c r="Y5" s="98" t="e">
        <f t="shared" si="0"/>
        <v>#NUM!</v>
      </c>
      <c r="Z5" s="98" t="e">
        <f t="shared" si="0"/>
        <v>#NUM!</v>
      </c>
      <c r="AA5" s="98" t="e">
        <f t="shared" si="0"/>
        <v>#NUM!</v>
      </c>
      <c r="AB5" s="98" t="e">
        <f t="shared" si="0"/>
        <v>#NUM!</v>
      </c>
      <c r="AC5" s="98" t="e">
        <f t="shared" si="0"/>
        <v>#NUM!</v>
      </c>
      <c r="AD5" s="98" t="e">
        <f t="shared" si="0"/>
        <v>#NUM!</v>
      </c>
      <c r="AE5" s="98" t="e">
        <f t="shared" si="1"/>
        <v>#NUM!</v>
      </c>
      <c r="AF5" s="98" t="e">
        <f t="shared" si="1"/>
        <v>#NUM!</v>
      </c>
      <c r="AG5" s="98" t="e">
        <f t="shared" si="1"/>
        <v>#NUM!</v>
      </c>
      <c r="AH5" s="98" t="e">
        <f t="shared" si="1"/>
        <v>#NUM!</v>
      </c>
      <c r="AI5" s="98" t="e">
        <f t="shared" si="1"/>
        <v>#NUM!</v>
      </c>
      <c r="AJ5" s="98" t="e">
        <f t="shared" si="1"/>
        <v>#NUM!</v>
      </c>
      <c r="AK5" s="98" t="e">
        <f t="shared" si="1"/>
        <v>#NUM!</v>
      </c>
      <c r="AL5" s="98" t="e">
        <f t="shared" si="1"/>
        <v>#NUM!</v>
      </c>
    </row>
    <row r="6" spans="1:38">
      <c r="A6" s="16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>
      <c r="A7" s="167" t="s">
        <v>97</v>
      </c>
      <c r="B7" s="162" t="e">
        <f t="shared" ref="B7:Q7" si="2">AVERAGE(B3:B5)</f>
        <v>#DIV/0!</v>
      </c>
      <c r="C7" s="162" t="e">
        <f t="shared" si="2"/>
        <v>#DIV/0!</v>
      </c>
      <c r="D7" s="162" t="e">
        <f t="shared" si="2"/>
        <v>#DIV/0!</v>
      </c>
      <c r="E7" s="162" t="e">
        <f t="shared" si="2"/>
        <v>#DIV/0!</v>
      </c>
      <c r="F7" s="162" t="e">
        <f t="shared" si="2"/>
        <v>#DIV/0!</v>
      </c>
      <c r="G7" s="162" t="e">
        <f t="shared" si="2"/>
        <v>#DIV/0!</v>
      </c>
      <c r="H7" s="162" t="e">
        <f t="shared" si="2"/>
        <v>#DIV/0!</v>
      </c>
      <c r="I7" s="162" t="e">
        <f t="shared" si="2"/>
        <v>#DIV/0!</v>
      </c>
      <c r="J7" s="162" t="e">
        <f t="shared" si="2"/>
        <v>#DIV/0!</v>
      </c>
      <c r="K7" s="162" t="e">
        <f t="shared" si="2"/>
        <v>#DIV/0!</v>
      </c>
      <c r="L7" s="162" t="e">
        <f>AVERAGE(L3:L5)</f>
        <v>#DIV/0!</v>
      </c>
      <c r="M7" s="162" t="e">
        <f t="shared" si="2"/>
        <v>#DIV/0!</v>
      </c>
      <c r="N7" s="162" t="e">
        <f t="shared" si="2"/>
        <v>#DIV/0!</v>
      </c>
      <c r="O7" s="162" t="e">
        <f t="shared" si="2"/>
        <v>#DIV/0!</v>
      </c>
      <c r="P7" s="162" t="e">
        <f t="shared" si="2"/>
        <v>#DIV/0!</v>
      </c>
      <c r="Q7" s="162" t="e">
        <f t="shared" si="2"/>
        <v>#DIV/0!</v>
      </c>
      <c r="R7" s="162" t="e">
        <f>AVERAGE(R3:R5)</f>
        <v>#DIV/0!</v>
      </c>
      <c r="S7" s="162" t="e">
        <f>AVERAGE(S3:S5)</f>
        <v>#DIV/0!</v>
      </c>
      <c r="T7" s="168"/>
      <c r="U7" s="162" t="e">
        <f t="shared" ref="U7:AK7" si="3">AVERAGE(U3:U5)</f>
        <v>#NUM!</v>
      </c>
      <c r="V7" s="162" t="e">
        <f t="shared" si="3"/>
        <v>#NUM!</v>
      </c>
      <c r="W7" s="162" t="e">
        <f t="shared" si="3"/>
        <v>#NUM!</v>
      </c>
      <c r="X7" s="162" t="e">
        <f t="shared" si="3"/>
        <v>#NUM!</v>
      </c>
      <c r="Y7" s="162" t="e">
        <f t="shared" si="3"/>
        <v>#NUM!</v>
      </c>
      <c r="Z7" s="162" t="e">
        <f t="shared" si="3"/>
        <v>#NUM!</v>
      </c>
      <c r="AA7" s="162" t="e">
        <f t="shared" si="3"/>
        <v>#NUM!</v>
      </c>
      <c r="AB7" s="162" t="e">
        <f t="shared" si="3"/>
        <v>#NUM!</v>
      </c>
      <c r="AC7" s="162" t="e">
        <f t="shared" si="3"/>
        <v>#NUM!</v>
      </c>
      <c r="AD7" s="162" t="e">
        <f t="shared" si="3"/>
        <v>#NUM!</v>
      </c>
      <c r="AE7" s="162" t="e">
        <f t="shared" si="3"/>
        <v>#NUM!</v>
      </c>
      <c r="AF7" s="162" t="e">
        <f t="shared" si="3"/>
        <v>#NUM!</v>
      </c>
      <c r="AG7" s="162" t="e">
        <f t="shared" si="3"/>
        <v>#NUM!</v>
      </c>
      <c r="AH7" s="162" t="e">
        <f t="shared" si="3"/>
        <v>#NUM!</v>
      </c>
      <c r="AI7" s="162" t="e">
        <f t="shared" si="3"/>
        <v>#NUM!</v>
      </c>
      <c r="AJ7" s="162" t="e">
        <f t="shared" si="3"/>
        <v>#NUM!</v>
      </c>
      <c r="AK7" s="162" t="e">
        <f t="shared" si="3"/>
        <v>#NUM!</v>
      </c>
      <c r="AL7" s="162" t="e">
        <f>AVERAGE(AL3:AL5)</f>
        <v>#NUM!</v>
      </c>
    </row>
    <row r="8" spans="1:38">
      <c r="A8" s="167" t="s">
        <v>98</v>
      </c>
      <c r="B8" s="162" t="e">
        <f t="shared" ref="B8:Q8" si="4">STDEV(B3:B5)</f>
        <v>#DIV/0!</v>
      </c>
      <c r="C8" s="162" t="e">
        <f t="shared" si="4"/>
        <v>#DIV/0!</v>
      </c>
      <c r="D8" s="162" t="e">
        <f t="shared" si="4"/>
        <v>#DIV/0!</v>
      </c>
      <c r="E8" s="162" t="e">
        <f t="shared" si="4"/>
        <v>#DIV/0!</v>
      </c>
      <c r="F8" s="162" t="e">
        <f t="shared" si="4"/>
        <v>#DIV/0!</v>
      </c>
      <c r="G8" s="162" t="e">
        <f t="shared" si="4"/>
        <v>#DIV/0!</v>
      </c>
      <c r="H8" s="162" t="e">
        <f t="shared" si="4"/>
        <v>#DIV/0!</v>
      </c>
      <c r="I8" s="162" t="e">
        <f t="shared" si="4"/>
        <v>#DIV/0!</v>
      </c>
      <c r="J8" s="162" t="e">
        <f t="shared" si="4"/>
        <v>#DIV/0!</v>
      </c>
      <c r="K8" s="162" t="e">
        <f t="shared" si="4"/>
        <v>#DIV/0!</v>
      </c>
      <c r="L8" s="162" t="e">
        <f>STDEV(L3:L5)</f>
        <v>#DIV/0!</v>
      </c>
      <c r="M8" s="162" t="e">
        <f t="shared" si="4"/>
        <v>#DIV/0!</v>
      </c>
      <c r="N8" s="162" t="e">
        <f t="shared" si="4"/>
        <v>#DIV/0!</v>
      </c>
      <c r="O8" s="162" t="e">
        <f t="shared" si="4"/>
        <v>#DIV/0!</v>
      </c>
      <c r="P8" s="162" t="e">
        <f t="shared" si="4"/>
        <v>#DIV/0!</v>
      </c>
      <c r="Q8" s="162" t="e">
        <f t="shared" si="4"/>
        <v>#DIV/0!</v>
      </c>
      <c r="R8" s="162" t="e">
        <f>STDEV(R3:R5)</f>
        <v>#DIV/0!</v>
      </c>
      <c r="S8" s="162" t="e">
        <f>STDEV(S3:S5)</f>
        <v>#DIV/0!</v>
      </c>
      <c r="T8" s="168"/>
      <c r="U8" s="162" t="e">
        <f t="shared" ref="U8:AK8" si="5">STDEV(U3:U5)</f>
        <v>#NUM!</v>
      </c>
      <c r="V8" s="162" t="e">
        <f t="shared" si="5"/>
        <v>#NUM!</v>
      </c>
      <c r="W8" s="162" t="e">
        <f t="shared" si="5"/>
        <v>#NUM!</v>
      </c>
      <c r="X8" s="162" t="e">
        <f t="shared" si="5"/>
        <v>#NUM!</v>
      </c>
      <c r="Y8" s="162" t="e">
        <f t="shared" si="5"/>
        <v>#NUM!</v>
      </c>
      <c r="Z8" s="162" t="e">
        <f t="shared" si="5"/>
        <v>#NUM!</v>
      </c>
      <c r="AA8" s="162" t="e">
        <f t="shared" si="5"/>
        <v>#NUM!</v>
      </c>
      <c r="AB8" s="162" t="e">
        <f t="shared" si="5"/>
        <v>#NUM!</v>
      </c>
      <c r="AC8" s="162" t="e">
        <f t="shared" si="5"/>
        <v>#NUM!</v>
      </c>
      <c r="AD8" s="162" t="e">
        <f t="shared" si="5"/>
        <v>#NUM!</v>
      </c>
      <c r="AE8" s="162" t="e">
        <f t="shared" si="5"/>
        <v>#NUM!</v>
      </c>
      <c r="AF8" s="162" t="e">
        <f t="shared" si="5"/>
        <v>#NUM!</v>
      </c>
      <c r="AG8" s="162" t="e">
        <f t="shared" si="5"/>
        <v>#NUM!</v>
      </c>
      <c r="AH8" s="162" t="e">
        <f t="shared" si="5"/>
        <v>#NUM!</v>
      </c>
      <c r="AI8" s="162" t="e">
        <f t="shared" si="5"/>
        <v>#NUM!</v>
      </c>
      <c r="AJ8" s="162" t="e">
        <f t="shared" si="5"/>
        <v>#NUM!</v>
      </c>
      <c r="AK8" s="162" t="e">
        <f t="shared" si="5"/>
        <v>#NUM!</v>
      </c>
      <c r="AL8" s="162" t="e">
        <f>STDEV(AL3:AL5)</f>
        <v>#NUM!</v>
      </c>
    </row>
    <row r="9" spans="1:38">
      <c r="A9" s="166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</row>
    <row r="10" spans="1:38">
      <c r="A10" s="103">
        <v>1</v>
      </c>
      <c r="B10" s="98" t="e">
        <f>(B3-B$7)^4</f>
        <v>#DIV/0!</v>
      </c>
      <c r="C10" s="98" t="e">
        <f t="shared" ref="C10:S12" si="6">(C3-C$7)^4</f>
        <v>#DIV/0!</v>
      </c>
      <c r="D10" s="98" t="e">
        <f t="shared" si="6"/>
        <v>#DIV/0!</v>
      </c>
      <c r="E10" s="98" t="e">
        <f t="shared" si="6"/>
        <v>#DIV/0!</v>
      </c>
      <c r="F10" s="98" t="e">
        <f t="shared" si="6"/>
        <v>#DIV/0!</v>
      </c>
      <c r="G10" s="98" t="e">
        <f t="shared" si="6"/>
        <v>#DIV/0!</v>
      </c>
      <c r="H10" s="98" t="e">
        <f t="shared" si="6"/>
        <v>#DIV/0!</v>
      </c>
      <c r="I10" s="98" t="e">
        <f t="shared" si="6"/>
        <v>#DIV/0!</v>
      </c>
      <c r="J10" s="98" t="e">
        <f t="shared" si="6"/>
        <v>#DIV/0!</v>
      </c>
      <c r="K10" s="98" t="e">
        <f t="shared" si="6"/>
        <v>#DIV/0!</v>
      </c>
      <c r="L10" s="98" t="e">
        <f>(L3-L$7)^4</f>
        <v>#DIV/0!</v>
      </c>
      <c r="M10" s="98" t="e">
        <f t="shared" si="6"/>
        <v>#DIV/0!</v>
      </c>
      <c r="N10" s="98" t="e">
        <f t="shared" si="6"/>
        <v>#DIV/0!</v>
      </c>
      <c r="O10" s="98" t="e">
        <f t="shared" si="6"/>
        <v>#DIV/0!</v>
      </c>
      <c r="P10" s="98" t="e">
        <f t="shared" si="6"/>
        <v>#DIV/0!</v>
      </c>
      <c r="Q10" s="98" t="e">
        <f t="shared" si="6"/>
        <v>#DIV/0!</v>
      </c>
      <c r="R10" s="98" t="e">
        <f>(R3-R$7)^4</f>
        <v>#DIV/0!</v>
      </c>
      <c r="S10" s="98" t="e">
        <f t="shared" si="6"/>
        <v>#DIV/0!</v>
      </c>
      <c r="T10" s="165"/>
      <c r="U10" s="98" t="e">
        <f>(U3-U$7)^4</f>
        <v>#NUM!</v>
      </c>
      <c r="V10" s="98" t="e">
        <f t="shared" ref="V10:AL12" si="7">(V3-V$7)^4</f>
        <v>#NUM!</v>
      </c>
      <c r="W10" s="98" t="e">
        <f t="shared" si="7"/>
        <v>#NUM!</v>
      </c>
      <c r="X10" s="98" t="e">
        <f t="shared" si="7"/>
        <v>#NUM!</v>
      </c>
      <c r="Y10" s="98" t="e">
        <f t="shared" si="7"/>
        <v>#NUM!</v>
      </c>
      <c r="Z10" s="98" t="e">
        <f t="shared" si="7"/>
        <v>#NUM!</v>
      </c>
      <c r="AA10" s="98" t="e">
        <f t="shared" si="7"/>
        <v>#NUM!</v>
      </c>
      <c r="AB10" s="98" t="e">
        <f t="shared" si="7"/>
        <v>#NUM!</v>
      </c>
      <c r="AC10" s="98" t="e">
        <f t="shared" si="7"/>
        <v>#NUM!</v>
      </c>
      <c r="AD10" s="98" t="e">
        <f t="shared" si="7"/>
        <v>#NUM!</v>
      </c>
      <c r="AE10" s="98" t="e">
        <f t="shared" si="7"/>
        <v>#NUM!</v>
      </c>
      <c r="AF10" s="98" t="e">
        <f t="shared" si="7"/>
        <v>#NUM!</v>
      </c>
      <c r="AG10" s="98" t="e">
        <f t="shared" si="7"/>
        <v>#NUM!</v>
      </c>
      <c r="AH10" s="98" t="e">
        <f t="shared" si="7"/>
        <v>#NUM!</v>
      </c>
      <c r="AI10" s="98" t="e">
        <f t="shared" si="7"/>
        <v>#NUM!</v>
      </c>
      <c r="AJ10" s="98" t="e">
        <f t="shared" si="7"/>
        <v>#NUM!</v>
      </c>
      <c r="AK10" s="98" t="e">
        <f t="shared" si="7"/>
        <v>#NUM!</v>
      </c>
      <c r="AL10" s="98" t="e">
        <f t="shared" si="7"/>
        <v>#NUM!</v>
      </c>
    </row>
    <row r="11" spans="1:38">
      <c r="A11" s="103">
        <v>2</v>
      </c>
      <c r="B11" s="98" t="e">
        <f>(B4-B$7)^4</f>
        <v>#DIV/0!</v>
      </c>
      <c r="C11" s="98" t="e">
        <f t="shared" si="6"/>
        <v>#DIV/0!</v>
      </c>
      <c r="D11" s="98" t="e">
        <f t="shared" si="6"/>
        <v>#DIV/0!</v>
      </c>
      <c r="E11" s="98" t="e">
        <f t="shared" si="6"/>
        <v>#DIV/0!</v>
      </c>
      <c r="F11" s="98" t="e">
        <f t="shared" si="6"/>
        <v>#DIV/0!</v>
      </c>
      <c r="G11" s="98" t="e">
        <f t="shared" si="6"/>
        <v>#DIV/0!</v>
      </c>
      <c r="H11" s="98" t="e">
        <f t="shared" si="6"/>
        <v>#DIV/0!</v>
      </c>
      <c r="I11" s="98" t="e">
        <f t="shared" si="6"/>
        <v>#DIV/0!</v>
      </c>
      <c r="J11" s="98" t="e">
        <f t="shared" si="6"/>
        <v>#DIV/0!</v>
      </c>
      <c r="K11" s="98" t="e">
        <f t="shared" si="6"/>
        <v>#DIV/0!</v>
      </c>
      <c r="L11" s="98" t="e">
        <f>(L4-L$7)^4</f>
        <v>#DIV/0!</v>
      </c>
      <c r="M11" s="98" t="e">
        <f t="shared" si="6"/>
        <v>#DIV/0!</v>
      </c>
      <c r="N11" s="98" t="e">
        <f t="shared" si="6"/>
        <v>#DIV/0!</v>
      </c>
      <c r="O11" s="98" t="e">
        <f t="shared" si="6"/>
        <v>#DIV/0!</v>
      </c>
      <c r="P11" s="98" t="e">
        <f t="shared" si="6"/>
        <v>#DIV/0!</v>
      </c>
      <c r="Q11" s="98" t="e">
        <f t="shared" si="6"/>
        <v>#DIV/0!</v>
      </c>
      <c r="R11" s="98" t="e">
        <f>(R4-R$7)^4</f>
        <v>#DIV/0!</v>
      </c>
      <c r="S11" s="98" t="e">
        <f t="shared" si="6"/>
        <v>#DIV/0!</v>
      </c>
      <c r="T11" s="165"/>
      <c r="U11" s="98" t="e">
        <f>(U4-U$7)^4</f>
        <v>#NUM!</v>
      </c>
      <c r="V11" s="98" t="e">
        <f t="shared" si="7"/>
        <v>#NUM!</v>
      </c>
      <c r="W11" s="98" t="e">
        <f t="shared" si="7"/>
        <v>#NUM!</v>
      </c>
      <c r="X11" s="98" t="e">
        <f t="shared" si="7"/>
        <v>#NUM!</v>
      </c>
      <c r="Y11" s="98" t="e">
        <f t="shared" si="7"/>
        <v>#NUM!</v>
      </c>
      <c r="Z11" s="98" t="e">
        <f t="shared" si="7"/>
        <v>#NUM!</v>
      </c>
      <c r="AA11" s="98" t="e">
        <f t="shared" si="7"/>
        <v>#NUM!</v>
      </c>
      <c r="AB11" s="98" t="e">
        <f t="shared" si="7"/>
        <v>#NUM!</v>
      </c>
      <c r="AC11" s="98" t="e">
        <f t="shared" si="7"/>
        <v>#NUM!</v>
      </c>
      <c r="AD11" s="98" t="e">
        <f t="shared" si="7"/>
        <v>#NUM!</v>
      </c>
      <c r="AE11" s="98" t="e">
        <f t="shared" si="7"/>
        <v>#NUM!</v>
      </c>
      <c r="AF11" s="98" t="e">
        <f t="shared" si="7"/>
        <v>#NUM!</v>
      </c>
      <c r="AG11" s="98" t="e">
        <f t="shared" si="7"/>
        <v>#NUM!</v>
      </c>
      <c r="AH11" s="98" t="e">
        <f t="shared" si="7"/>
        <v>#NUM!</v>
      </c>
      <c r="AI11" s="98" t="e">
        <f t="shared" si="7"/>
        <v>#NUM!</v>
      </c>
      <c r="AJ11" s="98" t="e">
        <f t="shared" si="7"/>
        <v>#NUM!</v>
      </c>
      <c r="AK11" s="98" t="e">
        <f t="shared" si="7"/>
        <v>#NUM!</v>
      </c>
      <c r="AL11" s="98" t="e">
        <f t="shared" si="7"/>
        <v>#NUM!</v>
      </c>
    </row>
    <row r="12" spans="1:38">
      <c r="A12" s="103">
        <v>3</v>
      </c>
      <c r="B12" s="98" t="e">
        <f>(B5-B$7)^4</f>
        <v>#DIV/0!</v>
      </c>
      <c r="C12" s="98" t="e">
        <f t="shared" si="6"/>
        <v>#DIV/0!</v>
      </c>
      <c r="D12" s="98" t="e">
        <f t="shared" si="6"/>
        <v>#DIV/0!</v>
      </c>
      <c r="E12" s="98" t="e">
        <f t="shared" si="6"/>
        <v>#DIV/0!</v>
      </c>
      <c r="F12" s="98" t="e">
        <f t="shared" si="6"/>
        <v>#DIV/0!</v>
      </c>
      <c r="G12" s="98" t="e">
        <f t="shared" si="6"/>
        <v>#DIV/0!</v>
      </c>
      <c r="H12" s="98" t="e">
        <f t="shared" si="6"/>
        <v>#DIV/0!</v>
      </c>
      <c r="I12" s="98" t="e">
        <f t="shared" si="6"/>
        <v>#DIV/0!</v>
      </c>
      <c r="J12" s="98" t="e">
        <f t="shared" si="6"/>
        <v>#DIV/0!</v>
      </c>
      <c r="K12" s="98" t="e">
        <f t="shared" si="6"/>
        <v>#DIV/0!</v>
      </c>
      <c r="L12" s="98" t="e">
        <f>(L5-L$7)^4</f>
        <v>#DIV/0!</v>
      </c>
      <c r="M12" s="98" t="e">
        <f t="shared" si="6"/>
        <v>#DIV/0!</v>
      </c>
      <c r="N12" s="98" t="e">
        <f t="shared" si="6"/>
        <v>#DIV/0!</v>
      </c>
      <c r="O12" s="98" t="e">
        <f t="shared" si="6"/>
        <v>#DIV/0!</v>
      </c>
      <c r="P12" s="98" t="e">
        <f t="shared" si="6"/>
        <v>#DIV/0!</v>
      </c>
      <c r="Q12" s="98" t="e">
        <f t="shared" si="6"/>
        <v>#DIV/0!</v>
      </c>
      <c r="R12" s="98" t="e">
        <f>(R5-R$7)^4</f>
        <v>#DIV/0!</v>
      </c>
      <c r="S12" s="98" t="e">
        <f t="shared" si="6"/>
        <v>#DIV/0!</v>
      </c>
      <c r="T12" s="165"/>
      <c r="U12" s="98" t="e">
        <f>(U5-U$7)^4</f>
        <v>#NUM!</v>
      </c>
      <c r="V12" s="98" t="e">
        <f t="shared" si="7"/>
        <v>#NUM!</v>
      </c>
      <c r="W12" s="98" t="e">
        <f t="shared" si="7"/>
        <v>#NUM!</v>
      </c>
      <c r="X12" s="98" t="e">
        <f t="shared" si="7"/>
        <v>#NUM!</v>
      </c>
      <c r="Y12" s="98" t="e">
        <f t="shared" si="7"/>
        <v>#NUM!</v>
      </c>
      <c r="Z12" s="98" t="e">
        <f t="shared" si="7"/>
        <v>#NUM!</v>
      </c>
      <c r="AA12" s="98" t="e">
        <f t="shared" si="7"/>
        <v>#NUM!</v>
      </c>
      <c r="AB12" s="98" t="e">
        <f t="shared" si="7"/>
        <v>#NUM!</v>
      </c>
      <c r="AC12" s="98" t="e">
        <f t="shared" si="7"/>
        <v>#NUM!</v>
      </c>
      <c r="AD12" s="98" t="e">
        <f t="shared" si="7"/>
        <v>#NUM!</v>
      </c>
      <c r="AE12" s="98" t="e">
        <f t="shared" si="7"/>
        <v>#NUM!</v>
      </c>
      <c r="AF12" s="98" t="e">
        <f t="shared" si="7"/>
        <v>#NUM!</v>
      </c>
      <c r="AG12" s="98" t="e">
        <f t="shared" si="7"/>
        <v>#NUM!</v>
      </c>
      <c r="AH12" s="98" t="e">
        <f t="shared" si="7"/>
        <v>#NUM!</v>
      </c>
      <c r="AI12" s="98" t="e">
        <f t="shared" si="7"/>
        <v>#NUM!</v>
      </c>
      <c r="AJ12" s="98" t="e">
        <f t="shared" si="7"/>
        <v>#NUM!</v>
      </c>
      <c r="AK12" s="98" t="e">
        <f t="shared" si="7"/>
        <v>#NUM!</v>
      </c>
      <c r="AL12" s="98" t="e">
        <f t="shared" si="7"/>
        <v>#NUM!</v>
      </c>
    </row>
    <row r="13" spans="1:38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6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>
      <c r="A14" s="30" t="s">
        <v>59</v>
      </c>
      <c r="B14" s="120" t="s">
        <v>54</v>
      </c>
      <c r="C14" s="120" t="s">
        <v>54</v>
      </c>
      <c r="D14" s="120" t="s">
        <v>54</v>
      </c>
      <c r="E14" s="120" t="s">
        <v>54</v>
      </c>
      <c r="F14" s="120" t="s">
        <v>54</v>
      </c>
      <c r="G14" s="120" t="s">
        <v>54</v>
      </c>
      <c r="H14" s="120" t="s">
        <v>54</v>
      </c>
      <c r="I14" s="120" t="s">
        <v>54</v>
      </c>
      <c r="J14" s="120" t="s">
        <v>54</v>
      </c>
      <c r="K14" s="120" t="s">
        <v>54</v>
      </c>
      <c r="L14" s="120" t="s">
        <v>54</v>
      </c>
      <c r="M14" s="120" t="s">
        <v>54</v>
      </c>
      <c r="N14" s="120" t="s">
        <v>54</v>
      </c>
      <c r="O14" s="120" t="s">
        <v>54</v>
      </c>
      <c r="P14" s="120" t="s">
        <v>54</v>
      </c>
      <c r="Q14" s="120" t="s">
        <v>54</v>
      </c>
      <c r="R14" s="120" t="s">
        <v>54</v>
      </c>
      <c r="S14" s="120" t="s">
        <v>54</v>
      </c>
      <c r="T14" s="169"/>
      <c r="U14" s="120" t="s">
        <v>99</v>
      </c>
      <c r="V14" s="120" t="s">
        <v>99</v>
      </c>
      <c r="W14" s="120" t="s">
        <v>99</v>
      </c>
      <c r="X14" s="120" t="s">
        <v>99</v>
      </c>
      <c r="Y14" s="120" t="s">
        <v>99</v>
      </c>
      <c r="Z14" s="120" t="s">
        <v>99</v>
      </c>
      <c r="AA14" s="120" t="s">
        <v>99</v>
      </c>
      <c r="AB14" s="120" t="s">
        <v>99</v>
      </c>
      <c r="AC14" s="120" t="s">
        <v>99</v>
      </c>
      <c r="AD14" s="120" t="s">
        <v>99</v>
      </c>
      <c r="AE14" s="120" t="s">
        <v>99</v>
      </c>
      <c r="AF14" s="120" t="s">
        <v>99</v>
      </c>
      <c r="AG14" s="120" t="s">
        <v>99</v>
      </c>
      <c r="AH14" s="120" t="s">
        <v>99</v>
      </c>
      <c r="AI14" s="120" t="s">
        <v>99</v>
      </c>
      <c r="AJ14" s="120" t="s">
        <v>99</v>
      </c>
      <c r="AK14" s="120" t="s">
        <v>99</v>
      </c>
      <c r="AL14" s="120" t="s">
        <v>99</v>
      </c>
    </row>
    <row r="15" spans="1:38">
      <c r="A15" s="30" t="s">
        <v>60</v>
      </c>
      <c r="B15" s="121">
        <f t="shared" ref="B15:S15" si="8">COUNT(B3:B5)</f>
        <v>0</v>
      </c>
      <c r="C15" s="121">
        <f t="shared" si="8"/>
        <v>0</v>
      </c>
      <c r="D15" s="121">
        <f t="shared" si="8"/>
        <v>0</v>
      </c>
      <c r="E15" s="121">
        <f t="shared" si="8"/>
        <v>0</v>
      </c>
      <c r="F15" s="121">
        <f t="shared" si="8"/>
        <v>0</v>
      </c>
      <c r="G15" s="121">
        <f t="shared" si="8"/>
        <v>0</v>
      </c>
      <c r="H15" s="121">
        <f t="shared" si="8"/>
        <v>0</v>
      </c>
      <c r="I15" s="121">
        <f t="shared" si="8"/>
        <v>0</v>
      </c>
      <c r="J15" s="121">
        <f t="shared" si="8"/>
        <v>0</v>
      </c>
      <c r="K15" s="121">
        <f t="shared" si="8"/>
        <v>0</v>
      </c>
      <c r="L15" s="121">
        <f>COUNT(L3:L5)</f>
        <v>0</v>
      </c>
      <c r="M15" s="121">
        <f t="shared" si="8"/>
        <v>0</v>
      </c>
      <c r="N15" s="121">
        <f t="shared" si="8"/>
        <v>0</v>
      </c>
      <c r="O15" s="121">
        <f t="shared" si="8"/>
        <v>0</v>
      </c>
      <c r="P15" s="121">
        <f t="shared" si="8"/>
        <v>0</v>
      </c>
      <c r="Q15" s="121">
        <f t="shared" si="8"/>
        <v>0</v>
      </c>
      <c r="R15" s="121">
        <f>COUNT(R3:R5)</f>
        <v>0</v>
      </c>
      <c r="S15" s="121">
        <f t="shared" si="8"/>
        <v>0</v>
      </c>
      <c r="T15" s="169"/>
      <c r="U15" s="121">
        <f t="shared" ref="U15:AL15" si="9">COUNT(U3:U5)</f>
        <v>0</v>
      </c>
      <c r="V15" s="121">
        <f t="shared" si="9"/>
        <v>0</v>
      </c>
      <c r="W15" s="121">
        <f t="shared" si="9"/>
        <v>0</v>
      </c>
      <c r="X15" s="121">
        <f t="shared" si="9"/>
        <v>0</v>
      </c>
      <c r="Y15" s="121">
        <f t="shared" si="9"/>
        <v>0</v>
      </c>
      <c r="Z15" s="121">
        <f t="shared" si="9"/>
        <v>0</v>
      </c>
      <c r="AA15" s="121">
        <f t="shared" si="9"/>
        <v>0</v>
      </c>
      <c r="AB15" s="121">
        <f t="shared" si="9"/>
        <v>0</v>
      </c>
      <c r="AC15" s="121">
        <f t="shared" si="9"/>
        <v>0</v>
      </c>
      <c r="AD15" s="121">
        <f t="shared" si="9"/>
        <v>0</v>
      </c>
      <c r="AE15" s="121">
        <f t="shared" si="9"/>
        <v>0</v>
      </c>
      <c r="AF15" s="121">
        <f t="shared" si="9"/>
        <v>0</v>
      </c>
      <c r="AG15" s="121">
        <f t="shared" si="9"/>
        <v>0</v>
      </c>
      <c r="AH15" s="121">
        <f t="shared" si="9"/>
        <v>0</v>
      </c>
      <c r="AI15" s="121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</row>
    <row r="16" spans="1:38">
      <c r="A16" s="30" t="s">
        <v>61</v>
      </c>
      <c r="B16" s="127" t="e">
        <f>(SUM(B10:B12)/((B15-1)*(B8^4)))-3</f>
        <v>#DIV/0!</v>
      </c>
      <c r="C16" s="127" t="e">
        <f t="shared" ref="C16:AL16" si="10">(SUM(C10:C12)/((C15-1)*(C8^4)))-3</f>
        <v>#DIV/0!</v>
      </c>
      <c r="D16" s="127" t="e">
        <f t="shared" si="10"/>
        <v>#DIV/0!</v>
      </c>
      <c r="E16" s="127" t="e">
        <f t="shared" si="10"/>
        <v>#DIV/0!</v>
      </c>
      <c r="F16" s="127" t="e">
        <f t="shared" si="10"/>
        <v>#DIV/0!</v>
      </c>
      <c r="G16" s="127" t="e">
        <f t="shared" si="10"/>
        <v>#DIV/0!</v>
      </c>
      <c r="H16" s="127" t="e">
        <f t="shared" si="10"/>
        <v>#DIV/0!</v>
      </c>
      <c r="I16" s="127" t="e">
        <f t="shared" si="10"/>
        <v>#DIV/0!</v>
      </c>
      <c r="J16" s="127" t="e">
        <f t="shared" ref="J16:K16" si="11">(SUM(J10:J12)/((J15-1)*(J8^4)))-3</f>
        <v>#DIV/0!</v>
      </c>
      <c r="K16" s="127" t="e">
        <f t="shared" si="11"/>
        <v>#DIV/0!</v>
      </c>
      <c r="L16" s="127" t="e">
        <f>(SUM(L10:L12)/((L15-1)*(L8^4)))-3</f>
        <v>#DIV/0!</v>
      </c>
      <c r="M16" s="127" t="e">
        <f t="shared" si="10"/>
        <v>#DIV/0!</v>
      </c>
      <c r="N16" s="127" t="e">
        <f t="shared" si="10"/>
        <v>#DIV/0!</v>
      </c>
      <c r="O16" s="127" t="e">
        <f t="shared" si="10"/>
        <v>#DIV/0!</v>
      </c>
      <c r="P16" s="127" t="e">
        <f t="shared" si="10"/>
        <v>#DIV/0!</v>
      </c>
      <c r="Q16" s="127" t="e">
        <f t="shared" si="10"/>
        <v>#DIV/0!</v>
      </c>
      <c r="R16" s="127" t="e">
        <f>(SUM(R10:R12)/((R15-1)*(R8^4)))-3</f>
        <v>#DIV/0!</v>
      </c>
      <c r="S16" s="127" t="e">
        <f t="shared" si="10"/>
        <v>#DIV/0!</v>
      </c>
      <c r="T16" s="169"/>
      <c r="U16" s="127" t="e">
        <f t="shared" si="10"/>
        <v>#NUM!</v>
      </c>
      <c r="V16" s="127" t="e">
        <f t="shared" si="10"/>
        <v>#NUM!</v>
      </c>
      <c r="W16" s="127" t="e">
        <f t="shared" si="10"/>
        <v>#NUM!</v>
      </c>
      <c r="X16" s="127" t="e">
        <f t="shared" si="10"/>
        <v>#NUM!</v>
      </c>
      <c r="Y16" s="127" t="e">
        <f t="shared" si="10"/>
        <v>#NUM!</v>
      </c>
      <c r="Z16" s="127" t="e">
        <f t="shared" si="10"/>
        <v>#NUM!</v>
      </c>
      <c r="AA16" s="127" t="e">
        <f t="shared" si="10"/>
        <v>#NUM!</v>
      </c>
      <c r="AB16" s="127" t="e">
        <f t="shared" si="10"/>
        <v>#NUM!</v>
      </c>
      <c r="AC16" s="127" t="e">
        <f t="shared" ref="AC16:AE16" si="12">(SUM(AC10:AC12)/((AC15-1)*(AC8^4)))-3</f>
        <v>#NUM!</v>
      </c>
      <c r="AD16" s="127" t="e">
        <f t="shared" si="12"/>
        <v>#NUM!</v>
      </c>
      <c r="AE16" s="127" t="e">
        <f t="shared" si="12"/>
        <v>#NUM!</v>
      </c>
      <c r="AF16" s="127" t="e">
        <f t="shared" si="10"/>
        <v>#NUM!</v>
      </c>
      <c r="AG16" s="127" t="e">
        <f t="shared" si="10"/>
        <v>#NUM!</v>
      </c>
      <c r="AH16" s="127" t="e">
        <f t="shared" si="10"/>
        <v>#NUM!</v>
      </c>
      <c r="AI16" s="127" t="e">
        <f t="shared" si="10"/>
        <v>#NUM!</v>
      </c>
      <c r="AJ16" s="127" t="e">
        <f t="shared" si="10"/>
        <v>#NUM!</v>
      </c>
      <c r="AK16" s="127" t="e">
        <f t="shared" ref="AK16" si="13">(SUM(AK10:AK12)/((AK15-1)*(AK8^4)))-3</f>
        <v>#NUM!</v>
      </c>
      <c r="AL16" s="127" t="e">
        <f t="shared" si="10"/>
        <v>#NUM!</v>
      </c>
    </row>
    <row r="17" spans="1:38">
      <c r="A17" s="30" t="s">
        <v>63</v>
      </c>
      <c r="B17" s="121" t="e">
        <f t="shared" ref="B17:S17" si="14">SQRT(24/B15)</f>
        <v>#DIV/0!</v>
      </c>
      <c r="C17" s="121" t="e">
        <f t="shared" si="14"/>
        <v>#DIV/0!</v>
      </c>
      <c r="D17" s="121" t="e">
        <f t="shared" si="14"/>
        <v>#DIV/0!</v>
      </c>
      <c r="E17" s="121" t="e">
        <f t="shared" si="14"/>
        <v>#DIV/0!</v>
      </c>
      <c r="F17" s="121" t="e">
        <f t="shared" si="14"/>
        <v>#DIV/0!</v>
      </c>
      <c r="G17" s="121" t="e">
        <f t="shared" si="14"/>
        <v>#DIV/0!</v>
      </c>
      <c r="H17" s="121" t="e">
        <f t="shared" si="14"/>
        <v>#DIV/0!</v>
      </c>
      <c r="I17" s="121" t="e">
        <f t="shared" si="14"/>
        <v>#DIV/0!</v>
      </c>
      <c r="J17" s="121" t="e">
        <f t="shared" si="14"/>
        <v>#DIV/0!</v>
      </c>
      <c r="K17" s="121" t="e">
        <f t="shared" si="14"/>
        <v>#DIV/0!</v>
      </c>
      <c r="L17" s="121" t="e">
        <f t="shared" si="14"/>
        <v>#DIV/0!</v>
      </c>
      <c r="M17" s="121" t="e">
        <f t="shared" si="14"/>
        <v>#DIV/0!</v>
      </c>
      <c r="N17" s="121" t="e">
        <f t="shared" si="14"/>
        <v>#DIV/0!</v>
      </c>
      <c r="O17" s="121" t="e">
        <f t="shared" si="14"/>
        <v>#DIV/0!</v>
      </c>
      <c r="P17" s="121" t="e">
        <f t="shared" si="14"/>
        <v>#DIV/0!</v>
      </c>
      <c r="Q17" s="121" t="e">
        <f t="shared" si="14"/>
        <v>#DIV/0!</v>
      </c>
      <c r="R17" s="121" t="e">
        <f>SQRT(24/R15)</f>
        <v>#DIV/0!</v>
      </c>
      <c r="S17" s="121" t="e">
        <f t="shared" si="14"/>
        <v>#DIV/0!</v>
      </c>
      <c r="T17" s="169"/>
      <c r="U17" s="121" t="e">
        <f t="shared" ref="U17:AL17" si="15">SQRT(24/U15)</f>
        <v>#DIV/0!</v>
      </c>
      <c r="V17" s="121" t="e">
        <f t="shared" si="15"/>
        <v>#DIV/0!</v>
      </c>
      <c r="W17" s="121" t="e">
        <f t="shared" si="15"/>
        <v>#DIV/0!</v>
      </c>
      <c r="X17" s="121" t="e">
        <f t="shared" si="15"/>
        <v>#DIV/0!</v>
      </c>
      <c r="Y17" s="121" t="e">
        <f t="shared" si="15"/>
        <v>#DIV/0!</v>
      </c>
      <c r="Z17" s="121" t="e">
        <f t="shared" si="15"/>
        <v>#DIV/0!</v>
      </c>
      <c r="AA17" s="121" t="e">
        <f t="shared" si="15"/>
        <v>#DIV/0!</v>
      </c>
      <c r="AB17" s="121" t="e">
        <f t="shared" si="15"/>
        <v>#DIV/0!</v>
      </c>
      <c r="AC17" s="121" t="e">
        <f t="shared" si="15"/>
        <v>#DIV/0!</v>
      </c>
      <c r="AD17" s="121" t="e">
        <f t="shared" si="15"/>
        <v>#DIV/0!</v>
      </c>
      <c r="AE17" s="121" t="e">
        <f t="shared" si="15"/>
        <v>#DIV/0!</v>
      </c>
      <c r="AF17" s="121" t="e">
        <f t="shared" si="15"/>
        <v>#DIV/0!</v>
      </c>
      <c r="AG17" s="121" t="e">
        <f t="shared" si="15"/>
        <v>#DIV/0!</v>
      </c>
      <c r="AH17" s="121" t="e">
        <f t="shared" si="15"/>
        <v>#DIV/0!</v>
      </c>
      <c r="AI17" s="121" t="e">
        <f t="shared" si="15"/>
        <v>#DIV/0!</v>
      </c>
      <c r="AJ17" s="121" t="e">
        <f t="shared" si="15"/>
        <v>#DIV/0!</v>
      </c>
      <c r="AK17" s="121" t="e">
        <f t="shared" si="15"/>
        <v>#DIV/0!</v>
      </c>
      <c r="AL17" s="121" t="e">
        <f t="shared" si="15"/>
        <v>#DIV/0!</v>
      </c>
    </row>
    <row r="18" spans="1:38">
      <c r="A18" s="30" t="s">
        <v>65</v>
      </c>
      <c r="B18" s="121" t="e">
        <f>IF(ABS(B16/B17)&gt;NORMSINV(1-0.05/2),"non normal","normal")</f>
        <v>#DIV/0!</v>
      </c>
      <c r="C18" s="121" t="e">
        <f t="shared" ref="C18:S18" si="16">IF(ABS(C16/C17)&gt;NORMSINV(1-0.05/2),"non normal","normal")</f>
        <v>#DIV/0!</v>
      </c>
      <c r="D18" s="121" t="e">
        <f t="shared" si="16"/>
        <v>#DIV/0!</v>
      </c>
      <c r="E18" s="121" t="e">
        <f t="shared" si="16"/>
        <v>#DIV/0!</v>
      </c>
      <c r="F18" s="121" t="e">
        <f t="shared" si="16"/>
        <v>#DIV/0!</v>
      </c>
      <c r="G18" s="121" t="e">
        <f t="shared" si="16"/>
        <v>#DIV/0!</v>
      </c>
      <c r="H18" s="121" t="e">
        <f t="shared" si="16"/>
        <v>#DIV/0!</v>
      </c>
      <c r="I18" s="121" t="e">
        <f t="shared" si="16"/>
        <v>#DIV/0!</v>
      </c>
      <c r="J18" s="121" t="e">
        <f t="shared" si="16"/>
        <v>#DIV/0!</v>
      </c>
      <c r="K18" s="121" t="e">
        <f t="shared" si="16"/>
        <v>#DIV/0!</v>
      </c>
      <c r="L18" s="121" t="e">
        <f t="shared" si="16"/>
        <v>#DIV/0!</v>
      </c>
      <c r="M18" s="121" t="e">
        <f t="shared" si="16"/>
        <v>#DIV/0!</v>
      </c>
      <c r="N18" s="121" t="e">
        <f t="shared" si="16"/>
        <v>#DIV/0!</v>
      </c>
      <c r="O18" s="121" t="e">
        <f t="shared" si="16"/>
        <v>#DIV/0!</v>
      </c>
      <c r="P18" s="121" t="e">
        <f t="shared" si="16"/>
        <v>#DIV/0!</v>
      </c>
      <c r="Q18" s="121" t="e">
        <f t="shared" si="16"/>
        <v>#DIV/0!</v>
      </c>
      <c r="R18" s="121" t="e">
        <f>IF(ABS(R16/R17)&gt;NORMSINV(1-0.05/2),"non normal","normal")</f>
        <v>#DIV/0!</v>
      </c>
      <c r="S18" s="121" t="e">
        <f t="shared" si="16"/>
        <v>#DIV/0!</v>
      </c>
      <c r="T18" s="169"/>
      <c r="U18" s="121" t="e">
        <f t="shared" ref="U18:AL18" si="17">IF(ABS(U16/U17)&gt;NORMSINV(1-0.05/2),"non normal","normal")</f>
        <v>#NUM!</v>
      </c>
      <c r="V18" s="121" t="e">
        <f t="shared" si="17"/>
        <v>#NUM!</v>
      </c>
      <c r="W18" s="121" t="e">
        <f t="shared" si="17"/>
        <v>#NUM!</v>
      </c>
      <c r="X18" s="121" t="e">
        <f t="shared" si="17"/>
        <v>#NUM!</v>
      </c>
      <c r="Y18" s="121" t="e">
        <f t="shared" si="17"/>
        <v>#NUM!</v>
      </c>
      <c r="Z18" s="121" t="e">
        <f t="shared" si="17"/>
        <v>#NUM!</v>
      </c>
      <c r="AA18" s="121" t="e">
        <f t="shared" si="17"/>
        <v>#NUM!</v>
      </c>
      <c r="AB18" s="121" t="e">
        <f t="shared" si="17"/>
        <v>#NUM!</v>
      </c>
      <c r="AC18" s="121" t="e">
        <f t="shared" si="17"/>
        <v>#NUM!</v>
      </c>
      <c r="AD18" s="121" t="e">
        <f t="shared" si="17"/>
        <v>#NUM!</v>
      </c>
      <c r="AE18" s="121" t="e">
        <f t="shared" si="17"/>
        <v>#NUM!</v>
      </c>
      <c r="AF18" s="121" t="e">
        <f t="shared" si="17"/>
        <v>#NUM!</v>
      </c>
      <c r="AG18" s="121" t="e">
        <f t="shared" si="17"/>
        <v>#NUM!</v>
      </c>
      <c r="AH18" s="121" t="e">
        <f t="shared" si="17"/>
        <v>#NUM!</v>
      </c>
      <c r="AI18" s="121" t="e">
        <f t="shared" si="17"/>
        <v>#NUM!</v>
      </c>
      <c r="AJ18" s="121" t="e">
        <f t="shared" si="17"/>
        <v>#NUM!</v>
      </c>
      <c r="AK18" s="121" t="e">
        <f t="shared" si="17"/>
        <v>#NUM!</v>
      </c>
      <c r="AL18" s="121" t="e">
        <f t="shared" si="17"/>
        <v>#NUM!</v>
      </c>
    </row>
    <row r="19" spans="1:38">
      <c r="A19" s="30" t="s">
        <v>66</v>
      </c>
      <c r="B19" s="122" t="e">
        <f t="shared" ref="B19:S19" si="18">SKEW(B3:B5)</f>
        <v>#DIV/0!</v>
      </c>
      <c r="C19" s="122" t="e">
        <f t="shared" si="18"/>
        <v>#DIV/0!</v>
      </c>
      <c r="D19" s="122" t="e">
        <f t="shared" si="18"/>
        <v>#DIV/0!</v>
      </c>
      <c r="E19" s="122" t="e">
        <f t="shared" si="18"/>
        <v>#DIV/0!</v>
      </c>
      <c r="F19" s="122" t="e">
        <f t="shared" si="18"/>
        <v>#DIV/0!</v>
      </c>
      <c r="G19" s="122" t="e">
        <f t="shared" si="18"/>
        <v>#DIV/0!</v>
      </c>
      <c r="H19" s="122" t="e">
        <f t="shared" si="18"/>
        <v>#DIV/0!</v>
      </c>
      <c r="I19" s="122" t="e">
        <f t="shared" si="18"/>
        <v>#DIV/0!</v>
      </c>
      <c r="J19" s="122" t="e">
        <f t="shared" si="18"/>
        <v>#DIV/0!</v>
      </c>
      <c r="K19" s="122" t="e">
        <f t="shared" si="18"/>
        <v>#DIV/0!</v>
      </c>
      <c r="L19" s="122" t="e">
        <f t="shared" si="18"/>
        <v>#DIV/0!</v>
      </c>
      <c r="M19" s="122" t="e">
        <f t="shared" si="18"/>
        <v>#DIV/0!</v>
      </c>
      <c r="N19" s="122" t="e">
        <f t="shared" si="18"/>
        <v>#DIV/0!</v>
      </c>
      <c r="O19" s="122" t="e">
        <f t="shared" si="18"/>
        <v>#DIV/0!</v>
      </c>
      <c r="P19" s="122" t="e">
        <f t="shared" si="18"/>
        <v>#DIV/0!</v>
      </c>
      <c r="Q19" s="122" t="e">
        <f t="shared" si="18"/>
        <v>#DIV/0!</v>
      </c>
      <c r="R19" s="122" t="e">
        <f>SKEW(R3:R5)</f>
        <v>#DIV/0!</v>
      </c>
      <c r="S19" s="122" t="e">
        <f t="shared" si="18"/>
        <v>#DIV/0!</v>
      </c>
      <c r="T19" s="169"/>
      <c r="U19" s="122" t="e">
        <f t="shared" ref="U19:AL19" si="19">SKEW(U3:U5)</f>
        <v>#NUM!</v>
      </c>
      <c r="V19" s="122" t="e">
        <f t="shared" si="19"/>
        <v>#NUM!</v>
      </c>
      <c r="W19" s="122" t="e">
        <f t="shared" si="19"/>
        <v>#NUM!</v>
      </c>
      <c r="X19" s="122" t="e">
        <f t="shared" si="19"/>
        <v>#NUM!</v>
      </c>
      <c r="Y19" s="122" t="e">
        <f t="shared" si="19"/>
        <v>#NUM!</v>
      </c>
      <c r="Z19" s="122" t="e">
        <f t="shared" si="19"/>
        <v>#NUM!</v>
      </c>
      <c r="AA19" s="122" t="e">
        <f t="shared" si="19"/>
        <v>#NUM!</v>
      </c>
      <c r="AB19" s="122" t="e">
        <f t="shared" si="19"/>
        <v>#NUM!</v>
      </c>
      <c r="AC19" s="122" t="e">
        <f t="shared" si="19"/>
        <v>#NUM!</v>
      </c>
      <c r="AD19" s="122" t="e">
        <f t="shared" si="19"/>
        <v>#NUM!</v>
      </c>
      <c r="AE19" s="122" t="e">
        <f t="shared" si="19"/>
        <v>#NUM!</v>
      </c>
      <c r="AF19" s="122" t="e">
        <f t="shared" si="19"/>
        <v>#NUM!</v>
      </c>
      <c r="AG19" s="122" t="e">
        <f t="shared" si="19"/>
        <v>#NUM!</v>
      </c>
      <c r="AH19" s="122" t="e">
        <f t="shared" si="19"/>
        <v>#NUM!</v>
      </c>
      <c r="AI19" s="122" t="e">
        <f t="shared" si="19"/>
        <v>#NUM!</v>
      </c>
      <c r="AJ19" s="122" t="e">
        <f t="shared" si="19"/>
        <v>#NUM!</v>
      </c>
      <c r="AK19" s="122" t="e">
        <f t="shared" si="19"/>
        <v>#NUM!</v>
      </c>
      <c r="AL19" s="122" t="e">
        <f t="shared" si="19"/>
        <v>#NUM!</v>
      </c>
    </row>
    <row r="20" spans="1:38">
      <c r="A20" s="30" t="s">
        <v>68</v>
      </c>
      <c r="B20" s="121">
        <f t="shared" ref="B20:S20" si="20">SQRT((6*B15*(B15-1))/((B15-2)*(B15+1)*(B15+3)))</f>
        <v>0</v>
      </c>
      <c r="C20" s="121">
        <f t="shared" si="20"/>
        <v>0</v>
      </c>
      <c r="D20" s="121">
        <f t="shared" si="20"/>
        <v>0</v>
      </c>
      <c r="E20" s="121">
        <f t="shared" si="20"/>
        <v>0</v>
      </c>
      <c r="F20" s="121">
        <f t="shared" si="20"/>
        <v>0</v>
      </c>
      <c r="G20" s="121">
        <f t="shared" si="20"/>
        <v>0</v>
      </c>
      <c r="H20" s="121">
        <f t="shared" si="20"/>
        <v>0</v>
      </c>
      <c r="I20" s="121">
        <f t="shared" si="20"/>
        <v>0</v>
      </c>
      <c r="J20" s="121">
        <f t="shared" si="20"/>
        <v>0</v>
      </c>
      <c r="K20" s="121">
        <f t="shared" si="20"/>
        <v>0</v>
      </c>
      <c r="L20" s="121">
        <f t="shared" si="20"/>
        <v>0</v>
      </c>
      <c r="M20" s="121">
        <f t="shared" si="20"/>
        <v>0</v>
      </c>
      <c r="N20" s="121">
        <f t="shared" si="20"/>
        <v>0</v>
      </c>
      <c r="O20" s="121">
        <f t="shared" si="20"/>
        <v>0</v>
      </c>
      <c r="P20" s="121">
        <f t="shared" si="20"/>
        <v>0</v>
      </c>
      <c r="Q20" s="121">
        <f t="shared" si="20"/>
        <v>0</v>
      </c>
      <c r="R20" s="121">
        <f t="shared" si="20"/>
        <v>0</v>
      </c>
      <c r="S20" s="121">
        <f t="shared" si="20"/>
        <v>0</v>
      </c>
      <c r="T20" s="169"/>
      <c r="U20" s="121">
        <f t="shared" ref="U20:AL20" si="21">SQRT((6*U15*(U15-1))/((U15-2)*(U15+1)*(U15+3)))</f>
        <v>0</v>
      </c>
      <c r="V20" s="121">
        <f t="shared" si="21"/>
        <v>0</v>
      </c>
      <c r="W20" s="121">
        <f t="shared" si="21"/>
        <v>0</v>
      </c>
      <c r="X20" s="121">
        <f t="shared" si="21"/>
        <v>0</v>
      </c>
      <c r="Y20" s="121">
        <f t="shared" si="21"/>
        <v>0</v>
      </c>
      <c r="Z20" s="121">
        <f t="shared" si="21"/>
        <v>0</v>
      </c>
      <c r="AA20" s="121">
        <f t="shared" si="21"/>
        <v>0</v>
      </c>
      <c r="AB20" s="121">
        <f t="shared" si="21"/>
        <v>0</v>
      </c>
      <c r="AC20" s="121">
        <f t="shared" si="21"/>
        <v>0</v>
      </c>
      <c r="AD20" s="121">
        <f t="shared" si="21"/>
        <v>0</v>
      </c>
      <c r="AE20" s="121">
        <f t="shared" si="21"/>
        <v>0</v>
      </c>
      <c r="AF20" s="121">
        <f t="shared" si="21"/>
        <v>0</v>
      </c>
      <c r="AG20" s="121">
        <f t="shared" si="21"/>
        <v>0</v>
      </c>
      <c r="AH20" s="121">
        <f t="shared" si="21"/>
        <v>0</v>
      </c>
      <c r="AI20" s="121">
        <f t="shared" si="21"/>
        <v>0</v>
      </c>
      <c r="AJ20" s="121">
        <f t="shared" si="21"/>
        <v>0</v>
      </c>
      <c r="AK20" s="121">
        <f t="shared" si="21"/>
        <v>0</v>
      </c>
      <c r="AL20" s="121">
        <f t="shared" si="21"/>
        <v>0</v>
      </c>
    </row>
    <row r="21" spans="1:38">
      <c r="A21" s="30" t="s">
        <v>70</v>
      </c>
      <c r="B21" s="121" t="e">
        <f t="shared" ref="B21:S21" si="22">IF(ABS(B19/B20)&gt;NORMSINV(1-0.05/2),"non normal","normal")</f>
        <v>#DIV/0!</v>
      </c>
      <c r="C21" s="121" t="e">
        <f t="shared" si="22"/>
        <v>#DIV/0!</v>
      </c>
      <c r="D21" s="121" t="e">
        <f t="shared" si="22"/>
        <v>#DIV/0!</v>
      </c>
      <c r="E21" s="121" t="e">
        <f t="shared" si="22"/>
        <v>#DIV/0!</v>
      </c>
      <c r="F21" s="121" t="e">
        <f t="shared" si="22"/>
        <v>#DIV/0!</v>
      </c>
      <c r="G21" s="121" t="e">
        <f t="shared" si="22"/>
        <v>#DIV/0!</v>
      </c>
      <c r="H21" s="121" t="e">
        <f t="shared" si="22"/>
        <v>#DIV/0!</v>
      </c>
      <c r="I21" s="121" t="e">
        <f t="shared" si="22"/>
        <v>#DIV/0!</v>
      </c>
      <c r="J21" s="121" t="e">
        <f t="shared" si="22"/>
        <v>#DIV/0!</v>
      </c>
      <c r="K21" s="121" t="e">
        <f t="shared" si="22"/>
        <v>#DIV/0!</v>
      </c>
      <c r="L21" s="121" t="e">
        <f t="shared" si="22"/>
        <v>#DIV/0!</v>
      </c>
      <c r="M21" s="121" t="e">
        <f t="shared" si="22"/>
        <v>#DIV/0!</v>
      </c>
      <c r="N21" s="121" t="e">
        <f t="shared" si="22"/>
        <v>#DIV/0!</v>
      </c>
      <c r="O21" s="121" t="e">
        <f t="shared" si="22"/>
        <v>#DIV/0!</v>
      </c>
      <c r="P21" s="121" t="e">
        <f t="shared" si="22"/>
        <v>#DIV/0!</v>
      </c>
      <c r="Q21" s="121" t="e">
        <f t="shared" si="22"/>
        <v>#DIV/0!</v>
      </c>
      <c r="R21" s="121" t="e">
        <f t="shared" si="22"/>
        <v>#DIV/0!</v>
      </c>
      <c r="S21" s="121" t="e">
        <f t="shared" si="22"/>
        <v>#DIV/0!</v>
      </c>
      <c r="T21" s="169"/>
      <c r="U21" s="121" t="e">
        <f t="shared" ref="U21:AL21" si="23">IF(ABS(U19/U20)&gt;NORMSINV(1-0.05/2),"non normal","normal")</f>
        <v>#NUM!</v>
      </c>
      <c r="V21" s="121" t="e">
        <f t="shared" si="23"/>
        <v>#NUM!</v>
      </c>
      <c r="W21" s="121" t="e">
        <f t="shared" si="23"/>
        <v>#NUM!</v>
      </c>
      <c r="X21" s="121" t="e">
        <f t="shared" si="23"/>
        <v>#NUM!</v>
      </c>
      <c r="Y21" s="121" t="e">
        <f t="shared" si="23"/>
        <v>#NUM!</v>
      </c>
      <c r="Z21" s="121" t="e">
        <f t="shared" si="23"/>
        <v>#NUM!</v>
      </c>
      <c r="AA21" s="121" t="e">
        <f t="shared" si="23"/>
        <v>#NUM!</v>
      </c>
      <c r="AB21" s="121" t="e">
        <f t="shared" si="23"/>
        <v>#NUM!</v>
      </c>
      <c r="AC21" s="121" t="e">
        <f t="shared" si="23"/>
        <v>#NUM!</v>
      </c>
      <c r="AD21" s="121" t="e">
        <f t="shared" si="23"/>
        <v>#NUM!</v>
      </c>
      <c r="AE21" s="121" t="e">
        <f t="shared" si="23"/>
        <v>#NUM!</v>
      </c>
      <c r="AF21" s="121" t="e">
        <f t="shared" si="23"/>
        <v>#NUM!</v>
      </c>
      <c r="AG21" s="121" t="e">
        <f t="shared" si="23"/>
        <v>#NUM!</v>
      </c>
      <c r="AH21" s="121" t="e">
        <f t="shared" si="23"/>
        <v>#NUM!</v>
      </c>
      <c r="AI21" s="121" t="e">
        <f t="shared" si="23"/>
        <v>#NUM!</v>
      </c>
      <c r="AJ21" s="121" t="e">
        <f t="shared" si="23"/>
        <v>#NUM!</v>
      </c>
      <c r="AK21" s="121" t="e">
        <f t="shared" si="23"/>
        <v>#NUM!</v>
      </c>
      <c r="AL21" s="121" t="e">
        <f t="shared" si="23"/>
        <v>#NUM!</v>
      </c>
    </row>
    <row r="22" spans="1:38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>
      <c r="A23" s="29" t="s">
        <v>100</v>
      </c>
      <c r="B23" s="126" t="e">
        <f>ABS(B19/B20)</f>
        <v>#DIV/0!</v>
      </c>
      <c r="C23" s="126" t="e">
        <f t="shared" ref="C23:AL23" si="24">ABS(C19/C20)</f>
        <v>#DIV/0!</v>
      </c>
      <c r="D23" s="126" t="e">
        <f t="shared" si="24"/>
        <v>#DIV/0!</v>
      </c>
      <c r="E23" s="126" t="e">
        <f t="shared" si="24"/>
        <v>#DIV/0!</v>
      </c>
      <c r="F23" s="126" t="e">
        <f t="shared" si="24"/>
        <v>#DIV/0!</v>
      </c>
      <c r="G23" s="126" t="e">
        <f t="shared" si="24"/>
        <v>#DIV/0!</v>
      </c>
      <c r="H23" s="126" t="e">
        <f t="shared" si="24"/>
        <v>#DIV/0!</v>
      </c>
      <c r="I23" s="126" t="e">
        <f t="shared" si="24"/>
        <v>#DIV/0!</v>
      </c>
      <c r="J23" s="126" t="e">
        <f t="shared" si="24"/>
        <v>#DIV/0!</v>
      </c>
      <c r="K23" s="126" t="e">
        <f t="shared" si="24"/>
        <v>#DIV/0!</v>
      </c>
      <c r="L23" s="126" t="e">
        <f t="shared" si="24"/>
        <v>#DIV/0!</v>
      </c>
      <c r="M23" s="126" t="e">
        <f t="shared" si="24"/>
        <v>#DIV/0!</v>
      </c>
      <c r="N23" s="126" t="e">
        <f t="shared" si="24"/>
        <v>#DIV/0!</v>
      </c>
      <c r="O23" s="126" t="e">
        <f t="shared" si="24"/>
        <v>#DIV/0!</v>
      </c>
      <c r="P23" s="126" t="e">
        <f t="shared" si="24"/>
        <v>#DIV/0!</v>
      </c>
      <c r="Q23" s="126" t="e">
        <f t="shared" si="24"/>
        <v>#DIV/0!</v>
      </c>
      <c r="R23" s="126" t="e">
        <f t="shared" si="24"/>
        <v>#DIV/0!</v>
      </c>
      <c r="S23" s="126" t="e">
        <f t="shared" si="24"/>
        <v>#DIV/0!</v>
      </c>
      <c r="T23" s="126"/>
      <c r="U23" s="126" t="e">
        <f t="shared" si="24"/>
        <v>#NUM!</v>
      </c>
      <c r="V23" s="126" t="e">
        <f t="shared" si="24"/>
        <v>#NUM!</v>
      </c>
      <c r="W23" s="126" t="e">
        <f t="shared" si="24"/>
        <v>#NUM!</v>
      </c>
      <c r="X23" s="126" t="e">
        <f t="shared" si="24"/>
        <v>#NUM!</v>
      </c>
      <c r="Y23" s="126" t="e">
        <f t="shared" si="24"/>
        <v>#NUM!</v>
      </c>
      <c r="Z23" s="126" t="e">
        <f t="shared" si="24"/>
        <v>#NUM!</v>
      </c>
      <c r="AA23" s="126" t="e">
        <f t="shared" si="24"/>
        <v>#NUM!</v>
      </c>
      <c r="AB23" s="126" t="e">
        <f t="shared" si="24"/>
        <v>#NUM!</v>
      </c>
      <c r="AC23" s="126" t="e">
        <f t="shared" si="24"/>
        <v>#NUM!</v>
      </c>
      <c r="AD23" s="126" t="e">
        <f t="shared" si="24"/>
        <v>#NUM!</v>
      </c>
      <c r="AE23" s="126" t="e">
        <f t="shared" si="24"/>
        <v>#NUM!</v>
      </c>
      <c r="AF23" s="126" t="e">
        <f t="shared" si="24"/>
        <v>#NUM!</v>
      </c>
      <c r="AG23" s="126" t="e">
        <f t="shared" si="24"/>
        <v>#NUM!</v>
      </c>
      <c r="AH23" s="126" t="e">
        <f t="shared" si="24"/>
        <v>#NUM!</v>
      </c>
      <c r="AI23" s="126" t="e">
        <f t="shared" si="24"/>
        <v>#NUM!</v>
      </c>
      <c r="AJ23" s="126" t="e">
        <f t="shared" si="24"/>
        <v>#NUM!</v>
      </c>
      <c r="AK23" s="126" t="e">
        <f t="shared" si="24"/>
        <v>#NUM!</v>
      </c>
      <c r="AL23" s="126" t="e">
        <f t="shared" si="24"/>
        <v>#NUM!</v>
      </c>
    </row>
    <row r="24" spans="1:38">
      <c r="A24" s="170" t="s">
        <v>101</v>
      </c>
      <c r="B24" s="126" t="e">
        <f t="shared" ref="B24:I24" si="25">IF(B23&lt;U23,"Normal","Lognormal")</f>
        <v>#DIV/0!</v>
      </c>
      <c r="C24" s="126" t="e">
        <f t="shared" si="25"/>
        <v>#DIV/0!</v>
      </c>
      <c r="D24" s="126" t="e">
        <f t="shared" si="25"/>
        <v>#DIV/0!</v>
      </c>
      <c r="E24" s="126" t="e">
        <f t="shared" si="25"/>
        <v>#DIV/0!</v>
      </c>
      <c r="F24" s="126" t="e">
        <f t="shared" si="25"/>
        <v>#DIV/0!</v>
      </c>
      <c r="G24" s="126" t="e">
        <f t="shared" si="25"/>
        <v>#DIV/0!</v>
      </c>
      <c r="H24" s="126" t="e">
        <f t="shared" si="25"/>
        <v>#DIV/0!</v>
      </c>
      <c r="I24" s="126" t="e">
        <f t="shared" si="25"/>
        <v>#DIV/0!</v>
      </c>
      <c r="J24" s="126" t="e">
        <f>IF(J23&lt;AC23,"Normal","Lognormal")</f>
        <v>#DIV/0!</v>
      </c>
      <c r="K24" s="126" t="e">
        <f t="shared" ref="K24:Q24" si="26">IF(K23&lt;AD23,"Normal","Lognormal")</f>
        <v>#DIV/0!</v>
      </c>
      <c r="L24" s="126" t="e">
        <f>IF(L23&lt;AE23,"Normal","Lognormal")</f>
        <v>#DIV/0!</v>
      </c>
      <c r="M24" s="126" t="e">
        <f t="shared" si="26"/>
        <v>#DIV/0!</v>
      </c>
      <c r="N24" s="126" t="e">
        <f t="shared" si="26"/>
        <v>#DIV/0!</v>
      </c>
      <c r="O24" s="126" t="e">
        <f t="shared" si="26"/>
        <v>#DIV/0!</v>
      </c>
      <c r="P24" s="126" t="e">
        <f t="shared" si="26"/>
        <v>#DIV/0!</v>
      </c>
      <c r="Q24" s="126" t="e">
        <f t="shared" si="26"/>
        <v>#DIV/0!</v>
      </c>
      <c r="R24" s="126" t="e">
        <f>IF(R23&lt;AK23,"Normal","Lognormal")</f>
        <v>#DIV/0!</v>
      </c>
      <c r="S24" s="126" t="e">
        <f>IF(S23&lt;AL23,"Normal","Lognormal")</f>
        <v>#DIV/0!</v>
      </c>
    </row>
    <row r="25" spans="1:38">
      <c r="B25" s="126">
        <v>1</v>
      </c>
      <c r="C25" s="126">
        <v>2</v>
      </c>
      <c r="D25" s="126">
        <v>3</v>
      </c>
      <c r="E25" s="126">
        <v>4</v>
      </c>
      <c r="F25" s="126">
        <v>5</v>
      </c>
      <c r="G25" s="126">
        <v>6</v>
      </c>
      <c r="H25" s="126">
        <v>7</v>
      </c>
      <c r="I25" s="126">
        <v>8</v>
      </c>
      <c r="J25" s="126">
        <v>9</v>
      </c>
      <c r="K25" s="126">
        <v>10</v>
      </c>
      <c r="L25" s="126">
        <v>11</v>
      </c>
      <c r="M25" s="126">
        <v>12</v>
      </c>
      <c r="N25" s="126">
        <v>13</v>
      </c>
      <c r="O25" s="126">
        <v>14</v>
      </c>
      <c r="P25" s="126">
        <v>15</v>
      </c>
      <c r="Q25" s="126">
        <v>16</v>
      </c>
      <c r="R25" s="126">
        <v>17</v>
      </c>
      <c r="S25" s="126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  <pageSetUpPr fitToPage="1"/>
  </sheetPr>
  <dimension ref="A1:AE200"/>
  <sheetViews>
    <sheetView zoomScale="90" zoomScaleNormal="90" workbookViewId="0">
      <selection activeCell="C5" sqref="C5"/>
    </sheetView>
  </sheetViews>
  <sheetFormatPr defaultColWidth="9.140625" defaultRowHeight="12.6"/>
  <cols>
    <col min="1" max="2" width="24.5703125" style="2" customWidth="1"/>
    <col min="3" max="3" width="27.28515625" style="2" customWidth="1"/>
    <col min="4" max="4" width="20.7109375" style="2" customWidth="1"/>
    <col min="5" max="5" width="17.7109375" style="2" customWidth="1"/>
    <col min="6" max="6" width="16.7109375" style="2" bestFit="1" customWidth="1"/>
    <col min="7" max="7" width="14.140625" style="2" customWidth="1"/>
    <col min="8" max="8" width="13.7109375" style="2" customWidth="1"/>
    <col min="9" max="9" width="14.85546875" style="2" customWidth="1"/>
    <col min="10" max="10" width="11.28515625" style="2" customWidth="1"/>
    <col min="11" max="11" width="11.42578125" style="2" customWidth="1"/>
    <col min="12" max="12" width="14.7109375" style="2" customWidth="1"/>
    <col min="13" max="14" width="9.140625" style="2"/>
    <col min="15" max="15" width="11.42578125" style="2" customWidth="1"/>
    <col min="16" max="16384" width="9.140625" style="2"/>
  </cols>
  <sheetData>
    <row r="1" spans="1:31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ht="26.1">
      <c r="A2" s="3" t="s">
        <v>56</v>
      </c>
      <c r="B2" s="128" t="s">
        <v>57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7">
        <v>1</v>
      </c>
      <c r="B3" s="204">
        <v>16.728099999999998</v>
      </c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>
      <c r="A4" s="97">
        <v>2</v>
      </c>
      <c r="B4" s="204">
        <v>16.668300000000002</v>
      </c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>
      <c r="A5" s="97">
        <v>3</v>
      </c>
      <c r="B5" s="204">
        <v>16.907499999999999</v>
      </c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>
      <c r="A6" s="97">
        <v>4</v>
      </c>
      <c r="B6" s="204">
        <v>9.2162000000000006</v>
      </c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>
      <c r="A7" s="97">
        <v>5</v>
      </c>
      <c r="B7" s="204">
        <v>6.5290000000000008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>
      <c r="A8" s="97">
        <v>6</v>
      </c>
      <c r="B8" s="204">
        <v>7.4472000000000005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>
      <c r="A9" s="97">
        <v>7</v>
      </c>
      <c r="B9" s="204">
        <v>9.9832000000000001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>
      <c r="A10" s="97">
        <v>8</v>
      </c>
      <c r="B10" s="204">
        <v>13.0411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>
      <c r="A11" s="97">
        <v>9</v>
      </c>
      <c r="B11" s="204">
        <v>14.236599999999999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>
      <c r="A12" s="97">
        <v>10</v>
      </c>
      <c r="B12" s="204">
        <v>10.2036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>
      <c r="A13" s="97">
        <v>11</v>
      </c>
      <c r="B13" s="204">
        <v>7.7245000000000008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>
      <c r="A14" s="97">
        <v>12</v>
      </c>
      <c r="B14" s="204">
        <v>13.674399999999999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>
      <c r="A15" s="97">
        <v>13</v>
      </c>
      <c r="B15" s="204">
        <v>10.675000000000001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>
      <c r="A16" s="97">
        <v>14</v>
      </c>
      <c r="B16" s="204">
        <v>10.8537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>
      <c r="A17" s="97">
        <v>15</v>
      </c>
      <c r="B17" s="204">
        <v>15.669999999999998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>
      <c r="A18" s="97">
        <v>16</v>
      </c>
      <c r="B18" s="204">
        <v>14.51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>
      <c r="A19" s="97">
        <v>17</v>
      </c>
      <c r="B19" s="201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>
      <c r="A20" s="97">
        <v>18</v>
      </c>
      <c r="B20" s="201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5">
      <c r="A38" s="207" t="s">
        <v>102</v>
      </c>
      <c r="B38" s="208"/>
      <c r="C38" s="208"/>
      <c r="D38" s="208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9">
        <f>COUNT(B3:AE37)</f>
        <v>16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5">
      <c r="A42" s="9" t="s">
        <v>61</v>
      </c>
      <c r="B42" s="200">
        <f>KURT(B3:AE37)</f>
        <v>-1.3411256026035661</v>
      </c>
      <c r="C42" s="5"/>
      <c r="D42" s="5"/>
      <c r="E42" s="5"/>
      <c r="F42" t="s">
        <v>67</v>
      </c>
      <c r="G42" s="5"/>
      <c r="H42" s="5"/>
      <c r="I42" s="5"/>
      <c r="J42" s="5"/>
      <c r="K42" s="6"/>
      <c r="L42" s="6"/>
    </row>
    <row r="43" spans="1:31" s="7" customFormat="1" ht="14.45">
      <c r="A43" s="9" t="s">
        <v>63</v>
      </c>
      <c r="B43" s="121">
        <f>SQRT(24*B41*(B41^2-1)/((B41-2)*(B41+3)*(B41-3)*(B41+5)))</f>
        <v>1.1612174689006989</v>
      </c>
      <c r="C43" s="5"/>
      <c r="D43" s="5"/>
      <c r="E43" s="5"/>
      <c r="F43" s="181" t="s">
        <v>69</v>
      </c>
      <c r="G43" s="5"/>
      <c r="H43" s="5"/>
      <c r="I43" s="5"/>
      <c r="J43" s="5"/>
      <c r="K43" s="6"/>
      <c r="L43" s="6"/>
    </row>
    <row r="44" spans="1:31" s="7" customFormat="1" ht="14.45">
      <c r="A44" s="9" t="s">
        <v>65</v>
      </c>
      <c r="B44" s="119" t="str">
        <f>IF(ABS(B42/B43)&gt;NORMSINV(1-0.05/2),"non normal","normal")</f>
        <v>normal</v>
      </c>
      <c r="C44" s="5"/>
      <c r="D44" s="5"/>
      <c r="E44" s="5"/>
      <c r="F44" t="s">
        <v>71</v>
      </c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99">
        <f>SKEW(B3:AE37)</f>
        <v>-6.9488447447841439E-2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9">
        <f>SQRT((6*B41*(B41-1))/((B41-2)*(B41+1)*(B41+3)))</f>
        <v>0.56430768800396502</v>
      </c>
      <c r="C46" s="118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9" t="str">
        <f>IF(ABS(B45/B46)&gt;NORMSINV(1-0.05/2),"non normal","normal")</f>
        <v>normal</v>
      </c>
      <c r="C47" s="119" t="str">
        <f>IF(AND(B44="normal", B47="normal"),"normal", "non normal")</f>
        <v>normal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>
      <c r="A50" s="12" t="s">
        <v>103</v>
      </c>
      <c r="B50" s="13">
        <f t="shared" ref="B50:AE50" si="0">COUNT(B3:B37)</f>
        <v>16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>
      <c r="A52" s="12" t="s">
        <v>104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>
      <c r="A55" s="12" t="s">
        <v>105</v>
      </c>
      <c r="B55" s="13">
        <f>SUM(B50:AE50)</f>
        <v>16</v>
      </c>
      <c r="C55" s="13"/>
      <c r="D55" s="13"/>
      <c r="E55" s="13"/>
      <c r="F55" s="13"/>
      <c r="G55" s="13"/>
      <c r="H55" s="13"/>
      <c r="I55" s="13"/>
      <c r="J55" s="13"/>
    </row>
    <row r="56" spans="1:31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>
      <c r="A60" s="13"/>
      <c r="B60" s="16">
        <f>B55-1</f>
        <v>15</v>
      </c>
      <c r="C60" s="13"/>
      <c r="D60" s="13"/>
      <c r="E60" s="13"/>
      <c r="F60" s="13"/>
      <c r="G60" s="13"/>
      <c r="H60" s="13"/>
      <c r="I60" s="15"/>
      <c r="J60" s="15"/>
    </row>
    <row r="61" spans="1:31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>
      <c r="A65" s="12" t="s">
        <v>106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>
      <c r="A67" s="13" t="s">
        <v>107</v>
      </c>
      <c r="B67" s="79">
        <f t="shared" ref="B67:AE67" si="1">AVERAGE(B3:B37)</f>
        <v>12.129274999999998</v>
      </c>
      <c r="C67" s="79" t="e">
        <f t="shared" si="1"/>
        <v>#DIV/0!</v>
      </c>
      <c r="D67" s="79" t="e">
        <f t="shared" si="1"/>
        <v>#DIV/0!</v>
      </c>
      <c r="E67" s="79" t="e">
        <f t="shared" si="1"/>
        <v>#DIV/0!</v>
      </c>
      <c r="F67" s="79" t="e">
        <f t="shared" si="1"/>
        <v>#DIV/0!</v>
      </c>
      <c r="G67" s="79" t="e">
        <f t="shared" si="1"/>
        <v>#DIV/0!</v>
      </c>
      <c r="H67" s="79" t="e">
        <f t="shared" si="1"/>
        <v>#DIV/0!</v>
      </c>
      <c r="I67" s="79" t="e">
        <f t="shared" si="1"/>
        <v>#DIV/0!</v>
      </c>
      <c r="J67" s="79" t="e">
        <f t="shared" si="1"/>
        <v>#DIV/0!</v>
      </c>
      <c r="K67" s="79" t="e">
        <f t="shared" si="1"/>
        <v>#DIV/0!</v>
      </c>
      <c r="L67" s="79" t="e">
        <f t="shared" si="1"/>
        <v>#DIV/0!</v>
      </c>
      <c r="M67" s="79" t="e">
        <f t="shared" si="1"/>
        <v>#DIV/0!</v>
      </c>
      <c r="N67" s="79" t="e">
        <f t="shared" si="1"/>
        <v>#DIV/0!</v>
      </c>
      <c r="O67" s="79" t="e">
        <f t="shared" si="1"/>
        <v>#DIV/0!</v>
      </c>
      <c r="P67" s="79" t="e">
        <f t="shared" si="1"/>
        <v>#DIV/0!</v>
      </c>
      <c r="Q67" s="79" t="e">
        <f t="shared" si="1"/>
        <v>#DIV/0!</v>
      </c>
      <c r="R67" s="79" t="e">
        <f t="shared" si="1"/>
        <v>#DIV/0!</v>
      </c>
      <c r="S67" s="79" t="e">
        <f t="shared" si="1"/>
        <v>#DIV/0!</v>
      </c>
      <c r="T67" s="79" t="e">
        <f t="shared" si="1"/>
        <v>#DIV/0!</v>
      </c>
      <c r="U67" s="79" t="e">
        <f t="shared" si="1"/>
        <v>#DIV/0!</v>
      </c>
      <c r="V67" s="79" t="e">
        <f t="shared" si="1"/>
        <v>#DIV/0!</v>
      </c>
      <c r="W67" s="79" t="e">
        <f t="shared" si="1"/>
        <v>#DIV/0!</v>
      </c>
      <c r="X67" s="79" t="e">
        <f t="shared" si="1"/>
        <v>#DIV/0!</v>
      </c>
      <c r="Y67" s="79" t="e">
        <f t="shared" si="1"/>
        <v>#DIV/0!</v>
      </c>
      <c r="Z67" s="79" t="e">
        <f t="shared" si="1"/>
        <v>#DIV/0!</v>
      </c>
      <c r="AA67" s="79" t="e">
        <f t="shared" si="1"/>
        <v>#DIV/0!</v>
      </c>
      <c r="AB67" s="79" t="e">
        <f t="shared" si="1"/>
        <v>#DIV/0!</v>
      </c>
      <c r="AC67" s="79" t="e">
        <f t="shared" si="1"/>
        <v>#DIV/0!</v>
      </c>
      <c r="AD67" s="79" t="e">
        <f t="shared" si="1"/>
        <v>#DIV/0!</v>
      </c>
      <c r="AE67" s="79" t="e">
        <f t="shared" si="1"/>
        <v>#DIV/0!</v>
      </c>
    </row>
    <row r="68" spans="1:31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>
      <c r="A74" s="13"/>
      <c r="B74" s="79">
        <f>AVERAGE(B3:AE37)</f>
        <v>12.129274999999998</v>
      </c>
      <c r="C74" s="13"/>
      <c r="D74" s="17"/>
      <c r="E74" s="13"/>
      <c r="F74" s="13"/>
      <c r="G74" s="13"/>
      <c r="H74" s="13"/>
      <c r="I74" s="13"/>
      <c r="J74" s="13"/>
    </row>
    <row r="75" spans="1:31">
      <c r="A75" s="12" t="s">
        <v>108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>
      <c r="A79" s="12" t="s">
        <v>109</v>
      </c>
      <c r="B79" s="17"/>
      <c r="C79" s="17"/>
      <c r="D79" s="79">
        <f>VAR(B3:AE37)</f>
        <v>12.245095859333349</v>
      </c>
      <c r="E79" s="17"/>
      <c r="F79" s="17"/>
      <c r="G79" s="17"/>
      <c r="H79" s="17"/>
      <c r="I79" s="17"/>
      <c r="J79" s="17"/>
      <c r="K79" s="18"/>
    </row>
    <row r="80" spans="1:31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>
      <c r="A85" s="13" t="s">
        <v>110</v>
      </c>
      <c r="B85" s="93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>
      <c r="A88" s="13" t="s">
        <v>111</v>
      </c>
      <c r="B88" s="79">
        <f>1/B55+1/B85</f>
        <v>0.39583333333333331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>
      <c r="A92" s="13" t="s">
        <v>112</v>
      </c>
      <c r="B92" s="79">
        <f>D79*B88</f>
        <v>4.8470171109861173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>
      <c r="A98" s="12" t="s">
        <v>113</v>
      </c>
      <c r="B98" s="13"/>
      <c r="C98" s="79">
        <f>SQRT(B92)</f>
        <v>2.2015942203290138</v>
      </c>
      <c r="D98" s="13"/>
      <c r="E98" s="13"/>
      <c r="F98" s="13"/>
      <c r="G98" s="13"/>
      <c r="H98" s="13"/>
      <c r="I98" s="13"/>
      <c r="J98" s="13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>
      <c r="A101" s="12" t="s">
        <v>114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>
      <c r="A104" s="13" t="s">
        <v>115</v>
      </c>
      <c r="B104" s="20" t="s">
        <v>116</v>
      </c>
      <c r="C104" s="13"/>
      <c r="D104" s="13"/>
      <c r="E104" s="13"/>
      <c r="F104" s="13"/>
      <c r="G104" s="13"/>
      <c r="H104" s="12">
        <f>TINV(2*0.01,B60)</f>
        <v>2.6024802950111221</v>
      </c>
      <c r="I104" s="13"/>
      <c r="J104" s="13"/>
      <c r="K104" s="14"/>
      <c r="L104" s="13"/>
    </row>
    <row r="105" spans="1: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>
      <c r="A107" s="13" t="s">
        <v>117</v>
      </c>
      <c r="B107" s="13"/>
      <c r="D107" s="13"/>
      <c r="E107" s="13"/>
      <c r="F107" s="82">
        <f>B74+H104*C98</f>
        <v>17.858880576016631</v>
      </c>
      <c r="G107" s="12"/>
      <c r="H107" s="13"/>
      <c r="I107" s="13"/>
      <c r="J107" s="13"/>
      <c r="K107" s="13"/>
      <c r="L107" s="13"/>
    </row>
    <row r="108" spans="1:1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>
      <c r="A109" s="13"/>
      <c r="B109" s="13"/>
      <c r="C109" s="13"/>
      <c r="D109" s="13"/>
      <c r="E109" s="13"/>
      <c r="F109" s="13">
        <v>1.0255096137259048E-2</v>
      </c>
      <c r="G109" s="13"/>
      <c r="H109" s="13"/>
      <c r="I109" s="13"/>
      <c r="J109" s="13"/>
    </row>
    <row r="110" spans="1:12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56hZN5LY/DAIjX2o1gPXsSXkuNkRGWf1482e/DAzLYp/IJQHMDDUi/u1+YkQzGvJaAi/uVX/+t6/7TwMc9PlWg==" saltValue="xEg+497uSV6USxqCRJqjBg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>
              <from>
                <xdr:col>2</xdr:col>
                <xdr:colOff>171450</xdr:colOff>
                <xdr:row>50</xdr:row>
                <xdr:rowOff>57150</xdr:rowOff>
              </from>
              <to>
                <xdr:col>2</xdr:col>
                <xdr:colOff>628650</xdr:colOff>
                <xdr:row>52</xdr:row>
                <xdr:rowOff>69850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>
              <from>
                <xdr:col>2</xdr:col>
                <xdr:colOff>247650</xdr:colOff>
                <xdr:row>53</xdr:row>
                <xdr:rowOff>69850</xdr:rowOff>
              </from>
              <to>
                <xdr:col>2</xdr:col>
                <xdr:colOff>514350</xdr:colOff>
                <xdr:row>55</xdr:row>
                <xdr:rowOff>146050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2</xdr:col>
                <xdr:colOff>165100</xdr:colOff>
                <xdr:row>58</xdr:row>
                <xdr:rowOff>31750</xdr:rowOff>
              </from>
              <to>
                <xdr:col>2</xdr:col>
                <xdr:colOff>1079500</xdr:colOff>
                <xdr:row>61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0</xdr:col>
                <xdr:colOff>622300</xdr:colOff>
                <xdr:row>65</xdr:row>
                <xdr:rowOff>69850</xdr:rowOff>
              </from>
              <to>
                <xdr:col>0</xdr:col>
                <xdr:colOff>1460500</xdr:colOff>
                <xdr:row>69</xdr:row>
                <xdr:rowOff>0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133350</xdr:rowOff>
              </from>
              <to>
                <xdr:col>2</xdr:col>
                <xdr:colOff>1314450</xdr:colOff>
                <xdr:row>75</xdr:row>
                <xdr:rowOff>57150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2</xdr:col>
                <xdr:colOff>88900</xdr:colOff>
                <xdr:row>76</xdr:row>
                <xdr:rowOff>152400</xdr:rowOff>
              </from>
              <to>
                <xdr:col>2</xdr:col>
                <xdr:colOff>1517650</xdr:colOff>
                <xdr:row>80</xdr:row>
                <xdr:rowOff>31750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>
              <from>
                <xdr:col>2</xdr:col>
                <xdr:colOff>146050</xdr:colOff>
                <xdr:row>85</xdr:row>
                <xdr:rowOff>133350</xdr:rowOff>
              </from>
              <to>
                <xdr:col>2</xdr:col>
                <xdr:colOff>552450</xdr:colOff>
                <xdr:row>88</xdr:row>
                <xdr:rowOff>127000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9">
            <anchor moveWithCells="1">
              <from>
                <xdr:col>2</xdr:col>
                <xdr:colOff>171450</xdr:colOff>
                <xdr:row>90</xdr:row>
                <xdr:rowOff>133350</xdr:rowOff>
              </from>
              <to>
                <xdr:col>2</xdr:col>
                <xdr:colOff>628650</xdr:colOff>
                <xdr:row>92</xdr:row>
                <xdr:rowOff>146050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19050</xdr:rowOff>
              </from>
              <to>
                <xdr:col>1</xdr:col>
                <xdr:colOff>1250950</xdr:colOff>
                <xdr:row>98</xdr:row>
                <xdr:rowOff>69850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1" r:id="rId22">
          <objectPr defaultSize="0" autoPict="0" r:id="rId23">
            <anchor moveWithCells="1" sizeWithCells="1">
              <from>
                <xdr:col>0</xdr:col>
                <xdr:colOff>755650</xdr:colOff>
                <xdr:row>101</xdr:row>
                <xdr:rowOff>133350</xdr:rowOff>
              </from>
              <to>
                <xdr:col>0</xdr:col>
                <xdr:colOff>1009650</xdr:colOff>
                <xdr:row>104</xdr:row>
                <xdr:rowOff>127000</xdr:rowOff>
              </to>
            </anchor>
          </objectPr>
        </oleObject>
      </mc:Choice>
      <mc:Fallback>
        <oleObject progId="Equation.DSMT4" shapeId="1034" r:id="rId22"/>
      </mc:Fallback>
    </mc:AlternateContent>
    <mc:AlternateContent xmlns:mc="http://schemas.openxmlformats.org/markup-compatibility/2006">
      <mc:Choice Requires="x14">
        <oleObject progId="Equation.DSMT4" shapeId="12" r:id="rId24">
          <objectPr defaultSize="0" autoPict="0" r:id="rId25">
            <anchor moveWithCells="1" sizeWithCells="1">
              <from>
                <xdr:col>1</xdr:col>
                <xdr:colOff>1593850</xdr:colOff>
                <xdr:row>104</xdr:row>
                <xdr:rowOff>114300</xdr:rowOff>
              </from>
              <to>
                <xdr:col>3</xdr:col>
                <xdr:colOff>1365250</xdr:colOff>
                <xdr:row>108</xdr:row>
                <xdr:rowOff>19050</xdr:rowOff>
              </to>
            </anchor>
          </objectPr>
        </oleObject>
      </mc:Choice>
      <mc:Fallback>
        <oleObject progId="Equation.DSMT4" shapeId="1035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AE170"/>
  <sheetViews>
    <sheetView zoomScale="90" zoomScaleNormal="90" workbookViewId="0">
      <selection activeCell="E39" sqref="E39"/>
    </sheetView>
  </sheetViews>
  <sheetFormatPr defaultColWidth="9.140625" defaultRowHeight="14.45"/>
  <cols>
    <col min="1" max="1" width="20.28515625" style="34" customWidth="1"/>
    <col min="2" max="2" width="27.7109375" style="34" customWidth="1"/>
    <col min="3" max="3" width="25.28515625" style="34" customWidth="1"/>
    <col min="4" max="4" width="20.28515625" style="34" customWidth="1"/>
    <col min="5" max="5" width="19" style="34" customWidth="1"/>
    <col min="6" max="6" width="22.7109375" style="34" customWidth="1"/>
    <col min="7" max="8" width="9.140625" style="34"/>
    <col min="9" max="9" width="11" style="34" bestFit="1" customWidth="1"/>
    <col min="10" max="16384" width="9.140625" style="34"/>
  </cols>
  <sheetData>
    <row r="1" spans="1:31" s="22" customFormat="1" ht="12.6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2.95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6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6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6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6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6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6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6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6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6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6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6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6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6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6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6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6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6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6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6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6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6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6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6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6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6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6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6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6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6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6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6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6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6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6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6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>
      <c r="A38" s="207" t="s">
        <v>118</v>
      </c>
      <c r="B38" s="208"/>
      <c r="C38" s="208"/>
      <c r="D38" s="208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>
      <c r="A40" s="30" t="s">
        <v>59</v>
      </c>
      <c r="B40" s="120" t="s">
        <v>54</v>
      </c>
      <c r="C40" s="120" t="s">
        <v>119</v>
      </c>
      <c r="D40" s="26"/>
      <c r="E40" s="26"/>
      <c r="F40" s="26"/>
      <c r="G40" t="s">
        <v>67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>
      <c r="A41" s="30" t="s">
        <v>60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181" t="s">
        <v>69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>
      <c r="A42" s="30" t="s">
        <v>61</v>
      </c>
      <c r="B42" s="127" t="e">
        <f>KURT(B3:AE37)</f>
        <v>#DIV/0!</v>
      </c>
      <c r="C42" s="127" t="e">
        <f>KURT(B51:AE85)</f>
        <v>#DIV/0!</v>
      </c>
      <c r="D42" s="26"/>
      <c r="E42" s="26"/>
      <c r="F42" s="26"/>
      <c r="G42" t="s">
        <v>71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120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121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2" t="e">
        <f>SKEW(B3:AE37)</f>
        <v>#DIV/0!</v>
      </c>
      <c r="C45" s="122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73</v>
      </c>
      <c r="E46" s="118" t="s">
        <v>74</v>
      </c>
      <c r="F46" s="118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100" t="s">
        <v>122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>
      <c r="A50" s="35" t="s">
        <v>56</v>
      </c>
      <c r="B50" s="105" t="str">
        <f>IF(B2&gt;0,B2,"")</f>
        <v/>
      </c>
      <c r="C50" s="105" t="str">
        <f t="shared" ref="C50:L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ref="M50:AE50" si="1">IF(M2&gt;0,M2,"")</f>
        <v/>
      </c>
      <c r="N50" s="105" t="str">
        <f t="shared" si="1"/>
        <v/>
      </c>
      <c r="O50" s="105" t="str">
        <f t="shared" si="1"/>
        <v/>
      </c>
      <c r="P50" s="105" t="str">
        <f t="shared" si="1"/>
        <v/>
      </c>
      <c r="Q50" s="105" t="str">
        <f t="shared" si="1"/>
        <v/>
      </c>
      <c r="R50" s="105" t="str">
        <f t="shared" si="1"/>
        <v/>
      </c>
      <c r="S50" s="105" t="str">
        <f t="shared" si="1"/>
        <v/>
      </c>
      <c r="T50" s="105" t="str">
        <f t="shared" si="1"/>
        <v/>
      </c>
      <c r="U50" s="105" t="str">
        <f t="shared" si="1"/>
        <v/>
      </c>
      <c r="V50" s="105" t="str">
        <f t="shared" si="1"/>
        <v/>
      </c>
      <c r="W50" s="105" t="str">
        <f t="shared" si="1"/>
        <v/>
      </c>
      <c r="X50" s="105" t="str">
        <f t="shared" si="1"/>
        <v/>
      </c>
      <c r="Y50" s="105" t="str">
        <f t="shared" si="1"/>
        <v/>
      </c>
      <c r="Z50" s="105" t="str">
        <f t="shared" si="1"/>
        <v/>
      </c>
      <c r="AA50" s="105" t="str">
        <f t="shared" si="1"/>
        <v/>
      </c>
      <c r="AB50" s="105" t="str">
        <f t="shared" si="1"/>
        <v/>
      </c>
      <c r="AC50" s="105" t="str">
        <f t="shared" si="1"/>
        <v/>
      </c>
      <c r="AD50" s="105" t="str">
        <f t="shared" si="1"/>
        <v/>
      </c>
      <c r="AE50" s="105" t="str">
        <f t="shared" si="1"/>
        <v/>
      </c>
    </row>
    <row r="51" spans="1:31">
      <c r="A51" s="106">
        <v>1</v>
      </c>
      <c r="B51" s="107" t="str">
        <f>IF(B3&gt;0,LN(B3),"")</f>
        <v/>
      </c>
      <c r="C51" s="107" t="str">
        <f t="shared" ref="C51:L51" si="2">IF(C3&gt;0,LN(C3),"")</f>
        <v/>
      </c>
      <c r="D51" s="107" t="str">
        <f t="shared" si="2"/>
        <v/>
      </c>
      <c r="E51" s="107" t="str">
        <f t="shared" si="2"/>
        <v/>
      </c>
      <c r="F51" s="107" t="str">
        <f t="shared" si="2"/>
        <v/>
      </c>
      <c r="G51" s="107" t="str">
        <f t="shared" si="2"/>
        <v/>
      </c>
      <c r="H51" s="107" t="str">
        <f t="shared" si="2"/>
        <v/>
      </c>
      <c r="I51" s="107" t="str">
        <f t="shared" si="2"/>
        <v/>
      </c>
      <c r="J51" s="107" t="str">
        <f t="shared" si="2"/>
        <v/>
      </c>
      <c r="K51" s="107" t="str">
        <f t="shared" si="2"/>
        <v/>
      </c>
      <c r="L51" s="107" t="str">
        <f t="shared" si="2"/>
        <v/>
      </c>
      <c r="M51" s="107" t="str">
        <f t="shared" ref="M51:AE51" si="3">IF(M3&gt;0,LN(M3),"")</f>
        <v/>
      </c>
      <c r="N51" s="107" t="str">
        <f t="shared" si="3"/>
        <v/>
      </c>
      <c r="O51" s="107" t="str">
        <f t="shared" si="3"/>
        <v/>
      </c>
      <c r="P51" s="107" t="str">
        <f t="shared" si="3"/>
        <v/>
      </c>
      <c r="Q51" s="107" t="str">
        <f t="shared" si="3"/>
        <v/>
      </c>
      <c r="R51" s="107" t="str">
        <f t="shared" si="3"/>
        <v/>
      </c>
      <c r="S51" s="107" t="str">
        <f t="shared" si="3"/>
        <v/>
      </c>
      <c r="T51" s="107" t="str">
        <f t="shared" si="3"/>
        <v/>
      </c>
      <c r="U51" s="107" t="str">
        <f t="shared" si="3"/>
        <v/>
      </c>
      <c r="V51" s="107" t="str">
        <f t="shared" si="3"/>
        <v/>
      </c>
      <c r="W51" s="107" t="str">
        <f t="shared" si="3"/>
        <v/>
      </c>
      <c r="X51" s="107" t="str">
        <f t="shared" si="3"/>
        <v/>
      </c>
      <c r="Y51" s="107" t="str">
        <f t="shared" si="3"/>
        <v/>
      </c>
      <c r="Z51" s="107" t="str">
        <f t="shared" si="3"/>
        <v/>
      </c>
      <c r="AA51" s="107" t="str">
        <f t="shared" si="3"/>
        <v/>
      </c>
      <c r="AB51" s="107" t="str">
        <f t="shared" si="3"/>
        <v/>
      </c>
      <c r="AC51" s="107" t="str">
        <f t="shared" si="3"/>
        <v/>
      </c>
      <c r="AD51" s="107" t="str">
        <f t="shared" si="3"/>
        <v/>
      </c>
      <c r="AE51" s="107" t="str">
        <f t="shared" si="3"/>
        <v/>
      </c>
    </row>
    <row r="52" spans="1:31">
      <c r="A52" s="106">
        <v>2</v>
      </c>
      <c r="B52" s="107" t="str">
        <f t="shared" ref="B52:L52" si="4">IF(B4&gt;0,LN(B4),"")</f>
        <v/>
      </c>
      <c r="C52" s="107" t="str">
        <f t="shared" si="4"/>
        <v/>
      </c>
      <c r="D52" s="107" t="str">
        <f t="shared" si="4"/>
        <v/>
      </c>
      <c r="E52" s="107" t="str">
        <f t="shared" si="4"/>
        <v/>
      </c>
      <c r="F52" s="107" t="str">
        <f t="shared" si="4"/>
        <v/>
      </c>
      <c r="G52" s="107" t="str">
        <f t="shared" si="4"/>
        <v/>
      </c>
      <c r="H52" s="107" t="str">
        <f t="shared" si="4"/>
        <v/>
      </c>
      <c r="I52" s="107" t="str">
        <f t="shared" si="4"/>
        <v/>
      </c>
      <c r="J52" s="107" t="str">
        <f t="shared" si="4"/>
        <v/>
      </c>
      <c r="K52" s="107" t="str">
        <f t="shared" si="4"/>
        <v/>
      </c>
      <c r="L52" s="107" t="str">
        <f t="shared" si="4"/>
        <v/>
      </c>
      <c r="M52" s="107" t="str">
        <f t="shared" ref="M52:AE52" si="5">IF(M4&gt;0,LN(M4),"")</f>
        <v/>
      </c>
      <c r="N52" s="107" t="str">
        <f t="shared" si="5"/>
        <v/>
      </c>
      <c r="O52" s="107" t="str">
        <f t="shared" si="5"/>
        <v/>
      </c>
      <c r="P52" s="107" t="str">
        <f t="shared" si="5"/>
        <v/>
      </c>
      <c r="Q52" s="107" t="str">
        <f t="shared" si="5"/>
        <v/>
      </c>
      <c r="R52" s="107" t="str">
        <f t="shared" si="5"/>
        <v/>
      </c>
      <c r="S52" s="107" t="str">
        <f t="shared" si="5"/>
        <v/>
      </c>
      <c r="T52" s="107" t="str">
        <f t="shared" si="5"/>
        <v/>
      </c>
      <c r="U52" s="107" t="str">
        <f t="shared" si="5"/>
        <v/>
      </c>
      <c r="V52" s="107" t="str">
        <f t="shared" si="5"/>
        <v/>
      </c>
      <c r="W52" s="107" t="str">
        <f t="shared" si="5"/>
        <v/>
      </c>
      <c r="X52" s="107" t="str">
        <f t="shared" si="5"/>
        <v/>
      </c>
      <c r="Y52" s="107" t="str">
        <f t="shared" si="5"/>
        <v/>
      </c>
      <c r="Z52" s="107" t="str">
        <f t="shared" si="5"/>
        <v/>
      </c>
      <c r="AA52" s="107" t="str">
        <f t="shared" si="5"/>
        <v/>
      </c>
      <c r="AB52" s="107" t="str">
        <f t="shared" si="5"/>
        <v/>
      </c>
      <c r="AC52" s="107" t="str">
        <f t="shared" si="5"/>
        <v/>
      </c>
      <c r="AD52" s="107" t="str">
        <f t="shared" si="5"/>
        <v/>
      </c>
      <c r="AE52" s="107" t="str">
        <f t="shared" si="5"/>
        <v/>
      </c>
    </row>
    <row r="53" spans="1:31">
      <c r="A53" s="106">
        <v>3</v>
      </c>
      <c r="B53" s="107" t="str">
        <f t="shared" ref="B53:L53" si="6">IF(B5&gt;0,LN(B5),"")</f>
        <v/>
      </c>
      <c r="C53" s="107" t="str">
        <f t="shared" si="6"/>
        <v/>
      </c>
      <c r="D53" s="107" t="str">
        <f t="shared" si="6"/>
        <v/>
      </c>
      <c r="E53" s="107" t="str">
        <f t="shared" si="6"/>
        <v/>
      </c>
      <c r="F53" s="107" t="str">
        <f t="shared" si="6"/>
        <v/>
      </c>
      <c r="G53" s="107" t="str">
        <f t="shared" si="6"/>
        <v/>
      </c>
      <c r="H53" s="107" t="str">
        <f t="shared" si="6"/>
        <v/>
      </c>
      <c r="I53" s="107" t="str">
        <f t="shared" si="6"/>
        <v/>
      </c>
      <c r="J53" s="107" t="str">
        <f t="shared" si="6"/>
        <v/>
      </c>
      <c r="K53" s="107" t="str">
        <f t="shared" si="6"/>
        <v/>
      </c>
      <c r="L53" s="107" t="str">
        <f t="shared" si="6"/>
        <v/>
      </c>
      <c r="M53" s="107" t="str">
        <f t="shared" ref="M53:AE53" si="7">IF(M5&gt;0,LN(M5),"")</f>
        <v/>
      </c>
      <c r="N53" s="107" t="str">
        <f t="shared" si="7"/>
        <v/>
      </c>
      <c r="O53" s="107" t="str">
        <f t="shared" si="7"/>
        <v/>
      </c>
      <c r="P53" s="107" t="str">
        <f t="shared" si="7"/>
        <v/>
      </c>
      <c r="Q53" s="107" t="str">
        <f t="shared" si="7"/>
        <v/>
      </c>
      <c r="R53" s="107" t="str">
        <f t="shared" si="7"/>
        <v/>
      </c>
      <c r="S53" s="107" t="str">
        <f t="shared" si="7"/>
        <v/>
      </c>
      <c r="T53" s="107" t="str">
        <f t="shared" si="7"/>
        <v/>
      </c>
      <c r="U53" s="107" t="str">
        <f t="shared" si="7"/>
        <v/>
      </c>
      <c r="V53" s="107" t="str">
        <f t="shared" si="7"/>
        <v/>
      </c>
      <c r="W53" s="107" t="str">
        <f t="shared" si="7"/>
        <v/>
      </c>
      <c r="X53" s="107" t="str">
        <f t="shared" si="7"/>
        <v/>
      </c>
      <c r="Y53" s="107" t="str">
        <f t="shared" si="7"/>
        <v/>
      </c>
      <c r="Z53" s="107" t="str">
        <f t="shared" si="7"/>
        <v/>
      </c>
      <c r="AA53" s="107" t="str">
        <f t="shared" si="7"/>
        <v/>
      </c>
      <c r="AB53" s="107" t="str">
        <f t="shared" si="7"/>
        <v/>
      </c>
      <c r="AC53" s="107" t="str">
        <f t="shared" si="7"/>
        <v/>
      </c>
      <c r="AD53" s="107" t="str">
        <f t="shared" si="7"/>
        <v/>
      </c>
      <c r="AE53" s="107" t="str">
        <f t="shared" si="7"/>
        <v/>
      </c>
    </row>
    <row r="54" spans="1:31">
      <c r="A54" s="106">
        <v>4</v>
      </c>
      <c r="B54" s="107" t="str">
        <f t="shared" ref="B54:L54" si="8">IF(B6&gt;0,LN(B6),"")</f>
        <v/>
      </c>
      <c r="C54" s="107" t="str">
        <f t="shared" si="8"/>
        <v/>
      </c>
      <c r="D54" s="107" t="str">
        <f t="shared" si="8"/>
        <v/>
      </c>
      <c r="E54" s="107" t="str">
        <f t="shared" si="8"/>
        <v/>
      </c>
      <c r="F54" s="107" t="str">
        <f t="shared" si="8"/>
        <v/>
      </c>
      <c r="G54" s="107" t="str">
        <f t="shared" si="8"/>
        <v/>
      </c>
      <c r="H54" s="107" t="str">
        <f t="shared" si="8"/>
        <v/>
      </c>
      <c r="I54" s="107" t="str">
        <f t="shared" si="8"/>
        <v/>
      </c>
      <c r="J54" s="107" t="str">
        <f t="shared" si="8"/>
        <v/>
      </c>
      <c r="K54" s="107" t="str">
        <f t="shared" si="8"/>
        <v/>
      </c>
      <c r="L54" s="107" t="str">
        <f t="shared" si="8"/>
        <v/>
      </c>
      <c r="M54" s="107" t="str">
        <f t="shared" ref="M54:AE54" si="9">IF(M6&gt;0,LN(M6),"")</f>
        <v/>
      </c>
      <c r="N54" s="107" t="str">
        <f t="shared" si="9"/>
        <v/>
      </c>
      <c r="O54" s="107" t="str">
        <f t="shared" si="9"/>
        <v/>
      </c>
      <c r="P54" s="107" t="str">
        <f t="shared" si="9"/>
        <v/>
      </c>
      <c r="Q54" s="107" t="str">
        <f t="shared" si="9"/>
        <v/>
      </c>
      <c r="R54" s="107" t="str">
        <f t="shared" si="9"/>
        <v/>
      </c>
      <c r="S54" s="107" t="str">
        <f t="shared" si="9"/>
        <v/>
      </c>
      <c r="T54" s="107" t="str">
        <f t="shared" si="9"/>
        <v/>
      </c>
      <c r="U54" s="107" t="str">
        <f t="shared" si="9"/>
        <v/>
      </c>
      <c r="V54" s="107" t="str">
        <f t="shared" si="9"/>
        <v/>
      </c>
      <c r="W54" s="107" t="str">
        <f t="shared" si="9"/>
        <v/>
      </c>
      <c r="X54" s="107" t="str">
        <f t="shared" si="9"/>
        <v/>
      </c>
      <c r="Y54" s="107" t="str">
        <f t="shared" si="9"/>
        <v/>
      </c>
      <c r="Z54" s="107" t="str">
        <f t="shared" si="9"/>
        <v/>
      </c>
      <c r="AA54" s="107" t="str">
        <f t="shared" si="9"/>
        <v/>
      </c>
      <c r="AB54" s="107" t="str">
        <f t="shared" si="9"/>
        <v/>
      </c>
      <c r="AC54" s="107" t="str">
        <f t="shared" si="9"/>
        <v/>
      </c>
      <c r="AD54" s="107" t="str">
        <f t="shared" si="9"/>
        <v/>
      </c>
      <c r="AE54" s="107" t="str">
        <f t="shared" si="9"/>
        <v/>
      </c>
    </row>
    <row r="55" spans="1:31">
      <c r="A55" s="106">
        <v>5</v>
      </c>
      <c r="B55" s="107" t="str">
        <f t="shared" ref="B55:L55" si="10">IF(B7&gt;0,LN(B7),"")</f>
        <v/>
      </c>
      <c r="C55" s="107" t="str">
        <f t="shared" si="10"/>
        <v/>
      </c>
      <c r="D55" s="107" t="str">
        <f t="shared" si="10"/>
        <v/>
      </c>
      <c r="E55" s="107" t="str">
        <f t="shared" si="10"/>
        <v/>
      </c>
      <c r="F55" s="107" t="str">
        <f t="shared" si="10"/>
        <v/>
      </c>
      <c r="G55" s="107" t="str">
        <f t="shared" si="10"/>
        <v/>
      </c>
      <c r="H55" s="107" t="str">
        <f t="shared" si="10"/>
        <v/>
      </c>
      <c r="I55" s="107" t="str">
        <f t="shared" si="10"/>
        <v/>
      </c>
      <c r="J55" s="107" t="str">
        <f t="shared" si="10"/>
        <v/>
      </c>
      <c r="K55" s="107" t="str">
        <f t="shared" si="10"/>
        <v/>
      </c>
      <c r="L55" s="107" t="str">
        <f t="shared" si="10"/>
        <v/>
      </c>
      <c r="M55" s="107" t="str">
        <f t="shared" ref="M55:AE55" si="11">IF(M7&gt;0,LN(M7),"")</f>
        <v/>
      </c>
      <c r="N55" s="107" t="str">
        <f t="shared" si="11"/>
        <v/>
      </c>
      <c r="O55" s="107" t="str">
        <f t="shared" si="11"/>
        <v/>
      </c>
      <c r="P55" s="107" t="str">
        <f t="shared" si="11"/>
        <v/>
      </c>
      <c r="Q55" s="107" t="str">
        <f t="shared" si="11"/>
        <v/>
      </c>
      <c r="R55" s="107" t="str">
        <f t="shared" si="11"/>
        <v/>
      </c>
      <c r="S55" s="107" t="str">
        <f t="shared" si="11"/>
        <v/>
      </c>
      <c r="T55" s="107" t="str">
        <f t="shared" si="11"/>
        <v/>
      </c>
      <c r="U55" s="107" t="str">
        <f t="shared" si="11"/>
        <v/>
      </c>
      <c r="V55" s="107" t="str">
        <f t="shared" si="11"/>
        <v/>
      </c>
      <c r="W55" s="107" t="str">
        <f t="shared" si="11"/>
        <v/>
      </c>
      <c r="X55" s="107" t="str">
        <f t="shared" si="11"/>
        <v/>
      </c>
      <c r="Y55" s="107" t="str">
        <f t="shared" si="11"/>
        <v/>
      </c>
      <c r="Z55" s="107" t="str">
        <f t="shared" si="11"/>
        <v/>
      </c>
      <c r="AA55" s="107" t="str">
        <f t="shared" si="11"/>
        <v/>
      </c>
      <c r="AB55" s="107" t="str">
        <f t="shared" si="11"/>
        <v/>
      </c>
      <c r="AC55" s="107" t="str">
        <f t="shared" si="11"/>
        <v/>
      </c>
      <c r="AD55" s="107" t="str">
        <f t="shared" si="11"/>
        <v/>
      </c>
      <c r="AE55" s="107" t="str">
        <f t="shared" si="11"/>
        <v/>
      </c>
    </row>
    <row r="56" spans="1:31">
      <c r="A56" s="106">
        <v>6</v>
      </c>
      <c r="B56" s="107" t="str">
        <f t="shared" ref="B56:L56" si="12">IF(B8&gt;0,LN(B8),"")</f>
        <v/>
      </c>
      <c r="C56" s="107" t="str">
        <f t="shared" si="12"/>
        <v/>
      </c>
      <c r="D56" s="107" t="str">
        <f t="shared" si="12"/>
        <v/>
      </c>
      <c r="E56" s="107" t="str">
        <f t="shared" si="12"/>
        <v/>
      </c>
      <c r="F56" s="107" t="str">
        <f t="shared" si="12"/>
        <v/>
      </c>
      <c r="G56" s="107" t="str">
        <f t="shared" si="12"/>
        <v/>
      </c>
      <c r="H56" s="107" t="str">
        <f t="shared" si="12"/>
        <v/>
      </c>
      <c r="I56" s="107" t="str">
        <f t="shared" si="12"/>
        <v/>
      </c>
      <c r="J56" s="107" t="str">
        <f t="shared" si="12"/>
        <v/>
      </c>
      <c r="K56" s="107" t="str">
        <f t="shared" si="12"/>
        <v/>
      </c>
      <c r="L56" s="107" t="str">
        <f t="shared" si="12"/>
        <v/>
      </c>
      <c r="M56" s="107" t="str">
        <f t="shared" ref="M56:AE56" si="13">IF(M8&gt;0,LN(M8),"")</f>
        <v/>
      </c>
      <c r="N56" s="107" t="str">
        <f t="shared" si="13"/>
        <v/>
      </c>
      <c r="O56" s="107" t="str">
        <f t="shared" si="13"/>
        <v/>
      </c>
      <c r="P56" s="107" t="str">
        <f t="shared" si="13"/>
        <v/>
      </c>
      <c r="Q56" s="107" t="str">
        <f t="shared" si="13"/>
        <v/>
      </c>
      <c r="R56" s="107" t="str">
        <f t="shared" si="13"/>
        <v/>
      </c>
      <c r="S56" s="107" t="str">
        <f t="shared" si="13"/>
        <v/>
      </c>
      <c r="T56" s="107" t="str">
        <f t="shared" si="13"/>
        <v/>
      </c>
      <c r="U56" s="107" t="str">
        <f t="shared" si="13"/>
        <v/>
      </c>
      <c r="V56" s="107" t="str">
        <f t="shared" si="13"/>
        <v/>
      </c>
      <c r="W56" s="107" t="str">
        <f t="shared" si="13"/>
        <v/>
      </c>
      <c r="X56" s="107" t="str">
        <f t="shared" si="13"/>
        <v/>
      </c>
      <c r="Y56" s="107" t="str">
        <f t="shared" si="13"/>
        <v/>
      </c>
      <c r="Z56" s="107" t="str">
        <f t="shared" si="13"/>
        <v/>
      </c>
      <c r="AA56" s="107" t="str">
        <f t="shared" si="13"/>
        <v/>
      </c>
      <c r="AB56" s="107" t="str">
        <f t="shared" si="13"/>
        <v/>
      </c>
      <c r="AC56" s="107" t="str">
        <f t="shared" si="13"/>
        <v/>
      </c>
      <c r="AD56" s="107" t="str">
        <f t="shared" si="13"/>
        <v/>
      </c>
      <c r="AE56" s="107" t="str">
        <f t="shared" si="13"/>
        <v/>
      </c>
    </row>
    <row r="57" spans="1:31">
      <c r="A57" s="106">
        <v>7</v>
      </c>
      <c r="B57" s="107" t="str">
        <f t="shared" ref="B57:L57" si="14">IF(B9&gt;0,LN(B9),"")</f>
        <v/>
      </c>
      <c r="C57" s="107" t="str">
        <f t="shared" si="14"/>
        <v/>
      </c>
      <c r="D57" s="107" t="str">
        <f t="shared" si="14"/>
        <v/>
      </c>
      <c r="E57" s="107" t="str">
        <f t="shared" si="14"/>
        <v/>
      </c>
      <c r="F57" s="107" t="str">
        <f t="shared" si="14"/>
        <v/>
      </c>
      <c r="G57" s="107" t="str">
        <f t="shared" si="14"/>
        <v/>
      </c>
      <c r="H57" s="107" t="str">
        <f t="shared" si="14"/>
        <v/>
      </c>
      <c r="I57" s="107" t="str">
        <f t="shared" si="14"/>
        <v/>
      </c>
      <c r="J57" s="107" t="str">
        <f t="shared" si="14"/>
        <v/>
      </c>
      <c r="K57" s="107" t="str">
        <f t="shared" si="14"/>
        <v/>
      </c>
      <c r="L57" s="107" t="str">
        <f t="shared" si="14"/>
        <v/>
      </c>
      <c r="M57" s="107" t="str">
        <f t="shared" ref="M57:AE57" si="15">IF(M9&gt;0,LN(M9),"")</f>
        <v/>
      </c>
      <c r="N57" s="107" t="str">
        <f t="shared" si="15"/>
        <v/>
      </c>
      <c r="O57" s="107" t="str">
        <f t="shared" si="15"/>
        <v/>
      </c>
      <c r="P57" s="107" t="str">
        <f t="shared" si="15"/>
        <v/>
      </c>
      <c r="Q57" s="107" t="str">
        <f t="shared" si="15"/>
        <v/>
      </c>
      <c r="R57" s="107" t="str">
        <f t="shared" si="15"/>
        <v/>
      </c>
      <c r="S57" s="107" t="str">
        <f t="shared" si="15"/>
        <v/>
      </c>
      <c r="T57" s="107" t="str">
        <f t="shared" si="15"/>
        <v/>
      </c>
      <c r="U57" s="107" t="str">
        <f t="shared" si="15"/>
        <v/>
      </c>
      <c r="V57" s="107" t="str">
        <f t="shared" si="15"/>
        <v/>
      </c>
      <c r="W57" s="107" t="str">
        <f t="shared" si="15"/>
        <v/>
      </c>
      <c r="X57" s="107" t="str">
        <f t="shared" si="15"/>
        <v/>
      </c>
      <c r="Y57" s="107" t="str">
        <f t="shared" si="15"/>
        <v/>
      </c>
      <c r="Z57" s="107" t="str">
        <f t="shared" si="15"/>
        <v/>
      </c>
      <c r="AA57" s="107" t="str">
        <f t="shared" si="15"/>
        <v/>
      </c>
      <c r="AB57" s="107" t="str">
        <f t="shared" si="15"/>
        <v/>
      </c>
      <c r="AC57" s="107" t="str">
        <f t="shared" si="15"/>
        <v/>
      </c>
      <c r="AD57" s="107" t="str">
        <f t="shared" si="15"/>
        <v/>
      </c>
      <c r="AE57" s="107" t="str">
        <f t="shared" si="15"/>
        <v/>
      </c>
    </row>
    <row r="58" spans="1:31">
      <c r="A58" s="106">
        <v>8</v>
      </c>
      <c r="B58" s="107" t="str">
        <f t="shared" ref="B58:L58" si="16">IF(B10&gt;0,LN(B10),"")</f>
        <v/>
      </c>
      <c r="C58" s="107" t="str">
        <f t="shared" si="16"/>
        <v/>
      </c>
      <c r="D58" s="107" t="str">
        <f t="shared" si="16"/>
        <v/>
      </c>
      <c r="E58" s="107" t="str">
        <f t="shared" si="16"/>
        <v/>
      </c>
      <c r="F58" s="107" t="str">
        <f t="shared" si="16"/>
        <v/>
      </c>
      <c r="G58" s="107" t="str">
        <f t="shared" si="16"/>
        <v/>
      </c>
      <c r="H58" s="107" t="str">
        <f t="shared" si="16"/>
        <v/>
      </c>
      <c r="I58" s="107" t="str">
        <f t="shared" si="16"/>
        <v/>
      </c>
      <c r="J58" s="107" t="str">
        <f t="shared" si="16"/>
        <v/>
      </c>
      <c r="K58" s="107" t="str">
        <f t="shared" si="16"/>
        <v/>
      </c>
      <c r="L58" s="107" t="str">
        <f t="shared" si="16"/>
        <v/>
      </c>
      <c r="M58" s="107" t="str">
        <f t="shared" ref="M58:AE58" si="17">IF(M10&gt;0,LN(M10),"")</f>
        <v/>
      </c>
      <c r="N58" s="107" t="str">
        <f t="shared" si="17"/>
        <v/>
      </c>
      <c r="O58" s="107" t="str">
        <f t="shared" si="17"/>
        <v/>
      </c>
      <c r="P58" s="107" t="str">
        <f t="shared" si="17"/>
        <v/>
      </c>
      <c r="Q58" s="107" t="str">
        <f t="shared" si="17"/>
        <v/>
      </c>
      <c r="R58" s="107" t="str">
        <f t="shared" si="17"/>
        <v/>
      </c>
      <c r="S58" s="107" t="str">
        <f t="shared" si="17"/>
        <v/>
      </c>
      <c r="T58" s="107" t="str">
        <f t="shared" si="17"/>
        <v/>
      </c>
      <c r="U58" s="107" t="str">
        <f t="shared" si="17"/>
        <v/>
      </c>
      <c r="V58" s="107" t="str">
        <f t="shared" si="17"/>
        <v/>
      </c>
      <c r="W58" s="107" t="str">
        <f t="shared" si="17"/>
        <v/>
      </c>
      <c r="X58" s="107" t="str">
        <f t="shared" si="17"/>
        <v/>
      </c>
      <c r="Y58" s="107" t="str">
        <f t="shared" si="17"/>
        <v/>
      </c>
      <c r="Z58" s="107" t="str">
        <f t="shared" si="17"/>
        <v/>
      </c>
      <c r="AA58" s="107" t="str">
        <f t="shared" si="17"/>
        <v/>
      </c>
      <c r="AB58" s="107" t="str">
        <f t="shared" si="17"/>
        <v/>
      </c>
      <c r="AC58" s="107" t="str">
        <f t="shared" si="17"/>
        <v/>
      </c>
      <c r="AD58" s="107" t="str">
        <f t="shared" si="17"/>
        <v/>
      </c>
      <c r="AE58" s="107" t="str">
        <f t="shared" si="17"/>
        <v/>
      </c>
    </row>
    <row r="59" spans="1:31">
      <c r="A59" s="106">
        <v>9</v>
      </c>
      <c r="B59" s="107" t="str">
        <f t="shared" ref="B59:L59" si="18">IF(B11&gt;0,LN(B11),"")</f>
        <v/>
      </c>
      <c r="C59" s="107" t="str">
        <f t="shared" si="18"/>
        <v/>
      </c>
      <c r="D59" s="107" t="str">
        <f t="shared" si="18"/>
        <v/>
      </c>
      <c r="E59" s="107" t="str">
        <f t="shared" si="18"/>
        <v/>
      </c>
      <c r="F59" s="107" t="str">
        <f t="shared" si="18"/>
        <v/>
      </c>
      <c r="G59" s="107" t="str">
        <f t="shared" si="18"/>
        <v/>
      </c>
      <c r="H59" s="107" t="str">
        <f t="shared" si="18"/>
        <v/>
      </c>
      <c r="I59" s="107" t="str">
        <f t="shared" si="18"/>
        <v/>
      </c>
      <c r="J59" s="107" t="str">
        <f t="shared" si="18"/>
        <v/>
      </c>
      <c r="K59" s="107" t="str">
        <f t="shared" si="18"/>
        <v/>
      </c>
      <c r="L59" s="107" t="str">
        <f t="shared" si="18"/>
        <v/>
      </c>
      <c r="M59" s="107" t="str">
        <f t="shared" ref="M59:AE59" si="19">IF(M11&gt;0,LN(M11),"")</f>
        <v/>
      </c>
      <c r="N59" s="107" t="str">
        <f t="shared" si="19"/>
        <v/>
      </c>
      <c r="O59" s="107" t="str">
        <f t="shared" si="19"/>
        <v/>
      </c>
      <c r="P59" s="107" t="str">
        <f t="shared" si="19"/>
        <v/>
      </c>
      <c r="Q59" s="107" t="str">
        <f t="shared" si="19"/>
        <v/>
      </c>
      <c r="R59" s="107" t="str">
        <f t="shared" si="19"/>
        <v/>
      </c>
      <c r="S59" s="107" t="str">
        <f t="shared" si="19"/>
        <v/>
      </c>
      <c r="T59" s="107" t="str">
        <f t="shared" si="19"/>
        <v/>
      </c>
      <c r="U59" s="107" t="str">
        <f t="shared" si="19"/>
        <v/>
      </c>
      <c r="V59" s="107" t="str">
        <f t="shared" si="19"/>
        <v/>
      </c>
      <c r="W59" s="107" t="str">
        <f t="shared" si="19"/>
        <v/>
      </c>
      <c r="X59" s="107" t="str">
        <f t="shared" si="19"/>
        <v/>
      </c>
      <c r="Y59" s="107" t="str">
        <f t="shared" si="19"/>
        <v/>
      </c>
      <c r="Z59" s="107" t="str">
        <f t="shared" si="19"/>
        <v/>
      </c>
      <c r="AA59" s="107" t="str">
        <f t="shared" si="19"/>
        <v/>
      </c>
      <c r="AB59" s="107" t="str">
        <f t="shared" si="19"/>
        <v/>
      </c>
      <c r="AC59" s="107" t="str">
        <f t="shared" si="19"/>
        <v/>
      </c>
      <c r="AD59" s="107" t="str">
        <f t="shared" si="19"/>
        <v/>
      </c>
      <c r="AE59" s="107" t="str">
        <f t="shared" si="19"/>
        <v/>
      </c>
    </row>
    <row r="60" spans="1:31">
      <c r="A60" s="106">
        <v>10</v>
      </c>
      <c r="B60" s="107" t="str">
        <f t="shared" ref="B60:L60" si="20">IF(B12&gt;0,LN(B12),"")</f>
        <v/>
      </c>
      <c r="C60" s="107" t="str">
        <f t="shared" si="20"/>
        <v/>
      </c>
      <c r="D60" s="107" t="str">
        <f t="shared" si="20"/>
        <v/>
      </c>
      <c r="E60" s="107" t="str">
        <f t="shared" si="20"/>
        <v/>
      </c>
      <c r="F60" s="107" t="str">
        <f t="shared" si="20"/>
        <v/>
      </c>
      <c r="G60" s="107" t="str">
        <f t="shared" si="20"/>
        <v/>
      </c>
      <c r="H60" s="107" t="str">
        <f t="shared" si="20"/>
        <v/>
      </c>
      <c r="I60" s="107" t="str">
        <f t="shared" si="20"/>
        <v/>
      </c>
      <c r="J60" s="107" t="str">
        <f t="shared" si="20"/>
        <v/>
      </c>
      <c r="K60" s="107" t="str">
        <f t="shared" si="20"/>
        <v/>
      </c>
      <c r="L60" s="107" t="str">
        <f t="shared" si="20"/>
        <v/>
      </c>
      <c r="M60" s="107" t="str">
        <f t="shared" ref="M60:AE60" si="21">IF(M12&gt;0,LN(M12),"")</f>
        <v/>
      </c>
      <c r="N60" s="107" t="str">
        <f t="shared" si="21"/>
        <v/>
      </c>
      <c r="O60" s="107" t="str">
        <f t="shared" si="21"/>
        <v/>
      </c>
      <c r="P60" s="107" t="str">
        <f t="shared" si="21"/>
        <v/>
      </c>
      <c r="Q60" s="107" t="str">
        <f t="shared" si="21"/>
        <v/>
      </c>
      <c r="R60" s="107" t="str">
        <f t="shared" si="21"/>
        <v/>
      </c>
      <c r="S60" s="107" t="str">
        <f t="shared" si="21"/>
        <v/>
      </c>
      <c r="T60" s="107" t="str">
        <f t="shared" si="21"/>
        <v/>
      </c>
      <c r="U60" s="107" t="str">
        <f t="shared" si="21"/>
        <v/>
      </c>
      <c r="V60" s="107" t="str">
        <f t="shared" si="21"/>
        <v/>
      </c>
      <c r="W60" s="107" t="str">
        <f t="shared" si="21"/>
        <v/>
      </c>
      <c r="X60" s="107" t="str">
        <f t="shared" si="21"/>
        <v/>
      </c>
      <c r="Y60" s="107" t="str">
        <f t="shared" si="21"/>
        <v/>
      </c>
      <c r="Z60" s="107" t="str">
        <f t="shared" si="21"/>
        <v/>
      </c>
      <c r="AA60" s="107" t="str">
        <f t="shared" si="21"/>
        <v/>
      </c>
      <c r="AB60" s="107" t="str">
        <f t="shared" si="21"/>
        <v/>
      </c>
      <c r="AC60" s="107" t="str">
        <f t="shared" si="21"/>
        <v/>
      </c>
      <c r="AD60" s="107" t="str">
        <f t="shared" si="21"/>
        <v/>
      </c>
      <c r="AE60" s="107" t="str">
        <f t="shared" si="21"/>
        <v/>
      </c>
    </row>
    <row r="61" spans="1:31">
      <c r="A61" s="106">
        <v>11</v>
      </c>
      <c r="B61" s="107" t="str">
        <f t="shared" ref="B61:L61" si="22">IF(B13&gt;0,LN(B13),"")</f>
        <v/>
      </c>
      <c r="C61" s="107" t="str">
        <f t="shared" si="22"/>
        <v/>
      </c>
      <c r="D61" s="107" t="str">
        <f t="shared" si="22"/>
        <v/>
      </c>
      <c r="E61" s="107" t="str">
        <f t="shared" si="22"/>
        <v/>
      </c>
      <c r="F61" s="107" t="str">
        <f t="shared" si="22"/>
        <v/>
      </c>
      <c r="G61" s="107" t="str">
        <f t="shared" si="22"/>
        <v/>
      </c>
      <c r="H61" s="107" t="str">
        <f t="shared" si="22"/>
        <v/>
      </c>
      <c r="I61" s="107" t="str">
        <f t="shared" si="22"/>
        <v/>
      </c>
      <c r="J61" s="107" t="str">
        <f t="shared" si="22"/>
        <v/>
      </c>
      <c r="K61" s="107" t="str">
        <f t="shared" si="22"/>
        <v/>
      </c>
      <c r="L61" s="107" t="str">
        <f t="shared" si="22"/>
        <v/>
      </c>
      <c r="M61" s="107" t="str">
        <f t="shared" ref="M61:AE61" si="23">IF(M13&gt;0,LN(M13),"")</f>
        <v/>
      </c>
      <c r="N61" s="107" t="str">
        <f t="shared" si="23"/>
        <v/>
      </c>
      <c r="O61" s="107" t="str">
        <f t="shared" si="23"/>
        <v/>
      </c>
      <c r="P61" s="107" t="str">
        <f t="shared" si="23"/>
        <v/>
      </c>
      <c r="Q61" s="107" t="str">
        <f t="shared" si="23"/>
        <v/>
      </c>
      <c r="R61" s="107" t="str">
        <f t="shared" si="23"/>
        <v/>
      </c>
      <c r="S61" s="107" t="str">
        <f t="shared" si="23"/>
        <v/>
      </c>
      <c r="T61" s="107" t="str">
        <f t="shared" si="23"/>
        <v/>
      </c>
      <c r="U61" s="107" t="str">
        <f t="shared" si="23"/>
        <v/>
      </c>
      <c r="V61" s="107" t="str">
        <f t="shared" si="23"/>
        <v/>
      </c>
      <c r="W61" s="107" t="str">
        <f t="shared" si="23"/>
        <v/>
      </c>
      <c r="X61" s="107" t="str">
        <f t="shared" si="23"/>
        <v/>
      </c>
      <c r="Y61" s="107" t="str">
        <f t="shared" si="23"/>
        <v/>
      </c>
      <c r="Z61" s="107" t="str">
        <f t="shared" si="23"/>
        <v/>
      </c>
      <c r="AA61" s="107" t="str">
        <f t="shared" si="23"/>
        <v/>
      </c>
      <c r="AB61" s="107" t="str">
        <f t="shared" si="23"/>
        <v/>
      </c>
      <c r="AC61" s="107" t="str">
        <f t="shared" si="23"/>
        <v/>
      </c>
      <c r="AD61" s="107" t="str">
        <f t="shared" si="23"/>
        <v/>
      </c>
      <c r="AE61" s="107" t="str">
        <f t="shared" si="23"/>
        <v/>
      </c>
    </row>
    <row r="62" spans="1:31">
      <c r="A62" s="106">
        <v>12</v>
      </c>
      <c r="B62" s="107" t="str">
        <f t="shared" ref="B62:L62" si="24">IF(B14&gt;0,LN(B14),"")</f>
        <v/>
      </c>
      <c r="C62" s="107" t="str">
        <f t="shared" si="24"/>
        <v/>
      </c>
      <c r="D62" s="107" t="str">
        <f t="shared" si="24"/>
        <v/>
      </c>
      <c r="E62" s="107" t="str">
        <f t="shared" si="24"/>
        <v/>
      </c>
      <c r="F62" s="107" t="str">
        <f t="shared" si="24"/>
        <v/>
      </c>
      <c r="G62" s="107" t="str">
        <f t="shared" si="24"/>
        <v/>
      </c>
      <c r="H62" s="107" t="str">
        <f t="shared" si="24"/>
        <v/>
      </c>
      <c r="I62" s="107" t="str">
        <f t="shared" si="24"/>
        <v/>
      </c>
      <c r="J62" s="107" t="str">
        <f t="shared" si="24"/>
        <v/>
      </c>
      <c r="K62" s="107" t="str">
        <f t="shared" si="24"/>
        <v/>
      </c>
      <c r="L62" s="107" t="str">
        <f t="shared" si="24"/>
        <v/>
      </c>
      <c r="M62" s="107" t="str">
        <f t="shared" ref="M62:AE62" si="25">IF(M14&gt;0,LN(M14),"")</f>
        <v/>
      </c>
      <c r="N62" s="107" t="str">
        <f t="shared" si="25"/>
        <v/>
      </c>
      <c r="O62" s="107" t="str">
        <f t="shared" si="25"/>
        <v/>
      </c>
      <c r="P62" s="107" t="str">
        <f t="shared" si="25"/>
        <v/>
      </c>
      <c r="Q62" s="107" t="str">
        <f t="shared" si="25"/>
        <v/>
      </c>
      <c r="R62" s="107" t="str">
        <f t="shared" si="25"/>
        <v/>
      </c>
      <c r="S62" s="107" t="str">
        <f t="shared" si="25"/>
        <v/>
      </c>
      <c r="T62" s="107" t="str">
        <f t="shared" si="25"/>
        <v/>
      </c>
      <c r="U62" s="107" t="str">
        <f t="shared" si="25"/>
        <v/>
      </c>
      <c r="V62" s="107" t="str">
        <f t="shared" si="25"/>
        <v/>
      </c>
      <c r="W62" s="107" t="str">
        <f t="shared" si="25"/>
        <v/>
      </c>
      <c r="X62" s="107" t="str">
        <f t="shared" si="25"/>
        <v/>
      </c>
      <c r="Y62" s="107" t="str">
        <f t="shared" si="25"/>
        <v/>
      </c>
      <c r="Z62" s="107" t="str">
        <f t="shared" si="25"/>
        <v/>
      </c>
      <c r="AA62" s="107" t="str">
        <f t="shared" si="25"/>
        <v/>
      </c>
      <c r="AB62" s="107" t="str">
        <f t="shared" si="25"/>
        <v/>
      </c>
      <c r="AC62" s="107" t="str">
        <f t="shared" si="25"/>
        <v/>
      </c>
      <c r="AD62" s="107" t="str">
        <f t="shared" si="25"/>
        <v/>
      </c>
      <c r="AE62" s="107" t="str">
        <f t="shared" si="25"/>
        <v/>
      </c>
    </row>
    <row r="63" spans="1:31">
      <c r="A63" s="106">
        <v>13</v>
      </c>
      <c r="B63" s="107" t="str">
        <f t="shared" ref="B63:L63" si="26">IF(B15&gt;0,LN(B15),"")</f>
        <v/>
      </c>
      <c r="C63" s="107" t="str">
        <f t="shared" si="26"/>
        <v/>
      </c>
      <c r="D63" s="107" t="str">
        <f t="shared" si="26"/>
        <v/>
      </c>
      <c r="E63" s="107" t="str">
        <f t="shared" si="26"/>
        <v/>
      </c>
      <c r="F63" s="107" t="str">
        <f t="shared" si="26"/>
        <v/>
      </c>
      <c r="G63" s="107" t="str">
        <f t="shared" si="26"/>
        <v/>
      </c>
      <c r="H63" s="107" t="str">
        <f t="shared" si="26"/>
        <v/>
      </c>
      <c r="I63" s="107" t="str">
        <f t="shared" si="26"/>
        <v/>
      </c>
      <c r="J63" s="107" t="str">
        <f t="shared" si="26"/>
        <v/>
      </c>
      <c r="K63" s="107" t="str">
        <f t="shared" si="26"/>
        <v/>
      </c>
      <c r="L63" s="107" t="str">
        <f t="shared" si="26"/>
        <v/>
      </c>
      <c r="M63" s="107" t="str">
        <f t="shared" ref="M63:AE63" si="27">IF(M15&gt;0,LN(M15),"")</f>
        <v/>
      </c>
      <c r="N63" s="107" t="str">
        <f t="shared" si="27"/>
        <v/>
      </c>
      <c r="O63" s="107" t="str">
        <f t="shared" si="27"/>
        <v/>
      </c>
      <c r="P63" s="107" t="str">
        <f t="shared" si="27"/>
        <v/>
      </c>
      <c r="Q63" s="107" t="str">
        <f t="shared" si="27"/>
        <v/>
      </c>
      <c r="R63" s="107" t="str">
        <f t="shared" si="27"/>
        <v/>
      </c>
      <c r="S63" s="107" t="str">
        <f t="shared" si="27"/>
        <v/>
      </c>
      <c r="T63" s="107" t="str">
        <f t="shared" si="27"/>
        <v/>
      </c>
      <c r="U63" s="107" t="str">
        <f t="shared" si="27"/>
        <v/>
      </c>
      <c r="V63" s="107" t="str">
        <f t="shared" si="27"/>
        <v/>
      </c>
      <c r="W63" s="107" t="str">
        <f t="shared" si="27"/>
        <v/>
      </c>
      <c r="X63" s="107" t="str">
        <f t="shared" si="27"/>
        <v/>
      </c>
      <c r="Y63" s="107" t="str">
        <f t="shared" si="27"/>
        <v/>
      </c>
      <c r="Z63" s="107" t="str">
        <f t="shared" si="27"/>
        <v/>
      </c>
      <c r="AA63" s="107" t="str">
        <f t="shared" si="27"/>
        <v/>
      </c>
      <c r="AB63" s="107" t="str">
        <f t="shared" si="27"/>
        <v/>
      </c>
      <c r="AC63" s="107" t="str">
        <f t="shared" si="27"/>
        <v/>
      </c>
      <c r="AD63" s="107" t="str">
        <f t="shared" si="27"/>
        <v/>
      </c>
      <c r="AE63" s="107" t="str">
        <f t="shared" si="27"/>
        <v/>
      </c>
    </row>
    <row r="64" spans="1:31">
      <c r="A64" s="106">
        <v>14</v>
      </c>
      <c r="B64" s="107" t="str">
        <f t="shared" ref="B64:L64" si="28">IF(B16&gt;0,LN(B16),"")</f>
        <v/>
      </c>
      <c r="C64" s="107" t="str">
        <f t="shared" si="28"/>
        <v/>
      </c>
      <c r="D64" s="107" t="str">
        <f t="shared" si="28"/>
        <v/>
      </c>
      <c r="E64" s="107" t="str">
        <f t="shared" si="28"/>
        <v/>
      </c>
      <c r="F64" s="107" t="str">
        <f t="shared" si="28"/>
        <v/>
      </c>
      <c r="G64" s="107" t="str">
        <f t="shared" si="28"/>
        <v/>
      </c>
      <c r="H64" s="107" t="str">
        <f t="shared" si="28"/>
        <v/>
      </c>
      <c r="I64" s="107" t="str">
        <f t="shared" si="28"/>
        <v/>
      </c>
      <c r="J64" s="107" t="str">
        <f t="shared" si="28"/>
        <v/>
      </c>
      <c r="K64" s="107" t="str">
        <f t="shared" si="28"/>
        <v/>
      </c>
      <c r="L64" s="107" t="str">
        <f t="shared" si="28"/>
        <v/>
      </c>
      <c r="M64" s="107" t="str">
        <f t="shared" ref="M64:AE64" si="29">IF(M16&gt;0,LN(M16),"")</f>
        <v/>
      </c>
      <c r="N64" s="107" t="str">
        <f t="shared" si="29"/>
        <v/>
      </c>
      <c r="O64" s="107" t="str">
        <f t="shared" si="29"/>
        <v/>
      </c>
      <c r="P64" s="107" t="str">
        <f t="shared" si="29"/>
        <v/>
      </c>
      <c r="Q64" s="107" t="str">
        <f t="shared" si="29"/>
        <v/>
      </c>
      <c r="R64" s="107" t="str">
        <f t="shared" si="29"/>
        <v/>
      </c>
      <c r="S64" s="107" t="str">
        <f t="shared" si="29"/>
        <v/>
      </c>
      <c r="T64" s="107" t="str">
        <f t="shared" si="29"/>
        <v/>
      </c>
      <c r="U64" s="107" t="str">
        <f t="shared" si="29"/>
        <v/>
      </c>
      <c r="V64" s="107" t="str">
        <f t="shared" si="29"/>
        <v/>
      </c>
      <c r="W64" s="107" t="str">
        <f t="shared" si="29"/>
        <v/>
      </c>
      <c r="X64" s="107" t="str">
        <f t="shared" si="29"/>
        <v/>
      </c>
      <c r="Y64" s="107" t="str">
        <f t="shared" si="29"/>
        <v/>
      </c>
      <c r="Z64" s="107" t="str">
        <f t="shared" si="29"/>
        <v/>
      </c>
      <c r="AA64" s="107" t="str">
        <f t="shared" si="29"/>
        <v/>
      </c>
      <c r="AB64" s="107" t="str">
        <f t="shared" si="29"/>
        <v/>
      </c>
      <c r="AC64" s="107" t="str">
        <f t="shared" si="29"/>
        <v/>
      </c>
      <c r="AD64" s="107" t="str">
        <f t="shared" si="29"/>
        <v/>
      </c>
      <c r="AE64" s="107" t="str">
        <f t="shared" si="29"/>
        <v/>
      </c>
    </row>
    <row r="65" spans="1:31">
      <c r="A65" s="106">
        <v>15</v>
      </c>
      <c r="B65" s="107" t="str">
        <f t="shared" ref="B65:L65" si="30">IF(B17&gt;0,LN(B17),"")</f>
        <v/>
      </c>
      <c r="C65" s="107" t="str">
        <f t="shared" si="30"/>
        <v/>
      </c>
      <c r="D65" s="107" t="str">
        <f t="shared" si="30"/>
        <v/>
      </c>
      <c r="E65" s="107" t="str">
        <f t="shared" si="30"/>
        <v/>
      </c>
      <c r="F65" s="107" t="str">
        <f t="shared" si="30"/>
        <v/>
      </c>
      <c r="G65" s="107" t="str">
        <f t="shared" si="30"/>
        <v/>
      </c>
      <c r="H65" s="107" t="str">
        <f t="shared" si="30"/>
        <v/>
      </c>
      <c r="I65" s="107" t="str">
        <f t="shared" si="30"/>
        <v/>
      </c>
      <c r="J65" s="107" t="str">
        <f t="shared" si="30"/>
        <v/>
      </c>
      <c r="K65" s="107" t="str">
        <f t="shared" si="30"/>
        <v/>
      </c>
      <c r="L65" s="107" t="str">
        <f t="shared" si="30"/>
        <v/>
      </c>
      <c r="M65" s="107" t="str">
        <f t="shared" ref="M65:AE65" si="31">IF(M17&gt;0,LN(M17),"")</f>
        <v/>
      </c>
      <c r="N65" s="107" t="str">
        <f t="shared" si="31"/>
        <v/>
      </c>
      <c r="O65" s="107" t="str">
        <f t="shared" si="31"/>
        <v/>
      </c>
      <c r="P65" s="107" t="str">
        <f t="shared" si="31"/>
        <v/>
      </c>
      <c r="Q65" s="107" t="str">
        <f t="shared" si="31"/>
        <v/>
      </c>
      <c r="R65" s="107" t="str">
        <f t="shared" si="31"/>
        <v/>
      </c>
      <c r="S65" s="107" t="str">
        <f t="shared" si="31"/>
        <v/>
      </c>
      <c r="T65" s="107" t="str">
        <f t="shared" si="31"/>
        <v/>
      </c>
      <c r="U65" s="107" t="str">
        <f t="shared" si="31"/>
        <v/>
      </c>
      <c r="V65" s="107" t="str">
        <f t="shared" si="31"/>
        <v/>
      </c>
      <c r="W65" s="107" t="str">
        <f t="shared" si="31"/>
        <v/>
      </c>
      <c r="X65" s="107" t="str">
        <f t="shared" si="31"/>
        <v/>
      </c>
      <c r="Y65" s="107" t="str">
        <f t="shared" si="31"/>
        <v/>
      </c>
      <c r="Z65" s="107" t="str">
        <f t="shared" si="31"/>
        <v/>
      </c>
      <c r="AA65" s="107" t="str">
        <f t="shared" si="31"/>
        <v/>
      </c>
      <c r="AB65" s="107" t="str">
        <f t="shared" si="31"/>
        <v/>
      </c>
      <c r="AC65" s="107" t="str">
        <f t="shared" si="31"/>
        <v/>
      </c>
      <c r="AD65" s="107" t="str">
        <f t="shared" si="31"/>
        <v/>
      </c>
      <c r="AE65" s="107" t="str">
        <f t="shared" si="31"/>
        <v/>
      </c>
    </row>
    <row r="66" spans="1:31">
      <c r="A66" s="106">
        <v>16</v>
      </c>
      <c r="B66" s="107" t="str">
        <f t="shared" ref="B66:L66" si="32">IF(B18&gt;0,LN(B18),"")</f>
        <v/>
      </c>
      <c r="C66" s="107" t="str">
        <f t="shared" si="32"/>
        <v/>
      </c>
      <c r="D66" s="107" t="str">
        <f t="shared" si="32"/>
        <v/>
      </c>
      <c r="E66" s="107" t="str">
        <f t="shared" si="32"/>
        <v/>
      </c>
      <c r="F66" s="107" t="str">
        <f t="shared" si="32"/>
        <v/>
      </c>
      <c r="G66" s="107" t="str">
        <f t="shared" si="32"/>
        <v/>
      </c>
      <c r="H66" s="107" t="str">
        <f t="shared" si="32"/>
        <v/>
      </c>
      <c r="I66" s="107" t="str">
        <f t="shared" si="32"/>
        <v/>
      </c>
      <c r="J66" s="107" t="str">
        <f t="shared" si="32"/>
        <v/>
      </c>
      <c r="K66" s="107" t="str">
        <f t="shared" si="32"/>
        <v/>
      </c>
      <c r="L66" s="107" t="str">
        <f t="shared" si="32"/>
        <v/>
      </c>
      <c r="M66" s="107" t="str">
        <f t="shared" ref="M66:AE66" si="33">IF(M18&gt;0,LN(M18),"")</f>
        <v/>
      </c>
      <c r="N66" s="107" t="str">
        <f t="shared" si="33"/>
        <v/>
      </c>
      <c r="O66" s="107" t="str">
        <f t="shared" si="33"/>
        <v/>
      </c>
      <c r="P66" s="107" t="str">
        <f t="shared" si="33"/>
        <v/>
      </c>
      <c r="Q66" s="107" t="str">
        <f t="shared" si="33"/>
        <v/>
      </c>
      <c r="R66" s="107" t="str">
        <f t="shared" si="33"/>
        <v/>
      </c>
      <c r="S66" s="107" t="str">
        <f t="shared" si="33"/>
        <v/>
      </c>
      <c r="T66" s="107" t="str">
        <f t="shared" si="33"/>
        <v/>
      </c>
      <c r="U66" s="107" t="str">
        <f t="shared" si="33"/>
        <v/>
      </c>
      <c r="V66" s="107" t="str">
        <f t="shared" si="33"/>
        <v/>
      </c>
      <c r="W66" s="107" t="str">
        <f t="shared" si="33"/>
        <v/>
      </c>
      <c r="X66" s="107" t="str">
        <f t="shared" si="33"/>
        <v/>
      </c>
      <c r="Y66" s="107" t="str">
        <f t="shared" si="33"/>
        <v/>
      </c>
      <c r="Z66" s="107" t="str">
        <f t="shared" si="33"/>
        <v/>
      </c>
      <c r="AA66" s="107" t="str">
        <f t="shared" si="33"/>
        <v/>
      </c>
      <c r="AB66" s="107" t="str">
        <f t="shared" si="33"/>
        <v/>
      </c>
      <c r="AC66" s="107" t="str">
        <f t="shared" si="33"/>
        <v/>
      </c>
      <c r="AD66" s="107" t="str">
        <f t="shared" si="33"/>
        <v/>
      </c>
      <c r="AE66" s="107" t="str">
        <f t="shared" si="33"/>
        <v/>
      </c>
    </row>
    <row r="67" spans="1:31">
      <c r="A67" s="106">
        <v>17</v>
      </c>
      <c r="B67" s="107" t="str">
        <f t="shared" ref="B67:L67" si="34">IF(B19&gt;0,LN(B19),"")</f>
        <v/>
      </c>
      <c r="C67" s="107" t="str">
        <f t="shared" si="34"/>
        <v/>
      </c>
      <c r="D67" s="107" t="str">
        <f t="shared" si="34"/>
        <v/>
      </c>
      <c r="E67" s="107" t="str">
        <f t="shared" si="34"/>
        <v/>
      </c>
      <c r="F67" s="107" t="str">
        <f t="shared" si="34"/>
        <v/>
      </c>
      <c r="G67" s="107" t="str">
        <f t="shared" si="34"/>
        <v/>
      </c>
      <c r="H67" s="107" t="str">
        <f t="shared" si="34"/>
        <v/>
      </c>
      <c r="I67" s="107" t="str">
        <f t="shared" si="34"/>
        <v/>
      </c>
      <c r="J67" s="107" t="str">
        <f t="shared" si="34"/>
        <v/>
      </c>
      <c r="K67" s="107" t="str">
        <f t="shared" si="34"/>
        <v/>
      </c>
      <c r="L67" s="107" t="str">
        <f t="shared" si="34"/>
        <v/>
      </c>
      <c r="M67" s="107" t="str">
        <f t="shared" ref="M67:AE67" si="35">IF(M19&gt;0,LN(M19),"")</f>
        <v/>
      </c>
      <c r="N67" s="107" t="str">
        <f t="shared" si="35"/>
        <v/>
      </c>
      <c r="O67" s="107" t="str">
        <f t="shared" si="35"/>
        <v/>
      </c>
      <c r="P67" s="107" t="str">
        <f t="shared" si="35"/>
        <v/>
      </c>
      <c r="Q67" s="107" t="str">
        <f t="shared" si="35"/>
        <v/>
      </c>
      <c r="R67" s="107" t="str">
        <f t="shared" si="35"/>
        <v/>
      </c>
      <c r="S67" s="107" t="str">
        <f t="shared" si="35"/>
        <v/>
      </c>
      <c r="T67" s="107" t="str">
        <f t="shared" si="35"/>
        <v/>
      </c>
      <c r="U67" s="107" t="str">
        <f t="shared" si="35"/>
        <v/>
      </c>
      <c r="V67" s="107" t="str">
        <f t="shared" si="35"/>
        <v/>
      </c>
      <c r="W67" s="107" t="str">
        <f t="shared" si="35"/>
        <v/>
      </c>
      <c r="X67" s="107" t="str">
        <f t="shared" si="35"/>
        <v/>
      </c>
      <c r="Y67" s="107" t="str">
        <f t="shared" si="35"/>
        <v/>
      </c>
      <c r="Z67" s="107" t="str">
        <f t="shared" si="35"/>
        <v/>
      </c>
      <c r="AA67" s="107" t="str">
        <f t="shared" si="35"/>
        <v/>
      </c>
      <c r="AB67" s="107" t="str">
        <f t="shared" si="35"/>
        <v/>
      </c>
      <c r="AC67" s="107" t="str">
        <f t="shared" si="35"/>
        <v/>
      </c>
      <c r="AD67" s="107" t="str">
        <f t="shared" si="35"/>
        <v/>
      </c>
      <c r="AE67" s="107" t="str">
        <f t="shared" si="35"/>
        <v/>
      </c>
    </row>
    <row r="68" spans="1:31">
      <c r="A68" s="106">
        <v>18</v>
      </c>
      <c r="B68" s="107" t="str">
        <f t="shared" ref="B68:L68" si="36">IF(B20&gt;0,LN(B20),"")</f>
        <v/>
      </c>
      <c r="C68" s="107" t="str">
        <f t="shared" si="36"/>
        <v/>
      </c>
      <c r="D68" s="107" t="str">
        <f t="shared" si="36"/>
        <v/>
      </c>
      <c r="E68" s="107" t="str">
        <f t="shared" si="36"/>
        <v/>
      </c>
      <c r="F68" s="107" t="str">
        <f t="shared" si="36"/>
        <v/>
      </c>
      <c r="G68" s="107" t="str">
        <f t="shared" si="36"/>
        <v/>
      </c>
      <c r="H68" s="107" t="str">
        <f t="shared" si="36"/>
        <v/>
      </c>
      <c r="I68" s="107" t="str">
        <f t="shared" si="36"/>
        <v/>
      </c>
      <c r="J68" s="107" t="str">
        <f t="shared" si="36"/>
        <v/>
      </c>
      <c r="K68" s="107" t="str">
        <f t="shared" si="36"/>
        <v/>
      </c>
      <c r="L68" s="107" t="str">
        <f t="shared" si="36"/>
        <v/>
      </c>
      <c r="M68" s="107" t="str">
        <f t="shared" ref="M68:AE68" si="37">IF(M20&gt;0,LN(M20),"")</f>
        <v/>
      </c>
      <c r="N68" s="107" t="str">
        <f t="shared" si="37"/>
        <v/>
      </c>
      <c r="O68" s="107" t="str">
        <f t="shared" si="37"/>
        <v/>
      </c>
      <c r="P68" s="107" t="str">
        <f t="shared" si="37"/>
        <v/>
      </c>
      <c r="Q68" s="107" t="str">
        <f t="shared" si="37"/>
        <v/>
      </c>
      <c r="R68" s="107" t="str">
        <f t="shared" si="37"/>
        <v/>
      </c>
      <c r="S68" s="107" t="str">
        <f t="shared" si="37"/>
        <v/>
      </c>
      <c r="T68" s="107" t="str">
        <f t="shared" si="37"/>
        <v/>
      </c>
      <c r="U68" s="107" t="str">
        <f t="shared" si="37"/>
        <v/>
      </c>
      <c r="V68" s="107" t="str">
        <f t="shared" si="37"/>
        <v/>
      </c>
      <c r="W68" s="107" t="str">
        <f t="shared" si="37"/>
        <v/>
      </c>
      <c r="X68" s="107" t="str">
        <f t="shared" si="37"/>
        <v/>
      </c>
      <c r="Y68" s="107" t="str">
        <f t="shared" si="37"/>
        <v/>
      </c>
      <c r="Z68" s="107" t="str">
        <f t="shared" si="37"/>
        <v/>
      </c>
      <c r="AA68" s="107" t="str">
        <f t="shared" si="37"/>
        <v/>
      </c>
      <c r="AB68" s="107" t="str">
        <f t="shared" si="37"/>
        <v/>
      </c>
      <c r="AC68" s="107" t="str">
        <f t="shared" si="37"/>
        <v/>
      </c>
      <c r="AD68" s="107" t="str">
        <f t="shared" si="37"/>
        <v/>
      </c>
      <c r="AE68" s="107" t="str">
        <f t="shared" si="37"/>
        <v/>
      </c>
    </row>
    <row r="69" spans="1:31">
      <c r="A69" s="106">
        <v>19</v>
      </c>
      <c r="B69" s="107" t="str">
        <f t="shared" ref="B69:L69" si="38">IF(B21&gt;0,LN(B21),"")</f>
        <v/>
      </c>
      <c r="C69" s="107" t="str">
        <f t="shared" si="38"/>
        <v/>
      </c>
      <c r="D69" s="107" t="str">
        <f t="shared" si="38"/>
        <v/>
      </c>
      <c r="E69" s="107" t="str">
        <f t="shared" si="38"/>
        <v/>
      </c>
      <c r="F69" s="107" t="str">
        <f t="shared" si="38"/>
        <v/>
      </c>
      <c r="G69" s="107" t="str">
        <f t="shared" si="38"/>
        <v/>
      </c>
      <c r="H69" s="107" t="str">
        <f t="shared" si="38"/>
        <v/>
      </c>
      <c r="I69" s="107" t="str">
        <f t="shared" si="38"/>
        <v/>
      </c>
      <c r="J69" s="107" t="str">
        <f t="shared" si="38"/>
        <v/>
      </c>
      <c r="K69" s="107" t="str">
        <f t="shared" si="38"/>
        <v/>
      </c>
      <c r="L69" s="107" t="str">
        <f t="shared" si="38"/>
        <v/>
      </c>
      <c r="M69" s="107" t="str">
        <f t="shared" ref="M69:AE69" si="39">IF(M21&gt;0,LN(M21),"")</f>
        <v/>
      </c>
      <c r="N69" s="107" t="str">
        <f t="shared" si="39"/>
        <v/>
      </c>
      <c r="O69" s="107" t="str">
        <f t="shared" si="39"/>
        <v/>
      </c>
      <c r="P69" s="107" t="str">
        <f t="shared" si="39"/>
        <v/>
      </c>
      <c r="Q69" s="107" t="str">
        <f t="shared" si="39"/>
        <v/>
      </c>
      <c r="R69" s="107" t="str">
        <f t="shared" si="39"/>
        <v/>
      </c>
      <c r="S69" s="107" t="str">
        <f t="shared" si="39"/>
        <v/>
      </c>
      <c r="T69" s="107" t="str">
        <f t="shared" si="39"/>
        <v/>
      </c>
      <c r="U69" s="107" t="str">
        <f t="shared" si="39"/>
        <v/>
      </c>
      <c r="V69" s="107" t="str">
        <f t="shared" si="39"/>
        <v/>
      </c>
      <c r="W69" s="107" t="str">
        <f t="shared" si="39"/>
        <v/>
      </c>
      <c r="X69" s="107" t="str">
        <f t="shared" si="39"/>
        <v/>
      </c>
      <c r="Y69" s="107" t="str">
        <f t="shared" si="39"/>
        <v/>
      </c>
      <c r="Z69" s="107" t="str">
        <f t="shared" si="39"/>
        <v/>
      </c>
      <c r="AA69" s="107" t="str">
        <f t="shared" si="39"/>
        <v/>
      </c>
      <c r="AB69" s="107" t="str">
        <f t="shared" si="39"/>
        <v/>
      </c>
      <c r="AC69" s="107" t="str">
        <f t="shared" si="39"/>
        <v/>
      </c>
      <c r="AD69" s="107" t="str">
        <f t="shared" si="39"/>
        <v/>
      </c>
      <c r="AE69" s="107" t="str">
        <f t="shared" si="39"/>
        <v/>
      </c>
    </row>
    <row r="70" spans="1:31">
      <c r="A70" s="106">
        <v>20</v>
      </c>
      <c r="B70" s="107" t="str">
        <f t="shared" ref="B70:L70" si="40">IF(B22&gt;0,LN(B22),"")</f>
        <v/>
      </c>
      <c r="C70" s="107" t="str">
        <f t="shared" si="40"/>
        <v/>
      </c>
      <c r="D70" s="107" t="str">
        <f t="shared" si="40"/>
        <v/>
      </c>
      <c r="E70" s="107" t="str">
        <f t="shared" si="40"/>
        <v/>
      </c>
      <c r="F70" s="107" t="str">
        <f t="shared" si="40"/>
        <v/>
      </c>
      <c r="G70" s="107" t="str">
        <f t="shared" si="40"/>
        <v/>
      </c>
      <c r="H70" s="107" t="str">
        <f t="shared" si="40"/>
        <v/>
      </c>
      <c r="I70" s="107" t="str">
        <f t="shared" si="40"/>
        <v/>
      </c>
      <c r="J70" s="107" t="str">
        <f t="shared" si="40"/>
        <v/>
      </c>
      <c r="K70" s="107" t="str">
        <f t="shared" si="40"/>
        <v/>
      </c>
      <c r="L70" s="107" t="str">
        <f t="shared" si="40"/>
        <v/>
      </c>
      <c r="M70" s="107" t="str">
        <f t="shared" ref="M70:AE70" si="41">IF(M22&gt;0,LN(M22),"")</f>
        <v/>
      </c>
      <c r="N70" s="107" t="str">
        <f t="shared" si="41"/>
        <v/>
      </c>
      <c r="O70" s="107" t="str">
        <f t="shared" si="41"/>
        <v/>
      </c>
      <c r="P70" s="107" t="str">
        <f t="shared" si="41"/>
        <v/>
      </c>
      <c r="Q70" s="107" t="str">
        <f t="shared" si="41"/>
        <v/>
      </c>
      <c r="R70" s="107" t="str">
        <f t="shared" si="41"/>
        <v/>
      </c>
      <c r="S70" s="107" t="str">
        <f t="shared" si="41"/>
        <v/>
      </c>
      <c r="T70" s="107" t="str">
        <f t="shared" si="41"/>
        <v/>
      </c>
      <c r="U70" s="107" t="str">
        <f t="shared" si="41"/>
        <v/>
      </c>
      <c r="V70" s="107" t="str">
        <f t="shared" si="41"/>
        <v/>
      </c>
      <c r="W70" s="107" t="str">
        <f t="shared" si="41"/>
        <v/>
      </c>
      <c r="X70" s="107" t="str">
        <f t="shared" si="41"/>
        <v/>
      </c>
      <c r="Y70" s="107" t="str">
        <f t="shared" si="41"/>
        <v/>
      </c>
      <c r="Z70" s="107" t="str">
        <f t="shared" si="41"/>
        <v/>
      </c>
      <c r="AA70" s="107" t="str">
        <f t="shared" si="41"/>
        <v/>
      </c>
      <c r="AB70" s="107" t="str">
        <f t="shared" si="41"/>
        <v/>
      </c>
      <c r="AC70" s="107" t="str">
        <f t="shared" si="41"/>
        <v/>
      </c>
      <c r="AD70" s="107" t="str">
        <f t="shared" si="41"/>
        <v/>
      </c>
      <c r="AE70" s="107" t="str">
        <f t="shared" si="41"/>
        <v/>
      </c>
    </row>
    <row r="71" spans="1:31">
      <c r="A71" s="106">
        <v>21</v>
      </c>
      <c r="B71" s="107" t="str">
        <f t="shared" ref="B71:L71" si="42">IF(B23&gt;0,LN(B23),"")</f>
        <v/>
      </c>
      <c r="C71" s="107" t="str">
        <f t="shared" si="42"/>
        <v/>
      </c>
      <c r="D71" s="107" t="str">
        <f t="shared" si="42"/>
        <v/>
      </c>
      <c r="E71" s="107" t="str">
        <f t="shared" si="42"/>
        <v/>
      </c>
      <c r="F71" s="107" t="str">
        <f t="shared" si="42"/>
        <v/>
      </c>
      <c r="G71" s="107" t="str">
        <f t="shared" si="42"/>
        <v/>
      </c>
      <c r="H71" s="107" t="str">
        <f t="shared" si="42"/>
        <v/>
      </c>
      <c r="I71" s="107" t="str">
        <f t="shared" si="42"/>
        <v/>
      </c>
      <c r="J71" s="107" t="str">
        <f t="shared" si="42"/>
        <v/>
      </c>
      <c r="K71" s="107" t="str">
        <f t="shared" si="42"/>
        <v/>
      </c>
      <c r="L71" s="107" t="str">
        <f t="shared" si="42"/>
        <v/>
      </c>
      <c r="M71" s="107" t="str">
        <f t="shared" ref="M71:AE71" si="43">IF(M23&gt;0,LN(M23),"")</f>
        <v/>
      </c>
      <c r="N71" s="107" t="str">
        <f t="shared" si="43"/>
        <v/>
      </c>
      <c r="O71" s="107" t="str">
        <f t="shared" si="43"/>
        <v/>
      </c>
      <c r="P71" s="107" t="str">
        <f t="shared" si="43"/>
        <v/>
      </c>
      <c r="Q71" s="107" t="str">
        <f t="shared" si="43"/>
        <v/>
      </c>
      <c r="R71" s="107" t="str">
        <f t="shared" si="43"/>
        <v/>
      </c>
      <c r="S71" s="107" t="str">
        <f t="shared" si="43"/>
        <v/>
      </c>
      <c r="T71" s="107" t="str">
        <f t="shared" si="43"/>
        <v/>
      </c>
      <c r="U71" s="107" t="str">
        <f t="shared" si="43"/>
        <v/>
      </c>
      <c r="V71" s="107" t="str">
        <f t="shared" si="43"/>
        <v/>
      </c>
      <c r="W71" s="107" t="str">
        <f t="shared" si="43"/>
        <v/>
      </c>
      <c r="X71" s="107" t="str">
        <f t="shared" si="43"/>
        <v/>
      </c>
      <c r="Y71" s="107" t="str">
        <f t="shared" si="43"/>
        <v/>
      </c>
      <c r="Z71" s="107" t="str">
        <f t="shared" si="43"/>
        <v/>
      </c>
      <c r="AA71" s="107" t="str">
        <f t="shared" si="43"/>
        <v/>
      </c>
      <c r="AB71" s="107" t="str">
        <f t="shared" si="43"/>
        <v/>
      </c>
      <c r="AC71" s="107" t="str">
        <f t="shared" si="43"/>
        <v/>
      </c>
      <c r="AD71" s="107" t="str">
        <f t="shared" si="43"/>
        <v/>
      </c>
      <c r="AE71" s="107" t="str">
        <f t="shared" si="43"/>
        <v/>
      </c>
    </row>
    <row r="72" spans="1:31">
      <c r="A72" s="106">
        <v>22</v>
      </c>
      <c r="B72" s="107" t="str">
        <f t="shared" ref="B72:L72" si="44">IF(B24&gt;0,LN(B24),"")</f>
        <v/>
      </c>
      <c r="C72" s="107" t="str">
        <f t="shared" si="44"/>
        <v/>
      </c>
      <c r="D72" s="107" t="str">
        <f t="shared" si="44"/>
        <v/>
      </c>
      <c r="E72" s="107" t="str">
        <f t="shared" si="44"/>
        <v/>
      </c>
      <c r="F72" s="107" t="str">
        <f t="shared" si="44"/>
        <v/>
      </c>
      <c r="G72" s="107" t="str">
        <f t="shared" si="44"/>
        <v/>
      </c>
      <c r="H72" s="107" t="str">
        <f t="shared" si="44"/>
        <v/>
      </c>
      <c r="I72" s="107" t="str">
        <f t="shared" si="44"/>
        <v/>
      </c>
      <c r="J72" s="107" t="str">
        <f t="shared" si="44"/>
        <v/>
      </c>
      <c r="K72" s="107" t="str">
        <f t="shared" si="44"/>
        <v/>
      </c>
      <c r="L72" s="107" t="str">
        <f t="shared" si="44"/>
        <v/>
      </c>
      <c r="M72" s="107" t="str">
        <f t="shared" ref="M72:AE72" si="45">IF(M24&gt;0,LN(M24),"")</f>
        <v/>
      </c>
      <c r="N72" s="107" t="str">
        <f t="shared" si="45"/>
        <v/>
      </c>
      <c r="O72" s="107" t="str">
        <f t="shared" si="45"/>
        <v/>
      </c>
      <c r="P72" s="107" t="str">
        <f t="shared" si="45"/>
        <v/>
      </c>
      <c r="Q72" s="107" t="str">
        <f t="shared" si="45"/>
        <v/>
      </c>
      <c r="R72" s="107" t="str">
        <f t="shared" si="45"/>
        <v/>
      </c>
      <c r="S72" s="107" t="str">
        <f t="shared" si="45"/>
        <v/>
      </c>
      <c r="T72" s="107" t="str">
        <f t="shared" si="45"/>
        <v/>
      </c>
      <c r="U72" s="107" t="str">
        <f t="shared" si="45"/>
        <v/>
      </c>
      <c r="V72" s="107" t="str">
        <f t="shared" si="45"/>
        <v/>
      </c>
      <c r="W72" s="107" t="str">
        <f t="shared" si="45"/>
        <v/>
      </c>
      <c r="X72" s="107" t="str">
        <f t="shared" si="45"/>
        <v/>
      </c>
      <c r="Y72" s="107" t="str">
        <f t="shared" si="45"/>
        <v/>
      </c>
      <c r="Z72" s="107" t="str">
        <f t="shared" si="45"/>
        <v/>
      </c>
      <c r="AA72" s="107" t="str">
        <f t="shared" si="45"/>
        <v/>
      </c>
      <c r="AB72" s="107" t="str">
        <f t="shared" si="45"/>
        <v/>
      </c>
      <c r="AC72" s="107" t="str">
        <f t="shared" si="45"/>
        <v/>
      </c>
      <c r="AD72" s="107" t="str">
        <f t="shared" si="45"/>
        <v/>
      </c>
      <c r="AE72" s="107" t="str">
        <f t="shared" si="45"/>
        <v/>
      </c>
    </row>
    <row r="73" spans="1:31">
      <c r="A73" s="106">
        <v>23</v>
      </c>
      <c r="B73" s="107" t="str">
        <f t="shared" ref="B73:L73" si="46">IF(B25&gt;0,LN(B25),"")</f>
        <v/>
      </c>
      <c r="C73" s="107" t="str">
        <f t="shared" si="46"/>
        <v/>
      </c>
      <c r="D73" s="107" t="str">
        <f t="shared" si="46"/>
        <v/>
      </c>
      <c r="E73" s="107" t="str">
        <f t="shared" si="46"/>
        <v/>
      </c>
      <c r="F73" s="107" t="str">
        <f t="shared" si="46"/>
        <v/>
      </c>
      <c r="G73" s="107" t="str">
        <f t="shared" si="46"/>
        <v/>
      </c>
      <c r="H73" s="107" t="str">
        <f t="shared" si="46"/>
        <v/>
      </c>
      <c r="I73" s="107" t="str">
        <f t="shared" si="46"/>
        <v/>
      </c>
      <c r="J73" s="107" t="str">
        <f t="shared" si="46"/>
        <v/>
      </c>
      <c r="K73" s="107" t="str">
        <f t="shared" si="46"/>
        <v/>
      </c>
      <c r="L73" s="107" t="str">
        <f t="shared" si="46"/>
        <v/>
      </c>
      <c r="M73" s="107" t="str">
        <f t="shared" ref="M73:AE73" si="47">IF(M25&gt;0,LN(M25),"")</f>
        <v/>
      </c>
      <c r="N73" s="107" t="str">
        <f t="shared" si="47"/>
        <v/>
      </c>
      <c r="O73" s="107" t="str">
        <f t="shared" si="47"/>
        <v/>
      </c>
      <c r="P73" s="107" t="str">
        <f t="shared" si="47"/>
        <v/>
      </c>
      <c r="Q73" s="107" t="str">
        <f t="shared" si="47"/>
        <v/>
      </c>
      <c r="R73" s="107" t="str">
        <f t="shared" si="47"/>
        <v/>
      </c>
      <c r="S73" s="107" t="str">
        <f t="shared" si="47"/>
        <v/>
      </c>
      <c r="T73" s="107" t="str">
        <f t="shared" si="47"/>
        <v/>
      </c>
      <c r="U73" s="107" t="str">
        <f t="shared" si="47"/>
        <v/>
      </c>
      <c r="V73" s="107" t="str">
        <f t="shared" si="47"/>
        <v/>
      </c>
      <c r="W73" s="107" t="str">
        <f t="shared" si="47"/>
        <v/>
      </c>
      <c r="X73" s="107" t="str">
        <f t="shared" si="47"/>
        <v/>
      </c>
      <c r="Y73" s="107" t="str">
        <f t="shared" si="47"/>
        <v/>
      </c>
      <c r="Z73" s="107" t="str">
        <f t="shared" si="47"/>
        <v/>
      </c>
      <c r="AA73" s="107" t="str">
        <f t="shared" si="47"/>
        <v/>
      </c>
      <c r="AB73" s="107" t="str">
        <f t="shared" si="47"/>
        <v/>
      </c>
      <c r="AC73" s="107" t="str">
        <f t="shared" si="47"/>
        <v/>
      </c>
      <c r="AD73" s="107" t="str">
        <f t="shared" si="47"/>
        <v/>
      </c>
      <c r="AE73" s="107" t="str">
        <f t="shared" si="47"/>
        <v/>
      </c>
    </row>
    <row r="74" spans="1:31">
      <c r="A74" s="106">
        <v>24</v>
      </c>
      <c r="B74" s="107" t="str">
        <f t="shared" ref="B74:L74" si="48">IF(B26&gt;0,LN(B26),"")</f>
        <v/>
      </c>
      <c r="C74" s="107" t="str">
        <f t="shared" si="48"/>
        <v/>
      </c>
      <c r="D74" s="107" t="str">
        <f t="shared" si="48"/>
        <v/>
      </c>
      <c r="E74" s="107" t="str">
        <f t="shared" si="48"/>
        <v/>
      </c>
      <c r="F74" s="107" t="str">
        <f t="shared" si="48"/>
        <v/>
      </c>
      <c r="G74" s="107" t="str">
        <f t="shared" si="48"/>
        <v/>
      </c>
      <c r="H74" s="107" t="str">
        <f t="shared" si="48"/>
        <v/>
      </c>
      <c r="I74" s="107" t="str">
        <f t="shared" si="48"/>
        <v/>
      </c>
      <c r="J74" s="107" t="str">
        <f t="shared" si="48"/>
        <v/>
      </c>
      <c r="K74" s="107" t="str">
        <f t="shared" si="48"/>
        <v/>
      </c>
      <c r="L74" s="107" t="str">
        <f t="shared" si="48"/>
        <v/>
      </c>
      <c r="M74" s="107" t="str">
        <f t="shared" ref="M74:AE74" si="49">IF(M26&gt;0,LN(M26),"")</f>
        <v/>
      </c>
      <c r="N74" s="107" t="str">
        <f t="shared" si="49"/>
        <v/>
      </c>
      <c r="O74" s="107" t="str">
        <f t="shared" si="49"/>
        <v/>
      </c>
      <c r="P74" s="107" t="str">
        <f t="shared" si="49"/>
        <v/>
      </c>
      <c r="Q74" s="107" t="str">
        <f t="shared" si="49"/>
        <v/>
      </c>
      <c r="R74" s="107" t="str">
        <f t="shared" si="49"/>
        <v/>
      </c>
      <c r="S74" s="107" t="str">
        <f t="shared" si="49"/>
        <v/>
      </c>
      <c r="T74" s="107" t="str">
        <f t="shared" si="49"/>
        <v/>
      </c>
      <c r="U74" s="107" t="str">
        <f t="shared" si="49"/>
        <v/>
      </c>
      <c r="V74" s="107" t="str">
        <f t="shared" si="49"/>
        <v/>
      </c>
      <c r="W74" s="107" t="str">
        <f t="shared" si="49"/>
        <v/>
      </c>
      <c r="X74" s="107" t="str">
        <f t="shared" si="49"/>
        <v/>
      </c>
      <c r="Y74" s="107" t="str">
        <f t="shared" si="49"/>
        <v/>
      </c>
      <c r="Z74" s="107" t="str">
        <f t="shared" si="49"/>
        <v/>
      </c>
      <c r="AA74" s="107" t="str">
        <f t="shared" si="49"/>
        <v/>
      </c>
      <c r="AB74" s="107" t="str">
        <f t="shared" si="49"/>
        <v/>
      </c>
      <c r="AC74" s="107" t="str">
        <f t="shared" si="49"/>
        <v/>
      </c>
      <c r="AD74" s="107" t="str">
        <f t="shared" si="49"/>
        <v/>
      </c>
      <c r="AE74" s="107" t="str">
        <f t="shared" si="49"/>
        <v/>
      </c>
    </row>
    <row r="75" spans="1:31">
      <c r="A75" s="106">
        <v>25</v>
      </c>
      <c r="B75" s="107" t="str">
        <f t="shared" ref="B75:L75" si="50">IF(B27&gt;0,LN(B27),"")</f>
        <v/>
      </c>
      <c r="C75" s="107" t="str">
        <f t="shared" si="50"/>
        <v/>
      </c>
      <c r="D75" s="107" t="str">
        <f t="shared" si="50"/>
        <v/>
      </c>
      <c r="E75" s="107" t="str">
        <f t="shared" si="50"/>
        <v/>
      </c>
      <c r="F75" s="107" t="str">
        <f t="shared" si="50"/>
        <v/>
      </c>
      <c r="G75" s="107" t="str">
        <f t="shared" si="50"/>
        <v/>
      </c>
      <c r="H75" s="107" t="str">
        <f t="shared" si="50"/>
        <v/>
      </c>
      <c r="I75" s="107" t="str">
        <f t="shared" si="50"/>
        <v/>
      </c>
      <c r="J75" s="107" t="str">
        <f t="shared" si="50"/>
        <v/>
      </c>
      <c r="K75" s="107" t="str">
        <f t="shared" si="50"/>
        <v/>
      </c>
      <c r="L75" s="107" t="str">
        <f t="shared" si="50"/>
        <v/>
      </c>
      <c r="M75" s="107" t="str">
        <f t="shared" ref="M75:AE75" si="51">IF(M27&gt;0,LN(M27),"")</f>
        <v/>
      </c>
      <c r="N75" s="107" t="str">
        <f t="shared" si="51"/>
        <v/>
      </c>
      <c r="O75" s="107" t="str">
        <f t="shared" si="51"/>
        <v/>
      </c>
      <c r="P75" s="107" t="str">
        <f t="shared" si="51"/>
        <v/>
      </c>
      <c r="Q75" s="107" t="str">
        <f t="shared" si="51"/>
        <v/>
      </c>
      <c r="R75" s="107" t="str">
        <f t="shared" si="51"/>
        <v/>
      </c>
      <c r="S75" s="107" t="str">
        <f t="shared" si="51"/>
        <v/>
      </c>
      <c r="T75" s="107" t="str">
        <f t="shared" si="51"/>
        <v/>
      </c>
      <c r="U75" s="107" t="str">
        <f t="shared" si="51"/>
        <v/>
      </c>
      <c r="V75" s="107" t="str">
        <f t="shared" si="51"/>
        <v/>
      </c>
      <c r="W75" s="107" t="str">
        <f t="shared" si="51"/>
        <v/>
      </c>
      <c r="X75" s="107" t="str">
        <f t="shared" si="51"/>
        <v/>
      </c>
      <c r="Y75" s="107" t="str">
        <f t="shared" si="51"/>
        <v/>
      </c>
      <c r="Z75" s="107" t="str">
        <f t="shared" si="51"/>
        <v/>
      </c>
      <c r="AA75" s="107" t="str">
        <f t="shared" si="51"/>
        <v/>
      </c>
      <c r="AB75" s="107" t="str">
        <f t="shared" si="51"/>
        <v/>
      </c>
      <c r="AC75" s="107" t="str">
        <f t="shared" si="51"/>
        <v/>
      </c>
      <c r="AD75" s="107" t="str">
        <f t="shared" si="51"/>
        <v/>
      </c>
      <c r="AE75" s="107" t="str">
        <f t="shared" si="51"/>
        <v/>
      </c>
    </row>
    <row r="76" spans="1:31">
      <c r="A76" s="106">
        <v>26</v>
      </c>
      <c r="B76" s="107" t="str">
        <f t="shared" ref="B76:L76" si="52">IF(B28&gt;0,LN(B28),"")</f>
        <v/>
      </c>
      <c r="C76" s="107" t="str">
        <f t="shared" si="52"/>
        <v/>
      </c>
      <c r="D76" s="107" t="str">
        <f t="shared" si="52"/>
        <v/>
      </c>
      <c r="E76" s="107" t="str">
        <f t="shared" si="52"/>
        <v/>
      </c>
      <c r="F76" s="107" t="str">
        <f t="shared" si="52"/>
        <v/>
      </c>
      <c r="G76" s="107" t="str">
        <f t="shared" si="52"/>
        <v/>
      </c>
      <c r="H76" s="107" t="str">
        <f t="shared" si="52"/>
        <v/>
      </c>
      <c r="I76" s="107" t="str">
        <f t="shared" si="52"/>
        <v/>
      </c>
      <c r="J76" s="107" t="str">
        <f t="shared" si="52"/>
        <v/>
      </c>
      <c r="K76" s="107" t="str">
        <f t="shared" si="52"/>
        <v/>
      </c>
      <c r="L76" s="107" t="str">
        <f t="shared" si="52"/>
        <v/>
      </c>
      <c r="M76" s="107" t="str">
        <f t="shared" ref="M76:AE76" si="53">IF(M28&gt;0,LN(M28),"")</f>
        <v/>
      </c>
      <c r="N76" s="107" t="str">
        <f t="shared" si="53"/>
        <v/>
      </c>
      <c r="O76" s="107" t="str">
        <f t="shared" si="53"/>
        <v/>
      </c>
      <c r="P76" s="107" t="str">
        <f t="shared" si="53"/>
        <v/>
      </c>
      <c r="Q76" s="107" t="str">
        <f t="shared" si="53"/>
        <v/>
      </c>
      <c r="R76" s="107" t="str">
        <f t="shared" si="53"/>
        <v/>
      </c>
      <c r="S76" s="107" t="str">
        <f t="shared" si="53"/>
        <v/>
      </c>
      <c r="T76" s="107" t="str">
        <f t="shared" si="53"/>
        <v/>
      </c>
      <c r="U76" s="107" t="str">
        <f t="shared" si="53"/>
        <v/>
      </c>
      <c r="V76" s="107" t="str">
        <f t="shared" si="53"/>
        <v/>
      </c>
      <c r="W76" s="107" t="str">
        <f t="shared" si="53"/>
        <v/>
      </c>
      <c r="X76" s="107" t="str">
        <f t="shared" si="53"/>
        <v/>
      </c>
      <c r="Y76" s="107" t="str">
        <f t="shared" si="53"/>
        <v/>
      </c>
      <c r="Z76" s="107" t="str">
        <f t="shared" si="53"/>
        <v/>
      </c>
      <c r="AA76" s="107" t="str">
        <f t="shared" si="53"/>
        <v/>
      </c>
      <c r="AB76" s="107" t="str">
        <f t="shared" si="53"/>
        <v/>
      </c>
      <c r="AC76" s="107" t="str">
        <f t="shared" si="53"/>
        <v/>
      </c>
      <c r="AD76" s="107" t="str">
        <f t="shared" si="53"/>
        <v/>
      </c>
      <c r="AE76" s="107" t="str">
        <f t="shared" si="53"/>
        <v/>
      </c>
    </row>
    <row r="77" spans="1:31">
      <c r="A77" s="106">
        <v>27</v>
      </c>
      <c r="B77" s="107" t="str">
        <f t="shared" ref="B77:L77" si="54">IF(B29&gt;0,LN(B29),"")</f>
        <v/>
      </c>
      <c r="C77" s="107" t="str">
        <f t="shared" si="54"/>
        <v/>
      </c>
      <c r="D77" s="107" t="str">
        <f t="shared" si="54"/>
        <v/>
      </c>
      <c r="E77" s="107" t="str">
        <f t="shared" si="54"/>
        <v/>
      </c>
      <c r="F77" s="107" t="str">
        <f t="shared" si="54"/>
        <v/>
      </c>
      <c r="G77" s="107" t="str">
        <f t="shared" si="54"/>
        <v/>
      </c>
      <c r="H77" s="107" t="str">
        <f t="shared" si="54"/>
        <v/>
      </c>
      <c r="I77" s="107" t="str">
        <f t="shared" si="54"/>
        <v/>
      </c>
      <c r="J77" s="107" t="str">
        <f t="shared" si="54"/>
        <v/>
      </c>
      <c r="K77" s="107" t="str">
        <f t="shared" si="54"/>
        <v/>
      </c>
      <c r="L77" s="107" t="str">
        <f t="shared" si="54"/>
        <v/>
      </c>
      <c r="M77" s="107" t="str">
        <f t="shared" ref="M77:AE77" si="55">IF(M29&gt;0,LN(M29),"")</f>
        <v/>
      </c>
      <c r="N77" s="107" t="str">
        <f t="shared" si="55"/>
        <v/>
      </c>
      <c r="O77" s="107" t="str">
        <f t="shared" si="55"/>
        <v/>
      </c>
      <c r="P77" s="107" t="str">
        <f t="shared" si="55"/>
        <v/>
      </c>
      <c r="Q77" s="107" t="str">
        <f t="shared" si="55"/>
        <v/>
      </c>
      <c r="R77" s="107" t="str">
        <f t="shared" si="55"/>
        <v/>
      </c>
      <c r="S77" s="107" t="str">
        <f t="shared" si="55"/>
        <v/>
      </c>
      <c r="T77" s="107" t="str">
        <f t="shared" si="55"/>
        <v/>
      </c>
      <c r="U77" s="107" t="str">
        <f t="shared" si="55"/>
        <v/>
      </c>
      <c r="V77" s="107" t="str">
        <f t="shared" si="55"/>
        <v/>
      </c>
      <c r="W77" s="107" t="str">
        <f t="shared" si="55"/>
        <v/>
      </c>
      <c r="X77" s="107" t="str">
        <f t="shared" si="55"/>
        <v/>
      </c>
      <c r="Y77" s="107" t="str">
        <f t="shared" si="55"/>
        <v/>
      </c>
      <c r="Z77" s="107" t="str">
        <f t="shared" si="55"/>
        <v/>
      </c>
      <c r="AA77" s="107" t="str">
        <f t="shared" si="55"/>
        <v/>
      </c>
      <c r="AB77" s="107" t="str">
        <f t="shared" si="55"/>
        <v/>
      </c>
      <c r="AC77" s="107" t="str">
        <f t="shared" si="55"/>
        <v/>
      </c>
      <c r="AD77" s="107" t="str">
        <f t="shared" si="55"/>
        <v/>
      </c>
      <c r="AE77" s="107" t="str">
        <f t="shared" si="55"/>
        <v/>
      </c>
    </row>
    <row r="78" spans="1:31">
      <c r="A78" s="106">
        <v>28</v>
      </c>
      <c r="B78" s="107" t="str">
        <f t="shared" ref="B78:L78" si="56">IF(B30&gt;0,LN(B30),"")</f>
        <v/>
      </c>
      <c r="C78" s="107" t="str">
        <f t="shared" si="56"/>
        <v/>
      </c>
      <c r="D78" s="107" t="str">
        <f t="shared" si="56"/>
        <v/>
      </c>
      <c r="E78" s="107" t="str">
        <f t="shared" si="56"/>
        <v/>
      </c>
      <c r="F78" s="107" t="str">
        <f t="shared" si="56"/>
        <v/>
      </c>
      <c r="G78" s="107" t="str">
        <f t="shared" si="56"/>
        <v/>
      </c>
      <c r="H78" s="107" t="str">
        <f t="shared" si="56"/>
        <v/>
      </c>
      <c r="I78" s="107" t="str">
        <f t="shared" si="56"/>
        <v/>
      </c>
      <c r="J78" s="107" t="str">
        <f t="shared" si="56"/>
        <v/>
      </c>
      <c r="K78" s="107" t="str">
        <f t="shared" si="56"/>
        <v/>
      </c>
      <c r="L78" s="107" t="str">
        <f t="shared" si="56"/>
        <v/>
      </c>
      <c r="M78" s="107" t="str">
        <f t="shared" ref="M78:AE78" si="57">IF(M30&gt;0,LN(M30),"")</f>
        <v/>
      </c>
      <c r="N78" s="107" t="str">
        <f t="shared" si="57"/>
        <v/>
      </c>
      <c r="O78" s="107" t="str">
        <f t="shared" si="57"/>
        <v/>
      </c>
      <c r="P78" s="107" t="str">
        <f t="shared" si="57"/>
        <v/>
      </c>
      <c r="Q78" s="107" t="str">
        <f t="shared" si="57"/>
        <v/>
      </c>
      <c r="R78" s="107" t="str">
        <f t="shared" si="57"/>
        <v/>
      </c>
      <c r="S78" s="107" t="str">
        <f t="shared" si="57"/>
        <v/>
      </c>
      <c r="T78" s="107" t="str">
        <f t="shared" si="57"/>
        <v/>
      </c>
      <c r="U78" s="107" t="str">
        <f t="shared" si="57"/>
        <v/>
      </c>
      <c r="V78" s="107" t="str">
        <f t="shared" si="57"/>
        <v/>
      </c>
      <c r="W78" s="107" t="str">
        <f t="shared" si="57"/>
        <v/>
      </c>
      <c r="X78" s="107" t="str">
        <f t="shared" si="57"/>
        <v/>
      </c>
      <c r="Y78" s="107" t="str">
        <f t="shared" si="57"/>
        <v/>
      </c>
      <c r="Z78" s="107" t="str">
        <f t="shared" si="57"/>
        <v/>
      </c>
      <c r="AA78" s="107" t="str">
        <f t="shared" si="57"/>
        <v/>
      </c>
      <c r="AB78" s="107" t="str">
        <f t="shared" si="57"/>
        <v/>
      </c>
      <c r="AC78" s="107" t="str">
        <f t="shared" si="57"/>
        <v/>
      </c>
      <c r="AD78" s="107" t="str">
        <f t="shared" si="57"/>
        <v/>
      </c>
      <c r="AE78" s="107" t="str">
        <f t="shared" si="57"/>
        <v/>
      </c>
    </row>
    <row r="79" spans="1:31">
      <c r="A79" s="106">
        <v>29</v>
      </c>
      <c r="B79" s="107" t="str">
        <f t="shared" ref="B79:L79" si="58">IF(B31&gt;0,LN(B31),"")</f>
        <v/>
      </c>
      <c r="C79" s="107" t="str">
        <f t="shared" si="58"/>
        <v/>
      </c>
      <c r="D79" s="107" t="str">
        <f t="shared" si="58"/>
        <v/>
      </c>
      <c r="E79" s="107" t="str">
        <f t="shared" si="58"/>
        <v/>
      </c>
      <c r="F79" s="107" t="str">
        <f t="shared" si="58"/>
        <v/>
      </c>
      <c r="G79" s="107" t="str">
        <f t="shared" si="58"/>
        <v/>
      </c>
      <c r="H79" s="107" t="str">
        <f t="shared" si="58"/>
        <v/>
      </c>
      <c r="I79" s="107" t="str">
        <f t="shared" si="58"/>
        <v/>
      </c>
      <c r="J79" s="107" t="str">
        <f t="shared" si="58"/>
        <v/>
      </c>
      <c r="K79" s="107" t="str">
        <f t="shared" si="58"/>
        <v/>
      </c>
      <c r="L79" s="107" t="str">
        <f t="shared" si="58"/>
        <v/>
      </c>
      <c r="M79" s="107" t="str">
        <f t="shared" ref="M79:AE79" si="59">IF(M31&gt;0,LN(M31),"")</f>
        <v/>
      </c>
      <c r="N79" s="107" t="str">
        <f t="shared" si="59"/>
        <v/>
      </c>
      <c r="O79" s="107" t="str">
        <f t="shared" si="59"/>
        <v/>
      </c>
      <c r="P79" s="107" t="str">
        <f t="shared" si="59"/>
        <v/>
      </c>
      <c r="Q79" s="107" t="str">
        <f t="shared" si="59"/>
        <v/>
      </c>
      <c r="R79" s="107" t="str">
        <f t="shared" si="59"/>
        <v/>
      </c>
      <c r="S79" s="107" t="str">
        <f t="shared" si="59"/>
        <v/>
      </c>
      <c r="T79" s="107" t="str">
        <f t="shared" si="59"/>
        <v/>
      </c>
      <c r="U79" s="107" t="str">
        <f t="shared" si="59"/>
        <v/>
      </c>
      <c r="V79" s="107" t="str">
        <f t="shared" si="59"/>
        <v/>
      </c>
      <c r="W79" s="107" t="str">
        <f t="shared" si="59"/>
        <v/>
      </c>
      <c r="X79" s="107" t="str">
        <f t="shared" si="59"/>
        <v/>
      </c>
      <c r="Y79" s="107" t="str">
        <f t="shared" si="59"/>
        <v/>
      </c>
      <c r="Z79" s="107" t="str">
        <f t="shared" si="59"/>
        <v/>
      </c>
      <c r="AA79" s="107" t="str">
        <f t="shared" si="59"/>
        <v/>
      </c>
      <c r="AB79" s="107" t="str">
        <f t="shared" si="59"/>
        <v/>
      </c>
      <c r="AC79" s="107" t="str">
        <f t="shared" si="59"/>
        <v/>
      </c>
      <c r="AD79" s="107" t="str">
        <f t="shared" si="59"/>
        <v/>
      </c>
      <c r="AE79" s="107" t="str">
        <f t="shared" si="59"/>
        <v/>
      </c>
    </row>
    <row r="80" spans="1:31">
      <c r="A80" s="106">
        <v>30</v>
      </c>
      <c r="B80" s="107" t="str">
        <f t="shared" ref="B80:L80" si="60">IF(B32&gt;0,LN(B32),"")</f>
        <v/>
      </c>
      <c r="C80" s="107" t="str">
        <f t="shared" si="60"/>
        <v/>
      </c>
      <c r="D80" s="107" t="str">
        <f t="shared" si="60"/>
        <v/>
      </c>
      <c r="E80" s="107" t="str">
        <f t="shared" si="60"/>
        <v/>
      </c>
      <c r="F80" s="107" t="str">
        <f t="shared" si="60"/>
        <v/>
      </c>
      <c r="G80" s="107" t="str">
        <f t="shared" si="60"/>
        <v/>
      </c>
      <c r="H80" s="107" t="str">
        <f t="shared" si="60"/>
        <v/>
      </c>
      <c r="I80" s="107" t="str">
        <f t="shared" si="60"/>
        <v/>
      </c>
      <c r="J80" s="107" t="str">
        <f t="shared" si="60"/>
        <v/>
      </c>
      <c r="K80" s="107" t="str">
        <f t="shared" si="60"/>
        <v/>
      </c>
      <c r="L80" s="107" t="str">
        <f t="shared" si="60"/>
        <v/>
      </c>
      <c r="M80" s="107" t="str">
        <f t="shared" ref="M80:AE80" si="61">IF(M32&gt;0,LN(M32),"")</f>
        <v/>
      </c>
      <c r="N80" s="107" t="str">
        <f t="shared" si="61"/>
        <v/>
      </c>
      <c r="O80" s="107" t="str">
        <f t="shared" si="61"/>
        <v/>
      </c>
      <c r="P80" s="107" t="str">
        <f t="shared" si="61"/>
        <v/>
      </c>
      <c r="Q80" s="107" t="str">
        <f t="shared" si="61"/>
        <v/>
      </c>
      <c r="R80" s="107" t="str">
        <f t="shared" si="61"/>
        <v/>
      </c>
      <c r="S80" s="107" t="str">
        <f t="shared" si="61"/>
        <v/>
      </c>
      <c r="T80" s="107" t="str">
        <f t="shared" si="61"/>
        <v/>
      </c>
      <c r="U80" s="107" t="str">
        <f t="shared" si="61"/>
        <v/>
      </c>
      <c r="V80" s="107" t="str">
        <f t="shared" si="61"/>
        <v/>
      </c>
      <c r="W80" s="107" t="str">
        <f t="shared" si="61"/>
        <v/>
      </c>
      <c r="X80" s="107" t="str">
        <f t="shared" si="61"/>
        <v/>
      </c>
      <c r="Y80" s="107" t="str">
        <f t="shared" si="61"/>
        <v/>
      </c>
      <c r="Z80" s="107" t="str">
        <f t="shared" si="61"/>
        <v/>
      </c>
      <c r="AA80" s="107" t="str">
        <f t="shared" si="61"/>
        <v/>
      </c>
      <c r="AB80" s="107" t="str">
        <f t="shared" si="61"/>
        <v/>
      </c>
      <c r="AC80" s="107" t="str">
        <f t="shared" si="61"/>
        <v/>
      </c>
      <c r="AD80" s="107" t="str">
        <f t="shared" si="61"/>
        <v/>
      </c>
      <c r="AE80" s="107" t="str">
        <f t="shared" si="61"/>
        <v/>
      </c>
    </row>
    <row r="81" spans="1:31">
      <c r="A81" s="106">
        <v>31</v>
      </c>
      <c r="B81" s="107" t="str">
        <f t="shared" ref="B81:L81" si="62">IF(B33&gt;0,LN(B33),"")</f>
        <v/>
      </c>
      <c r="C81" s="107" t="str">
        <f t="shared" si="62"/>
        <v/>
      </c>
      <c r="D81" s="107" t="str">
        <f t="shared" si="62"/>
        <v/>
      </c>
      <c r="E81" s="107" t="str">
        <f t="shared" si="62"/>
        <v/>
      </c>
      <c r="F81" s="107" t="str">
        <f t="shared" si="62"/>
        <v/>
      </c>
      <c r="G81" s="107" t="str">
        <f t="shared" si="62"/>
        <v/>
      </c>
      <c r="H81" s="107" t="str">
        <f t="shared" si="62"/>
        <v/>
      </c>
      <c r="I81" s="107" t="str">
        <f t="shared" si="62"/>
        <v/>
      </c>
      <c r="J81" s="107" t="str">
        <f t="shared" si="62"/>
        <v/>
      </c>
      <c r="K81" s="107" t="str">
        <f t="shared" si="62"/>
        <v/>
      </c>
      <c r="L81" s="107" t="str">
        <f t="shared" si="62"/>
        <v/>
      </c>
      <c r="M81" s="107" t="str">
        <f t="shared" ref="M81:AE81" si="63">IF(M33&gt;0,LN(M33),"")</f>
        <v/>
      </c>
      <c r="N81" s="107" t="str">
        <f t="shared" si="63"/>
        <v/>
      </c>
      <c r="O81" s="107" t="str">
        <f t="shared" si="63"/>
        <v/>
      </c>
      <c r="P81" s="107" t="str">
        <f t="shared" si="63"/>
        <v/>
      </c>
      <c r="Q81" s="107" t="str">
        <f t="shared" si="63"/>
        <v/>
      </c>
      <c r="R81" s="107" t="str">
        <f t="shared" si="63"/>
        <v/>
      </c>
      <c r="S81" s="107" t="str">
        <f t="shared" si="63"/>
        <v/>
      </c>
      <c r="T81" s="107" t="str">
        <f t="shared" si="63"/>
        <v/>
      </c>
      <c r="U81" s="107" t="str">
        <f t="shared" si="63"/>
        <v/>
      </c>
      <c r="V81" s="107" t="str">
        <f t="shared" si="63"/>
        <v/>
      </c>
      <c r="W81" s="107" t="str">
        <f t="shared" si="63"/>
        <v/>
      </c>
      <c r="X81" s="107" t="str">
        <f t="shared" si="63"/>
        <v/>
      </c>
      <c r="Y81" s="107" t="str">
        <f t="shared" si="63"/>
        <v/>
      </c>
      <c r="Z81" s="107" t="str">
        <f t="shared" si="63"/>
        <v/>
      </c>
      <c r="AA81" s="107" t="str">
        <f t="shared" si="63"/>
        <v/>
      </c>
      <c r="AB81" s="107" t="str">
        <f t="shared" si="63"/>
        <v/>
      </c>
      <c r="AC81" s="107" t="str">
        <f t="shared" si="63"/>
        <v/>
      </c>
      <c r="AD81" s="107" t="str">
        <f t="shared" si="63"/>
        <v/>
      </c>
      <c r="AE81" s="107" t="str">
        <f t="shared" si="63"/>
        <v/>
      </c>
    </row>
    <row r="82" spans="1:31">
      <c r="A82" s="106">
        <v>32</v>
      </c>
      <c r="B82" s="107" t="str">
        <f t="shared" ref="B82:L82" si="64">IF(B34&gt;0,LN(B34),"")</f>
        <v/>
      </c>
      <c r="C82" s="107" t="str">
        <f t="shared" si="64"/>
        <v/>
      </c>
      <c r="D82" s="107" t="str">
        <f t="shared" si="64"/>
        <v/>
      </c>
      <c r="E82" s="107" t="str">
        <f t="shared" si="64"/>
        <v/>
      </c>
      <c r="F82" s="107" t="str">
        <f t="shared" si="64"/>
        <v/>
      </c>
      <c r="G82" s="107" t="str">
        <f t="shared" si="64"/>
        <v/>
      </c>
      <c r="H82" s="107" t="str">
        <f t="shared" si="64"/>
        <v/>
      </c>
      <c r="I82" s="107" t="str">
        <f t="shared" si="64"/>
        <v/>
      </c>
      <c r="J82" s="107" t="str">
        <f t="shared" si="64"/>
        <v/>
      </c>
      <c r="K82" s="107" t="str">
        <f t="shared" si="64"/>
        <v/>
      </c>
      <c r="L82" s="107" t="str">
        <f t="shared" si="64"/>
        <v/>
      </c>
      <c r="M82" s="107" t="str">
        <f t="shared" ref="M82:AE82" si="65">IF(M34&gt;0,LN(M34),"")</f>
        <v/>
      </c>
      <c r="N82" s="107" t="str">
        <f t="shared" si="65"/>
        <v/>
      </c>
      <c r="O82" s="107" t="str">
        <f t="shared" si="65"/>
        <v/>
      </c>
      <c r="P82" s="107" t="str">
        <f t="shared" si="65"/>
        <v/>
      </c>
      <c r="Q82" s="107" t="str">
        <f t="shared" si="65"/>
        <v/>
      </c>
      <c r="R82" s="107" t="str">
        <f t="shared" si="65"/>
        <v/>
      </c>
      <c r="S82" s="107" t="str">
        <f t="shared" si="65"/>
        <v/>
      </c>
      <c r="T82" s="107" t="str">
        <f t="shared" si="65"/>
        <v/>
      </c>
      <c r="U82" s="107" t="str">
        <f t="shared" si="65"/>
        <v/>
      </c>
      <c r="V82" s="107" t="str">
        <f t="shared" si="65"/>
        <v/>
      </c>
      <c r="W82" s="107" t="str">
        <f t="shared" si="65"/>
        <v/>
      </c>
      <c r="X82" s="107" t="str">
        <f t="shared" si="65"/>
        <v/>
      </c>
      <c r="Y82" s="107" t="str">
        <f t="shared" si="65"/>
        <v/>
      </c>
      <c r="Z82" s="107" t="str">
        <f t="shared" si="65"/>
        <v/>
      </c>
      <c r="AA82" s="107" t="str">
        <f t="shared" si="65"/>
        <v/>
      </c>
      <c r="AB82" s="107" t="str">
        <f t="shared" si="65"/>
        <v/>
      </c>
      <c r="AC82" s="107" t="str">
        <f t="shared" si="65"/>
        <v/>
      </c>
      <c r="AD82" s="107" t="str">
        <f t="shared" si="65"/>
        <v/>
      </c>
      <c r="AE82" s="107" t="str">
        <f t="shared" si="65"/>
        <v/>
      </c>
    </row>
    <row r="83" spans="1:31">
      <c r="A83" s="106">
        <v>33</v>
      </c>
      <c r="B83" s="107" t="str">
        <f t="shared" ref="B83:L83" si="66">IF(B35&gt;0,LN(B35),"")</f>
        <v/>
      </c>
      <c r="C83" s="107" t="str">
        <f t="shared" si="66"/>
        <v/>
      </c>
      <c r="D83" s="107" t="str">
        <f t="shared" si="66"/>
        <v/>
      </c>
      <c r="E83" s="107" t="str">
        <f t="shared" si="66"/>
        <v/>
      </c>
      <c r="F83" s="107" t="str">
        <f t="shared" si="66"/>
        <v/>
      </c>
      <c r="G83" s="107" t="str">
        <f t="shared" si="66"/>
        <v/>
      </c>
      <c r="H83" s="107" t="str">
        <f t="shared" si="66"/>
        <v/>
      </c>
      <c r="I83" s="107" t="str">
        <f t="shared" si="66"/>
        <v/>
      </c>
      <c r="J83" s="107" t="str">
        <f t="shared" si="66"/>
        <v/>
      </c>
      <c r="K83" s="107" t="str">
        <f t="shared" si="66"/>
        <v/>
      </c>
      <c r="L83" s="107" t="str">
        <f t="shared" si="66"/>
        <v/>
      </c>
      <c r="M83" s="107" t="str">
        <f t="shared" ref="M83:AE83" si="67">IF(M35&gt;0,LN(M35),"")</f>
        <v/>
      </c>
      <c r="N83" s="107" t="str">
        <f t="shared" si="67"/>
        <v/>
      </c>
      <c r="O83" s="107" t="str">
        <f t="shared" si="67"/>
        <v/>
      </c>
      <c r="P83" s="107" t="str">
        <f t="shared" si="67"/>
        <v/>
      </c>
      <c r="Q83" s="107" t="str">
        <f t="shared" si="67"/>
        <v/>
      </c>
      <c r="R83" s="107" t="str">
        <f t="shared" si="67"/>
        <v/>
      </c>
      <c r="S83" s="107" t="str">
        <f t="shared" si="67"/>
        <v/>
      </c>
      <c r="T83" s="107" t="str">
        <f t="shared" si="67"/>
        <v/>
      </c>
      <c r="U83" s="107" t="str">
        <f t="shared" si="67"/>
        <v/>
      </c>
      <c r="V83" s="107" t="str">
        <f t="shared" si="67"/>
        <v/>
      </c>
      <c r="W83" s="107" t="str">
        <f t="shared" si="67"/>
        <v/>
      </c>
      <c r="X83" s="107" t="str">
        <f t="shared" si="67"/>
        <v/>
      </c>
      <c r="Y83" s="107" t="str">
        <f t="shared" si="67"/>
        <v/>
      </c>
      <c r="Z83" s="107" t="str">
        <f t="shared" si="67"/>
        <v/>
      </c>
      <c r="AA83" s="107" t="str">
        <f t="shared" si="67"/>
        <v/>
      </c>
      <c r="AB83" s="107" t="str">
        <f t="shared" si="67"/>
        <v/>
      </c>
      <c r="AC83" s="107" t="str">
        <f t="shared" si="67"/>
        <v/>
      </c>
      <c r="AD83" s="107" t="str">
        <f t="shared" si="67"/>
        <v/>
      </c>
      <c r="AE83" s="107" t="str">
        <f t="shared" si="67"/>
        <v/>
      </c>
    </row>
    <row r="84" spans="1:31">
      <c r="A84" s="106">
        <v>34</v>
      </c>
      <c r="B84" s="107" t="str">
        <f t="shared" ref="B84:L84" si="68">IF(B36&gt;0,LN(B36),"")</f>
        <v/>
      </c>
      <c r="C84" s="107" t="str">
        <f t="shared" si="68"/>
        <v/>
      </c>
      <c r="D84" s="107" t="str">
        <f t="shared" si="68"/>
        <v/>
      </c>
      <c r="E84" s="107" t="str">
        <f t="shared" si="68"/>
        <v/>
      </c>
      <c r="F84" s="107" t="str">
        <f t="shared" si="68"/>
        <v/>
      </c>
      <c r="G84" s="107" t="str">
        <f t="shared" si="68"/>
        <v/>
      </c>
      <c r="H84" s="107" t="str">
        <f t="shared" si="68"/>
        <v/>
      </c>
      <c r="I84" s="107" t="str">
        <f t="shared" si="68"/>
        <v/>
      </c>
      <c r="J84" s="107" t="str">
        <f t="shared" si="68"/>
        <v/>
      </c>
      <c r="K84" s="107" t="str">
        <f t="shared" si="68"/>
        <v/>
      </c>
      <c r="L84" s="107" t="str">
        <f t="shared" si="68"/>
        <v/>
      </c>
      <c r="M84" s="107" t="str">
        <f t="shared" ref="M84:AE84" si="69">IF(M36&gt;0,LN(M36),"")</f>
        <v/>
      </c>
      <c r="N84" s="107" t="str">
        <f t="shared" si="69"/>
        <v/>
      </c>
      <c r="O84" s="107" t="str">
        <f t="shared" si="69"/>
        <v/>
      </c>
      <c r="P84" s="107" t="str">
        <f t="shared" si="69"/>
        <v/>
      </c>
      <c r="Q84" s="107" t="str">
        <f t="shared" si="69"/>
        <v/>
      </c>
      <c r="R84" s="107" t="str">
        <f t="shared" si="69"/>
        <v/>
      </c>
      <c r="S84" s="107" t="str">
        <f t="shared" si="69"/>
        <v/>
      </c>
      <c r="T84" s="107" t="str">
        <f t="shared" si="69"/>
        <v/>
      </c>
      <c r="U84" s="107" t="str">
        <f t="shared" si="69"/>
        <v/>
      </c>
      <c r="V84" s="107" t="str">
        <f t="shared" si="69"/>
        <v/>
      </c>
      <c r="W84" s="107" t="str">
        <f t="shared" si="69"/>
        <v/>
      </c>
      <c r="X84" s="107" t="str">
        <f t="shared" si="69"/>
        <v/>
      </c>
      <c r="Y84" s="107" t="str">
        <f t="shared" si="69"/>
        <v/>
      </c>
      <c r="Z84" s="107" t="str">
        <f t="shared" si="69"/>
        <v/>
      </c>
      <c r="AA84" s="107" t="str">
        <f t="shared" si="69"/>
        <v/>
      </c>
      <c r="AB84" s="107" t="str">
        <f t="shared" si="69"/>
        <v/>
      </c>
      <c r="AC84" s="107" t="str">
        <f t="shared" si="69"/>
        <v/>
      </c>
      <c r="AD84" s="107" t="str">
        <f t="shared" si="69"/>
        <v/>
      </c>
      <c r="AE84" s="107" t="str">
        <f t="shared" si="69"/>
        <v/>
      </c>
    </row>
    <row r="85" spans="1:31">
      <c r="A85" s="106">
        <v>35</v>
      </c>
      <c r="B85" s="107" t="str">
        <f t="shared" ref="B85:L85" si="70">IF(B37&gt;0,LN(B37),"")</f>
        <v/>
      </c>
      <c r="C85" s="107" t="str">
        <f t="shared" si="70"/>
        <v/>
      </c>
      <c r="D85" s="107" t="str">
        <f t="shared" si="70"/>
        <v/>
      </c>
      <c r="E85" s="107" t="str">
        <f t="shared" si="70"/>
        <v/>
      </c>
      <c r="F85" s="107" t="str">
        <f t="shared" si="70"/>
        <v/>
      </c>
      <c r="G85" s="107" t="str">
        <f t="shared" si="70"/>
        <v/>
      </c>
      <c r="H85" s="107" t="str">
        <f t="shared" si="70"/>
        <v/>
      </c>
      <c r="I85" s="107" t="str">
        <f t="shared" si="70"/>
        <v/>
      </c>
      <c r="J85" s="107" t="str">
        <f t="shared" si="70"/>
        <v/>
      </c>
      <c r="K85" s="107" t="str">
        <f t="shared" si="70"/>
        <v/>
      </c>
      <c r="L85" s="107" t="str">
        <f t="shared" si="70"/>
        <v/>
      </c>
      <c r="M85" s="107" t="str">
        <f t="shared" ref="M85:AE85" si="71">IF(M37&gt;0,LN(M37),"")</f>
        <v/>
      </c>
      <c r="N85" s="107" t="str">
        <f t="shared" si="71"/>
        <v/>
      </c>
      <c r="O85" s="107" t="str">
        <f t="shared" si="71"/>
        <v/>
      </c>
      <c r="P85" s="107" t="str">
        <f t="shared" si="71"/>
        <v/>
      </c>
      <c r="Q85" s="107" t="str">
        <f t="shared" si="71"/>
        <v/>
      </c>
      <c r="R85" s="107" t="str">
        <f t="shared" si="71"/>
        <v/>
      </c>
      <c r="S85" s="107" t="str">
        <f t="shared" si="71"/>
        <v/>
      </c>
      <c r="T85" s="107" t="str">
        <f t="shared" si="71"/>
        <v/>
      </c>
      <c r="U85" s="107" t="str">
        <f t="shared" si="71"/>
        <v/>
      </c>
      <c r="V85" s="107" t="str">
        <f t="shared" si="71"/>
        <v/>
      </c>
      <c r="W85" s="107" t="str">
        <f t="shared" si="71"/>
        <v/>
      </c>
      <c r="X85" s="107" t="str">
        <f t="shared" si="71"/>
        <v/>
      </c>
      <c r="Y85" s="107" t="str">
        <f t="shared" si="71"/>
        <v/>
      </c>
      <c r="Z85" s="107" t="str">
        <f t="shared" si="71"/>
        <v/>
      </c>
      <c r="AA85" s="107" t="str">
        <f t="shared" si="71"/>
        <v/>
      </c>
      <c r="AB85" s="107" t="str">
        <f t="shared" si="71"/>
        <v/>
      </c>
      <c r="AC85" s="107" t="str">
        <f t="shared" si="71"/>
        <v/>
      </c>
      <c r="AD85" s="107" t="str">
        <f t="shared" si="71"/>
        <v/>
      </c>
      <c r="AE85" s="107" t="str">
        <f t="shared" si="71"/>
        <v/>
      </c>
    </row>
    <row r="86" spans="1:31">
      <c r="B86" s="36"/>
      <c r="C86" s="36"/>
      <c r="D86" s="36"/>
      <c r="E86" s="36"/>
      <c r="F86" s="36"/>
    </row>
    <row r="87" spans="1:31">
      <c r="A87" s="212" t="s">
        <v>123</v>
      </c>
      <c r="B87" s="213"/>
      <c r="C87" s="34">
        <f>COUNT(B51:AE85)</f>
        <v>0</v>
      </c>
    </row>
    <row r="88" spans="1:31">
      <c r="B88" s="37"/>
      <c r="C88" s="37"/>
      <c r="D88" s="37"/>
      <c r="E88" s="37"/>
    </row>
    <row r="92" spans="1:31">
      <c r="A92" s="38" t="s">
        <v>124</v>
      </c>
      <c r="D92" s="108" t="e">
        <f>AVERAGE(B51:AE85)</f>
        <v>#DIV/0!</v>
      </c>
    </row>
    <row r="93" spans="1:31">
      <c r="E93" s="37"/>
    </row>
    <row r="98" spans="1:5">
      <c r="D98" s="37"/>
    </row>
    <row r="102" spans="1:5">
      <c r="E102" s="34" t="e">
        <f>VAR(B51:AE85)</f>
        <v>#DIV/0!</v>
      </c>
    </row>
    <row r="103" spans="1:5">
      <c r="A103" s="39" t="s">
        <v>125</v>
      </c>
    </row>
    <row r="108" spans="1:5">
      <c r="A108" s="110" t="s">
        <v>126</v>
      </c>
      <c r="C108" s="109">
        <f>3</f>
        <v>3</v>
      </c>
    </row>
    <row r="110" spans="1:5">
      <c r="A110" s="39" t="s">
        <v>127</v>
      </c>
    </row>
    <row r="114" spans="1:6">
      <c r="A114" s="211" t="s">
        <v>128</v>
      </c>
      <c r="B114" s="211"/>
      <c r="C114" s="211"/>
      <c r="F114" s="34" t="e">
        <f>EXP(4*E102)+2*EXP(3*E102)+3*EXP(2*E102)-3</f>
        <v>#DIV/0!</v>
      </c>
    </row>
    <row r="117" spans="1:6">
      <c r="A117" s="209" t="s">
        <v>129</v>
      </c>
      <c r="B117" s="209"/>
      <c r="C117" s="209"/>
      <c r="F117" s="34" t="e">
        <f>C108*(EXP(E102)-1)^2</f>
        <v>#DIV/0!</v>
      </c>
    </row>
    <row r="121" spans="1:6">
      <c r="C121" s="77" t="e">
        <f>F114/F117+3*(1-1/C108)</f>
        <v>#DIV/0!</v>
      </c>
    </row>
    <row r="124" spans="1:6">
      <c r="A124" s="39" t="s">
        <v>130</v>
      </c>
    </row>
    <row r="125" spans="1:6">
      <c r="F125" s="78" t="e">
        <f>SQRT(EXP(E102)-1)*(EXP(E102)+2)/SQRT(C108)</f>
        <v>#DIV/0!</v>
      </c>
    </row>
    <row r="128" spans="1:6">
      <c r="A128" s="214" t="s">
        <v>131</v>
      </c>
      <c r="B128" s="209"/>
      <c r="C128" s="209"/>
      <c r="D128" s="209"/>
    </row>
    <row r="130" spans="1:11">
      <c r="A130" s="39" t="s">
        <v>132</v>
      </c>
      <c r="E130" s="34" t="s">
        <v>133</v>
      </c>
    </row>
    <row r="133" spans="1:11">
      <c r="A133" s="210" t="s">
        <v>134</v>
      </c>
      <c r="B133" s="211"/>
      <c r="C133" s="211"/>
      <c r="D133" s="211"/>
      <c r="E133" s="211"/>
      <c r="F133" s="211"/>
      <c r="G133" s="211"/>
      <c r="H133" s="211"/>
      <c r="I133" s="211"/>
    </row>
    <row r="134" spans="1:11">
      <c r="A134" s="209"/>
      <c r="B134" s="209"/>
      <c r="C134" s="209"/>
      <c r="D134" s="209"/>
      <c r="E134" s="209"/>
    </row>
    <row r="136" spans="1:11">
      <c r="A136" s="210" t="s">
        <v>135</v>
      </c>
      <c r="B136" s="211"/>
      <c r="C136" s="211"/>
      <c r="D136" s="211"/>
      <c r="E136" s="211"/>
      <c r="F136" s="209"/>
      <c r="G136" s="209"/>
      <c r="H136" s="209"/>
      <c r="I136" s="209"/>
      <c r="J136" s="90">
        <v>3.484</v>
      </c>
      <c r="K136" s="110" t="s">
        <v>136</v>
      </c>
    </row>
    <row r="138" spans="1:11">
      <c r="A138" s="210" t="s">
        <v>137</v>
      </c>
      <c r="B138" s="211"/>
      <c r="C138" s="211"/>
    </row>
    <row r="146" spans="1:5">
      <c r="A146" s="34" t="s">
        <v>138</v>
      </c>
      <c r="D146" s="34" t="e">
        <f>EXP(D92+E102/2)</f>
        <v>#DIV/0!</v>
      </c>
    </row>
    <row r="149" spans="1:5">
      <c r="A149" s="34" t="s">
        <v>139</v>
      </c>
      <c r="D149" s="34" t="e">
        <f>EXP(2*D92+E102)</f>
        <v>#DIV/0!</v>
      </c>
    </row>
    <row r="153" spans="1:5">
      <c r="A153" s="34" t="s">
        <v>140</v>
      </c>
      <c r="D153" s="34" t="e">
        <f>EXP(E102)-1</f>
        <v>#DIV/0!</v>
      </c>
    </row>
    <row r="157" spans="1:5">
      <c r="A157" s="34" t="s">
        <v>141</v>
      </c>
      <c r="E157" s="34" t="e">
        <f>(E102)/C87+(E102^2)/(2*(C87-1))</f>
        <v>#DIV/0!</v>
      </c>
    </row>
    <row r="161" spans="1:8">
      <c r="A161" s="34" t="s">
        <v>142</v>
      </c>
      <c r="H161" s="34" t="e">
        <f>SQRT(C108*D149*D153+C108^2*D149*E157)</f>
        <v>#DIV/0!</v>
      </c>
    </row>
    <row r="165" spans="1:8">
      <c r="A165" s="34" t="s">
        <v>143</v>
      </c>
      <c r="D165" s="41" t="e">
        <f>D146+(J136/C108)*H161</f>
        <v>#DIV/0!</v>
      </c>
      <c r="E165" s="42"/>
    </row>
    <row r="170" spans="1:8">
      <c r="A170" s="22"/>
      <c r="B170" s="43"/>
    </row>
  </sheetData>
  <mergeCells count="9">
    <mergeCell ref="A134:E134"/>
    <mergeCell ref="A136:I136"/>
    <mergeCell ref="A138:C138"/>
    <mergeCell ref="A117:C117"/>
    <mergeCell ref="A38:D38"/>
    <mergeCell ref="A87:B87"/>
    <mergeCell ref="A114:C114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 sizeWithCells="1">
              <from>
                <xdr:col>1</xdr:col>
                <xdr:colOff>476250</xdr:colOff>
                <xdr:row>88</xdr:row>
                <xdr:rowOff>95250</xdr:rowOff>
              </from>
              <to>
                <xdr:col>2</xdr:col>
                <xdr:colOff>679450</xdr:colOff>
                <xdr:row>93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 sizeWithCells="1">
              <from>
                <xdr:col>1</xdr:col>
                <xdr:colOff>298450</xdr:colOff>
                <xdr:row>98</xdr:row>
                <xdr:rowOff>0</xdr:rowOff>
              </from>
              <to>
                <xdr:col>3</xdr:col>
                <xdr:colOff>260350</xdr:colOff>
                <xdr:row>104</xdr:row>
                <xdr:rowOff>57150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1</xdr:col>
                <xdr:colOff>374650</xdr:colOff>
                <xdr:row>109</xdr:row>
                <xdr:rowOff>31750</xdr:rowOff>
              </from>
              <to>
                <xdr:col>3</xdr:col>
                <xdr:colOff>1352550</xdr:colOff>
                <xdr:row>112</xdr:row>
                <xdr:rowOff>107950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1</xdr:col>
                <xdr:colOff>546100</xdr:colOff>
                <xdr:row>113</xdr:row>
                <xdr:rowOff>95250</xdr:rowOff>
              </from>
              <to>
                <xdr:col>1</xdr:col>
                <xdr:colOff>1651000</xdr:colOff>
                <xdr:row>114</xdr:row>
                <xdr:rowOff>127000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1</xdr:col>
                <xdr:colOff>736600</xdr:colOff>
                <xdr:row>115</xdr:row>
                <xdr:rowOff>114300</xdr:rowOff>
              </from>
              <to>
                <xdr:col>1</xdr:col>
                <xdr:colOff>1771650</xdr:colOff>
                <xdr:row>118</xdr:row>
                <xdr:rowOff>171450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1</xdr:col>
                <xdr:colOff>1390650</xdr:colOff>
                <xdr:row>119</xdr:row>
                <xdr:rowOff>152400</xdr:rowOff>
              </from>
              <to>
                <xdr:col>1</xdr:col>
                <xdr:colOff>1581150</xdr:colOff>
                <xdr:row>121</xdr:row>
                <xdr:rowOff>0</xdr:rowOff>
              </to>
            </anchor>
          </objectPr>
        </oleObject>
      </mc:Choice>
      <mc:Fallback>
        <oleObject progId="Equation.DSMT4" shapeId="2054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 sizeWithCells="1">
              <from>
                <xdr:col>2</xdr:col>
                <xdr:colOff>1581150</xdr:colOff>
                <xdr:row>122</xdr:row>
                <xdr:rowOff>57150</xdr:rowOff>
              </from>
              <to>
                <xdr:col>4</xdr:col>
                <xdr:colOff>952500</xdr:colOff>
                <xdr:row>126</xdr:row>
                <xdr:rowOff>95250</xdr:rowOff>
              </to>
            </anchor>
          </objectPr>
        </oleObject>
      </mc:Choice>
      <mc:Fallback>
        <oleObject progId="Equation.DSMT4" shapeId="2055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5">
            <anchor moveWithCells="1">
              <from>
                <xdr:col>1</xdr:col>
                <xdr:colOff>774700</xdr:colOff>
                <xdr:row>128</xdr:row>
                <xdr:rowOff>171450</xdr:rowOff>
              </from>
              <to>
                <xdr:col>1</xdr:col>
                <xdr:colOff>965200</xdr:colOff>
                <xdr:row>130</xdr:row>
                <xdr:rowOff>38100</xdr:rowOff>
              </to>
            </anchor>
          </objectPr>
        </oleObject>
      </mc:Choice>
      <mc:Fallback>
        <oleObject progId="Equation.DSMT4" shapeId="2056" r:id="rId18"/>
      </mc:Fallback>
    </mc:AlternateContent>
    <mc:AlternateContent xmlns:mc="http://schemas.openxmlformats.org/markup-compatibility/2006">
      <mc:Choice Requires="x14">
        <oleObject progId="Equation.DSMT4" shapeId="10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165100</xdr:rowOff>
              </from>
              <to>
                <xdr:col>1</xdr:col>
                <xdr:colOff>1695450</xdr:colOff>
                <xdr:row>130</xdr:row>
                <xdr:rowOff>69850</xdr:rowOff>
              </to>
            </anchor>
          </objectPr>
        </oleObject>
      </mc:Choice>
      <mc:Fallback>
        <oleObject progId="Equation.DSMT4" shapeId="2057" r:id="rId19"/>
      </mc:Fallback>
    </mc:AlternateContent>
    <mc:AlternateContent xmlns:mc="http://schemas.openxmlformats.org/markup-compatibility/2006">
      <mc:Choice Requires="x14">
        <oleObject progId="Equation.DSMT4" shapeId="11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133350</xdr:rowOff>
              </from>
              <to>
                <xdr:col>12</xdr:col>
                <xdr:colOff>304800</xdr:colOff>
                <xdr:row>143</xdr:row>
                <xdr:rowOff>107950</xdr:rowOff>
              </to>
            </anchor>
          </objectPr>
        </oleObject>
      </mc:Choice>
      <mc:Fallback>
        <oleObject progId="Equation.DSMT4" shapeId="2058" r:id="rId21"/>
      </mc:Fallback>
    </mc:AlternateContent>
    <mc:AlternateContent xmlns:mc="http://schemas.openxmlformats.org/markup-compatibility/2006">
      <mc:Choice Requires="x14">
        <oleObject progId="Equation.DSMT4" shapeId="12" r:id="rId23">
          <objectPr defaultSize="0" autoPict="0" r:id="rId24">
            <anchor moveWithCells="1">
              <from>
                <xdr:col>2</xdr:col>
                <xdr:colOff>323850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171450</xdr:rowOff>
              </to>
            </anchor>
          </objectPr>
        </oleObject>
      </mc:Choice>
      <mc:Fallback>
        <oleObject progId="Equation.DSMT4" shapeId="2059" r:id="rId23"/>
      </mc:Fallback>
    </mc:AlternateContent>
    <mc:AlternateContent xmlns:mc="http://schemas.openxmlformats.org/markup-compatibility/2006">
      <mc:Choice Requires="x14">
        <oleObject progId="Equation.DSMT4" shapeId="13" r:id="rId25">
          <objectPr defaultSize="0" autoPict="0" r:id="rId26">
            <anchor moveWithCells="1">
              <from>
                <xdr:col>2</xdr:col>
                <xdr:colOff>336550</xdr:colOff>
                <xdr:row>147</xdr:row>
                <xdr:rowOff>133350</xdr:rowOff>
              </from>
              <to>
                <xdr:col>2</xdr:col>
                <xdr:colOff>1009650</xdr:colOff>
                <xdr:row>150</xdr:row>
                <xdr:rowOff>50800</xdr:rowOff>
              </to>
            </anchor>
          </objectPr>
        </oleObject>
      </mc:Choice>
      <mc:Fallback>
        <oleObject progId="Equation.DSMT4" shapeId="2060" r:id="rId25"/>
      </mc:Fallback>
    </mc:AlternateContent>
    <mc:AlternateContent xmlns:mc="http://schemas.openxmlformats.org/markup-compatibility/2006">
      <mc:Choice Requires="x14">
        <oleObject progId="Equation.DSMT4" shapeId="14" r:id="rId27">
          <objectPr defaultSize="0" autoPict="0" r:id="rId28">
            <anchor moveWithCells="1">
              <from>
                <xdr:col>2</xdr:col>
                <xdr:colOff>361950</xdr:colOff>
                <xdr:row>151</xdr:row>
                <xdr:rowOff>88900</xdr:rowOff>
              </from>
              <to>
                <xdr:col>2</xdr:col>
                <xdr:colOff>1079500</xdr:colOff>
                <xdr:row>153</xdr:row>
                <xdr:rowOff>133350</xdr:rowOff>
              </to>
            </anchor>
          </objectPr>
        </oleObject>
      </mc:Choice>
      <mc:Fallback>
        <oleObject progId="Equation.DSMT4" shapeId="2061" r:id="rId27"/>
      </mc:Fallback>
    </mc:AlternateContent>
    <mc:AlternateContent xmlns:mc="http://schemas.openxmlformats.org/markup-compatibility/2006">
      <mc:Choice Requires="x14">
        <oleObject progId="Equation.DSMT4" shapeId="15" r:id="rId29">
          <objectPr defaultSize="0" autoPict="0" r:id="rId30">
            <anchor moveWithCells="1">
              <from>
                <xdr:col>2</xdr:col>
                <xdr:colOff>336550</xdr:colOff>
                <xdr:row>154</xdr:row>
                <xdr:rowOff>165100</xdr:rowOff>
              </from>
              <to>
                <xdr:col>2</xdr:col>
                <xdr:colOff>1123950</xdr:colOff>
                <xdr:row>157</xdr:row>
                <xdr:rowOff>57150</xdr:rowOff>
              </to>
            </anchor>
          </objectPr>
        </oleObject>
      </mc:Choice>
      <mc:Fallback>
        <oleObject progId="Equation.DSMT4" shapeId="2062" r:id="rId29"/>
      </mc:Fallback>
    </mc:AlternateContent>
    <mc:AlternateContent xmlns:mc="http://schemas.openxmlformats.org/markup-compatibility/2006">
      <mc:Choice Requires="x14">
        <oleObject progId="Equation.DSMT4" shapeId="16" r:id="rId31">
          <objectPr defaultSize="0" autoPict="0" r:id="rId32">
            <anchor moveWithCells="1">
              <from>
                <xdr:col>2</xdr:col>
                <xdr:colOff>165100</xdr:colOff>
                <xdr:row>158</xdr:row>
                <xdr:rowOff>127000</xdr:rowOff>
              </from>
              <to>
                <xdr:col>3</xdr:col>
                <xdr:colOff>1041400</xdr:colOff>
                <xdr:row>161</xdr:row>
                <xdr:rowOff>57150</xdr:rowOff>
              </to>
            </anchor>
          </objectPr>
        </oleObject>
      </mc:Choice>
      <mc:Fallback>
        <oleObject progId="Equation.DSMT4" shapeId="2063" r:id="rId31"/>
      </mc:Fallback>
    </mc:AlternateContent>
    <mc:AlternateContent xmlns:mc="http://schemas.openxmlformats.org/markup-compatibility/2006">
      <mc:Choice Requires="x14">
        <oleObject progId="Equation.DSMT4" shapeId="2064" r:id="rId33">
          <objectPr defaultSize="0" autoPict="0" r:id="rId22">
            <anchor moveWithCells="1" sizeWithCells="1">
              <from>
                <xdr:col>0</xdr:col>
                <xdr:colOff>57150</xdr:colOff>
                <xdr:row>165</xdr:row>
                <xdr:rowOff>114300</xdr:rowOff>
              </from>
              <to>
                <xdr:col>7</xdr:col>
                <xdr:colOff>247650</xdr:colOff>
                <xdr:row>172</xdr:row>
                <xdr:rowOff>88900</xdr:rowOff>
              </to>
            </anchor>
          </objectPr>
        </oleObject>
      </mc:Choice>
      <mc:Fallback>
        <oleObject progId="Equation.DSMT4" shapeId="2064" r:id="rId3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2:AE110"/>
  <sheetViews>
    <sheetView workbookViewId="0">
      <pane xSplit="1" ySplit="9" topLeftCell="B10" activePane="bottomRight" state="frozen"/>
      <selection pane="bottomRight" activeCell="E39" sqref="E39"/>
      <selection pane="bottomLeft" activeCell="E39" sqref="E39"/>
      <selection pane="topRight" activeCell="E39" sqref="E39"/>
    </sheetView>
  </sheetViews>
  <sheetFormatPr defaultColWidth="9.140625" defaultRowHeight="14.45"/>
  <cols>
    <col min="1" max="13" width="9.140625" style="34"/>
    <col min="14" max="14" width="12" style="34" bestFit="1" customWidth="1"/>
    <col min="15" max="15" width="9.140625" style="34"/>
    <col min="16" max="16" width="12.7109375" style="34" bestFit="1" customWidth="1"/>
    <col min="17" max="21" width="9.140625" style="34"/>
    <col min="22" max="22" width="12" style="34" bestFit="1" customWidth="1"/>
    <col min="23" max="24" width="9.140625" style="34"/>
    <col min="25" max="25" width="12" style="34" bestFit="1" customWidth="1"/>
    <col min="26" max="29" width="9.140625" style="34"/>
    <col min="30" max="30" width="12" style="34" bestFit="1" customWidth="1"/>
    <col min="31" max="31" width="19.42578125" style="34" customWidth="1"/>
    <col min="32" max="16384" width="9.140625" style="34"/>
  </cols>
  <sheetData>
    <row r="2" spans="1:31">
      <c r="P2" s="34" t="s">
        <v>144</v>
      </c>
    </row>
    <row r="3" spans="1:31">
      <c r="N3" s="34" t="s">
        <v>145</v>
      </c>
    </row>
    <row r="4" spans="1:31">
      <c r="N4" s="34" t="s">
        <v>146</v>
      </c>
    </row>
    <row r="5" spans="1:31">
      <c r="A5" s="44" t="s">
        <v>147</v>
      </c>
      <c r="B5" s="44" t="s">
        <v>148</v>
      </c>
      <c r="C5" s="44"/>
      <c r="V5" s="34" t="s">
        <v>149</v>
      </c>
    </row>
    <row r="6" spans="1:31">
      <c r="M6" s="45"/>
      <c r="AD6" s="34" t="s">
        <v>150</v>
      </c>
      <c r="AE6" s="34" t="s">
        <v>151</v>
      </c>
    </row>
    <row r="7" spans="1:31" ht="15" thickBot="1">
      <c r="A7" s="46">
        <v>0.10100000000000001</v>
      </c>
      <c r="D7" s="77">
        <v>16.874775111591816</v>
      </c>
      <c r="F7" s="78">
        <v>1.9934195057431294</v>
      </c>
    </row>
    <row r="8" spans="1:31" ht="15" thickTop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>
      <c r="B9" s="34">
        <v>-5</v>
      </c>
      <c r="C9" s="48" t="s">
        <v>152</v>
      </c>
      <c r="G9" s="34">
        <f t="shared" ref="G9:G72" si="0">(1-($F$7/6)*(3*B9-B9^3)+(($D$7-3)*(3-6*B9^2+B9^4))/24)</f>
        <v>240.79324670057963</v>
      </c>
      <c r="N9" s="34">
        <f t="shared" ref="N9:N72" si="1">NORMDIST(B9,0,1,FALSE)</f>
        <v>1.4867195147342977E-6</v>
      </c>
      <c r="P9" s="34">
        <f t="shared" ref="P9:P72" si="2">G9*N9</f>
        <v>3.5799201888598176E-4</v>
      </c>
      <c r="V9" s="34">
        <f t="shared" ref="V9:V72" si="3">ABS(P9)</f>
        <v>3.5799201888598176E-4</v>
      </c>
      <c r="Y9" s="34">
        <f>($A$7/2)*V9</f>
        <v>1.8078596953742079E-5</v>
      </c>
      <c r="AD9" s="34">
        <f>Y9</f>
        <v>1.8078596953742079E-5</v>
      </c>
      <c r="AE9" s="34">
        <f t="shared" ref="AE9:AE72" si="4">AD9/SUM($Y$9:$Y$108)</f>
        <v>9.3209233276388395E-6</v>
      </c>
    </row>
    <row r="10" spans="1:31">
      <c r="A10" s="34">
        <v>1</v>
      </c>
      <c r="B10" s="34">
        <f t="shared" ref="B10:B73" si="5">$B$9+A10*$A$7</f>
        <v>-4.899</v>
      </c>
      <c r="G10" s="34">
        <f t="shared" si="0"/>
        <v>218.30468466484672</v>
      </c>
      <c r="N10" s="34">
        <f t="shared" si="1"/>
        <v>2.4509397556839956E-6</v>
      </c>
      <c r="P10" s="34">
        <f t="shared" si="2"/>
        <v>5.350516304971311E-4</v>
      </c>
      <c r="V10" s="34">
        <f t="shared" si="3"/>
        <v>5.350516304971311E-4</v>
      </c>
      <c r="Y10" s="34">
        <f t="shared" ref="Y10:Y73" si="6">($A$7)*V10</f>
        <v>5.4040214680210245E-5</v>
      </c>
      <c r="AD10" s="34">
        <f t="shared" ref="AD10:AD73" si="7">Y10+AD9</f>
        <v>7.2118811633952324E-5</v>
      </c>
      <c r="AE10" s="34">
        <f t="shared" si="4"/>
        <v>3.7182858572515293E-5</v>
      </c>
    </row>
    <row r="11" spans="1:31">
      <c r="A11" s="34">
        <v>2</v>
      </c>
      <c r="B11" s="34">
        <f t="shared" si="5"/>
        <v>-4.798</v>
      </c>
      <c r="G11" s="34">
        <f t="shared" si="0"/>
        <v>197.34430731215201</v>
      </c>
      <c r="N11" s="34">
        <f t="shared" si="1"/>
        <v>3.9995026854766194E-6</v>
      </c>
      <c r="P11" s="34">
        <f t="shared" si="2"/>
        <v>7.8927908705847527E-4</v>
      </c>
      <c r="V11" s="34">
        <f t="shared" si="3"/>
        <v>7.8927908705847527E-4</v>
      </c>
      <c r="Y11" s="34">
        <f t="shared" si="6"/>
        <v>7.9717187792906005E-5</v>
      </c>
      <c r="AD11" s="34">
        <f t="shared" si="7"/>
        <v>1.5183599942685834E-4</v>
      </c>
      <c r="AE11" s="34">
        <f t="shared" si="4"/>
        <v>7.8283271243580611E-5</v>
      </c>
    </row>
    <row r="12" spans="1:31">
      <c r="A12" s="34">
        <v>3</v>
      </c>
      <c r="B12" s="34">
        <f t="shared" si="5"/>
        <v>-4.6970000000000001</v>
      </c>
      <c r="G12" s="34">
        <f t="shared" si="0"/>
        <v>177.84485821323719</v>
      </c>
      <c r="N12" s="34">
        <f t="shared" si="1"/>
        <v>6.4602468217096111E-6</v>
      </c>
      <c r="P12" s="34">
        <f t="shared" si="2"/>
        <v>1.148921680029462E-3</v>
      </c>
      <c r="V12" s="34">
        <f t="shared" si="3"/>
        <v>1.148921680029462E-3</v>
      </c>
      <c r="Y12" s="34">
        <f t="shared" si="6"/>
        <v>1.1604108968297567E-4</v>
      </c>
      <c r="AD12" s="34">
        <f t="shared" si="7"/>
        <v>2.6787708910983401E-4</v>
      </c>
      <c r="AE12" s="34">
        <f t="shared" si="4"/>
        <v>1.3811148150559414E-4</v>
      </c>
    </row>
    <row r="13" spans="1:31">
      <c r="A13" s="34">
        <v>4</v>
      </c>
      <c r="B13" s="34">
        <f t="shared" si="5"/>
        <v>-4.5960000000000001</v>
      </c>
      <c r="G13" s="34">
        <f t="shared" si="0"/>
        <v>159.74052475350589</v>
      </c>
      <c r="N13" s="34">
        <f t="shared" si="1"/>
        <v>1.0329088331249594E-5</v>
      </c>
      <c r="P13" s="34">
        <f t="shared" si="2"/>
        <v>1.6499739902591248E-3</v>
      </c>
      <c r="V13" s="34">
        <f t="shared" si="3"/>
        <v>1.6499739902591248E-3</v>
      </c>
      <c r="Y13" s="34">
        <f t="shared" si="6"/>
        <v>1.6664737301617163E-4</v>
      </c>
      <c r="AD13" s="34">
        <f t="shared" si="7"/>
        <v>4.3452446212600564E-4</v>
      </c>
      <c r="AE13" s="34">
        <f t="shared" si="4"/>
        <v>2.2403116822744713E-4</v>
      </c>
    </row>
    <row r="14" spans="1:31">
      <c r="A14" s="34">
        <v>5</v>
      </c>
      <c r="B14" s="34">
        <f t="shared" si="5"/>
        <v>-4.4950000000000001</v>
      </c>
      <c r="G14" s="34">
        <f t="shared" si="0"/>
        <v>142.96693813302397</v>
      </c>
      <c r="N14" s="34">
        <f t="shared" si="1"/>
        <v>1.6347247339999862E-5</v>
      </c>
      <c r="P14" s="34">
        <f t="shared" si="2"/>
        <v>2.3371158991030011E-3</v>
      </c>
      <c r="V14" s="34">
        <f t="shared" si="3"/>
        <v>2.3371158991030011E-3</v>
      </c>
      <c r="Y14" s="34">
        <f t="shared" si="6"/>
        <v>2.3604870580940312E-4</v>
      </c>
      <c r="AD14" s="34">
        <f t="shared" si="7"/>
        <v>6.7057316793540879E-4</v>
      </c>
      <c r="AE14" s="34">
        <f t="shared" si="4"/>
        <v>3.457326417470726E-4</v>
      </c>
    </row>
    <row r="15" spans="1:31">
      <c r="A15" s="34">
        <v>6</v>
      </c>
      <c r="B15" s="34">
        <f t="shared" si="5"/>
        <v>-4.3940000000000001</v>
      </c>
      <c r="G15" s="34">
        <f t="shared" si="0"/>
        <v>127.46117336651858</v>
      </c>
      <c r="N15" s="34">
        <f t="shared" si="1"/>
        <v>2.5609260510355175E-5</v>
      </c>
      <c r="P15" s="34">
        <f t="shared" si="2"/>
        <v>3.2641863936987191E-3</v>
      </c>
      <c r="V15" s="34">
        <f t="shared" si="3"/>
        <v>3.2641863936987191E-3</v>
      </c>
      <c r="Y15" s="34">
        <f t="shared" si="6"/>
        <v>3.2968282576357067E-4</v>
      </c>
      <c r="AD15" s="34">
        <f t="shared" si="7"/>
        <v>1.0002559936989795E-3</v>
      </c>
      <c r="AE15" s="34">
        <f t="shared" si="4"/>
        <v>5.1570978926821854E-4</v>
      </c>
    </row>
    <row r="16" spans="1:31">
      <c r="A16" s="34">
        <v>7</v>
      </c>
      <c r="B16" s="34">
        <f t="shared" si="5"/>
        <v>-4.2930000000000001</v>
      </c>
      <c r="G16" s="34">
        <f t="shared" si="0"/>
        <v>113.16174928337931</v>
      </c>
      <c r="N16" s="34">
        <f t="shared" si="1"/>
        <v>3.97117663248513E-5</v>
      </c>
      <c r="P16" s="34">
        <f t="shared" si="2"/>
        <v>4.4938529444529677E-3</v>
      </c>
      <c r="V16" s="34">
        <f t="shared" si="3"/>
        <v>4.4938529444529677E-3</v>
      </c>
      <c r="Y16" s="34">
        <f t="shared" si="6"/>
        <v>4.5387914738974979E-4</v>
      </c>
      <c r="AD16" s="34">
        <f t="shared" si="7"/>
        <v>1.4541351410887293E-3</v>
      </c>
      <c r="AE16" s="34">
        <f t="shared" si="4"/>
        <v>7.4971980363264972E-4</v>
      </c>
    </row>
    <row r="17" spans="1:31">
      <c r="A17" s="34">
        <v>8</v>
      </c>
      <c r="B17" s="34">
        <f t="shared" si="5"/>
        <v>-4.1920000000000002</v>
      </c>
      <c r="G17" s="34">
        <f t="shared" si="0"/>
        <v>100.00862852765742</v>
      </c>
      <c r="N17" s="34">
        <f t="shared" si="1"/>
        <v>6.0955252216615318E-5</v>
      </c>
      <c r="P17" s="34">
        <f t="shared" si="2"/>
        <v>6.0960511757411481E-3</v>
      </c>
      <c r="V17" s="34">
        <f t="shared" si="3"/>
        <v>6.0960511757411481E-3</v>
      </c>
      <c r="Y17" s="34">
        <f t="shared" si="6"/>
        <v>6.1570116874985596E-4</v>
      </c>
      <c r="AD17" s="34">
        <f t="shared" si="7"/>
        <v>2.0698363098385852E-3</v>
      </c>
      <c r="AE17" s="34">
        <f t="shared" si="4"/>
        <v>1.0671616605056819E-3</v>
      </c>
    </row>
    <row r="18" spans="1:31">
      <c r="A18" s="34">
        <v>9</v>
      </c>
      <c r="B18" s="34">
        <f t="shared" si="5"/>
        <v>-4.0910000000000002</v>
      </c>
      <c r="G18" s="34">
        <f t="shared" si="0"/>
        <v>87.943217558065982</v>
      </c>
      <c r="N18" s="34">
        <f t="shared" si="1"/>
        <v>9.2613185614433534E-5</v>
      </c>
      <c r="P18" s="34">
        <f t="shared" si="2"/>
        <v>8.1447015312356742E-3</v>
      </c>
      <c r="V18" s="34">
        <f t="shared" si="3"/>
        <v>8.1447015312356742E-3</v>
      </c>
      <c r="Y18" s="34">
        <f t="shared" si="6"/>
        <v>8.2261485465480314E-4</v>
      </c>
      <c r="AD18" s="34">
        <f t="shared" si="7"/>
        <v>2.8924511644933884E-3</v>
      </c>
      <c r="AE18" s="34">
        <f t="shared" si="4"/>
        <v>1.4912836212990549E-3</v>
      </c>
    </row>
    <row r="19" spans="1:31">
      <c r="A19" s="34">
        <v>10</v>
      </c>
      <c r="B19" s="34">
        <f t="shared" si="5"/>
        <v>-3.99</v>
      </c>
      <c r="G19" s="34">
        <f t="shared" si="0"/>
        <v>76.908366647980131</v>
      </c>
      <c r="N19" s="34">
        <f t="shared" si="1"/>
        <v>1.3928497646575994E-4</v>
      </c>
      <c r="P19" s="34">
        <f t="shared" si="2"/>
        <v>1.0712180038583949E-2</v>
      </c>
      <c r="V19" s="34">
        <f t="shared" si="3"/>
        <v>1.0712180038583949E-2</v>
      </c>
      <c r="Y19" s="34">
        <f t="shared" si="6"/>
        <v>1.0819301838969789E-3</v>
      </c>
      <c r="AD19" s="34">
        <f t="shared" si="7"/>
        <v>3.9743813483903677E-3</v>
      </c>
      <c r="AE19" s="34">
        <f t="shared" si="4"/>
        <v>2.0491028102419518E-3</v>
      </c>
    </row>
    <row r="20" spans="1:31">
      <c r="A20" s="34">
        <v>11</v>
      </c>
      <c r="B20" s="34">
        <f t="shared" si="5"/>
        <v>-3.8890000000000002</v>
      </c>
      <c r="G20" s="34">
        <f t="shared" si="0"/>
        <v>66.848369885436838</v>
      </c>
      <c r="N20" s="34">
        <f t="shared" si="1"/>
        <v>2.0735069214939127E-4</v>
      </c>
      <c r="P20" s="34">
        <f t="shared" si="2"/>
        <v>1.3861055764803851E-2</v>
      </c>
      <c r="V20" s="34">
        <f t="shared" si="3"/>
        <v>1.3861055764803851E-2</v>
      </c>
      <c r="Y20" s="34">
        <f t="shared" si="6"/>
        <v>1.399966632245189E-3</v>
      </c>
      <c r="AD20" s="34">
        <f t="shared" si="7"/>
        <v>5.3743479806355569E-3</v>
      </c>
      <c r="AE20" s="34">
        <f t="shared" si="4"/>
        <v>2.7708945330066526E-3</v>
      </c>
    </row>
    <row r="21" spans="1:31">
      <c r="A21" s="34">
        <v>12</v>
      </c>
      <c r="B21" s="34">
        <f t="shared" si="5"/>
        <v>-3.7879999999999998</v>
      </c>
      <c r="G21" s="34">
        <f t="shared" si="0"/>
        <v>57.708965173134928</v>
      </c>
      <c r="N21" s="34">
        <f t="shared" si="1"/>
        <v>3.0554590364653618E-4</v>
      </c>
      <c r="P21" s="34">
        <f t="shared" si="2"/>
        <v>1.7632737912331997E-2</v>
      </c>
      <c r="V21" s="34">
        <f t="shared" si="3"/>
        <v>1.7632737912331997E-2</v>
      </c>
      <c r="Y21" s="34">
        <f t="shared" si="6"/>
        <v>1.7809065291455319E-3</v>
      </c>
      <c r="AD21" s="34">
        <f t="shared" si="7"/>
        <v>7.1552545097810887E-3</v>
      </c>
      <c r="AE21" s="34">
        <f t="shared" si="4"/>
        <v>3.6890904114993662E-3</v>
      </c>
    </row>
    <row r="22" spans="1:31">
      <c r="A22" s="34">
        <v>13</v>
      </c>
      <c r="B22" s="34">
        <f t="shared" si="5"/>
        <v>-3.6869999999999998</v>
      </c>
      <c r="G22" s="34">
        <f t="shared" si="0"/>
        <v>49.437334228435262</v>
      </c>
      <c r="N22" s="34">
        <f t="shared" si="1"/>
        <v>4.4567390271459394E-4</v>
      </c>
      <c r="P22" s="34">
        <f t="shared" si="2"/>
        <v>2.203292968539252E-2</v>
      </c>
      <c r="V22" s="34">
        <f t="shared" si="3"/>
        <v>2.203292968539252E-2</v>
      </c>
      <c r="Y22" s="34">
        <f t="shared" si="6"/>
        <v>2.2253258982246446E-3</v>
      </c>
      <c r="AD22" s="34">
        <f t="shared" si="7"/>
        <v>9.3805804080057328E-3</v>
      </c>
      <c r="AE22" s="34">
        <f t="shared" si="4"/>
        <v>4.8364190526231201E-3</v>
      </c>
    </row>
    <row r="23" spans="1:31">
      <c r="A23" s="34">
        <v>14</v>
      </c>
      <c r="B23" s="34">
        <f t="shared" si="5"/>
        <v>-3.5859999999999999</v>
      </c>
      <c r="G23" s="34">
        <f t="shared" si="0"/>
        <v>41.982102583360401</v>
      </c>
      <c r="N23" s="34">
        <f t="shared" si="1"/>
        <v>6.4346911127639178E-4</v>
      </c>
      <c r="P23" s="34">
        <f t="shared" si="2"/>
        <v>2.701418623882923E-2</v>
      </c>
      <c r="V23" s="34">
        <f t="shared" si="3"/>
        <v>2.701418623882923E-2</v>
      </c>
      <c r="Y23" s="34">
        <f t="shared" si="6"/>
        <v>2.7284328101217525E-3</v>
      </c>
      <c r="AD23" s="34">
        <f t="shared" si="7"/>
        <v>1.2109013218127485E-2</v>
      </c>
      <c r="AE23" s="34">
        <f t="shared" si="4"/>
        <v>6.243138450861321E-3</v>
      </c>
    </row>
    <row r="24" spans="1:31">
      <c r="A24" s="34">
        <v>15</v>
      </c>
      <c r="B24" s="34">
        <f t="shared" si="5"/>
        <v>-3.4849999999999999</v>
      </c>
      <c r="G24" s="34">
        <f t="shared" si="0"/>
        <v>35.29333958459496</v>
      </c>
      <c r="N24" s="34">
        <f t="shared" si="1"/>
        <v>9.196190652258089E-4</v>
      </c>
      <c r="P24" s="34">
        <f t="shared" si="2"/>
        <v>3.2456427957482256E-2</v>
      </c>
      <c r="V24" s="34">
        <f t="shared" si="3"/>
        <v>3.2456427957482256E-2</v>
      </c>
      <c r="Y24" s="34">
        <f t="shared" si="6"/>
        <v>3.2780992237057081E-3</v>
      </c>
      <c r="AD24" s="34">
        <f t="shared" si="7"/>
        <v>1.5387112441833193E-2</v>
      </c>
      <c r="AE24" s="34">
        <f t="shared" si="4"/>
        <v>7.9332536518768922E-3</v>
      </c>
    </row>
    <row r="25" spans="1:31">
      <c r="A25" s="34">
        <v>16</v>
      </c>
      <c r="B25" s="34">
        <f t="shared" si="5"/>
        <v>-3.3839999999999999</v>
      </c>
      <c r="G25" s="34">
        <f t="shared" si="0"/>
        <v>29.322558393485352</v>
      </c>
      <c r="N25" s="34">
        <f t="shared" si="1"/>
        <v>1.3009421669529307E-3</v>
      </c>
      <c r="P25" s="34">
        <f t="shared" si="2"/>
        <v>3.8146952657024683E-2</v>
      </c>
      <c r="V25" s="34">
        <f t="shared" si="3"/>
        <v>3.8146952657024683E-2</v>
      </c>
      <c r="Y25" s="34">
        <f t="shared" si="6"/>
        <v>3.8528422183594932E-3</v>
      </c>
      <c r="AD25" s="34">
        <f t="shared" si="7"/>
        <v>1.9239954660192685E-2</v>
      </c>
      <c r="AE25" s="34">
        <f t="shared" si="4"/>
        <v>9.9196935842846643E-3</v>
      </c>
    </row>
    <row r="26" spans="1:31">
      <c r="A26" s="34">
        <v>17</v>
      </c>
      <c r="B26" s="34">
        <f t="shared" si="5"/>
        <v>-3.2829999999999999</v>
      </c>
      <c r="G26" s="34">
        <f t="shared" si="0"/>
        <v>24.022715986039948</v>
      </c>
      <c r="N26" s="34">
        <f t="shared" si="1"/>
        <v>1.8217038523946315E-3</v>
      </c>
      <c r="P26" s="34">
        <f t="shared" si="2"/>
        <v>4.3762274256751069E-2</v>
      </c>
      <c r="V26" s="34">
        <f t="shared" si="3"/>
        <v>4.3762274256751069E-2</v>
      </c>
      <c r="Y26" s="34">
        <f t="shared" si="6"/>
        <v>4.4199896999318582E-3</v>
      </c>
      <c r="AD26" s="34">
        <f t="shared" si="7"/>
        <v>2.3659944360124543E-2</v>
      </c>
      <c r="AE26" s="34">
        <f t="shared" si="4"/>
        <v>1.2198542170125316E-2</v>
      </c>
    </row>
    <row r="27" spans="1:31">
      <c r="A27" s="34">
        <v>18</v>
      </c>
      <c r="B27" s="34">
        <f t="shared" si="5"/>
        <v>-3.1819999999999999</v>
      </c>
      <c r="G27" s="34">
        <f t="shared" si="0"/>
        <v>19.348213152928984</v>
      </c>
      <c r="N27" s="34">
        <f t="shared" si="1"/>
        <v>2.5250345499379808E-3</v>
      </c>
      <c r="P27" s="34">
        <f t="shared" si="2"/>
        <v>4.8854906690710159E-2</v>
      </c>
      <c r="V27" s="34">
        <f t="shared" si="3"/>
        <v>4.8854906690710159E-2</v>
      </c>
      <c r="Y27" s="34">
        <f t="shared" si="6"/>
        <v>4.9343455757617262E-3</v>
      </c>
      <c r="AD27" s="34">
        <f t="shared" si="7"/>
        <v>2.859428993588627E-2</v>
      </c>
      <c r="AE27" s="34">
        <f t="shared" si="4"/>
        <v>1.474258122920888E-2</v>
      </c>
    </row>
    <row r="28" spans="1:31">
      <c r="A28" s="34">
        <v>19</v>
      </c>
      <c r="B28" s="34">
        <f t="shared" si="5"/>
        <v>-3.081</v>
      </c>
      <c r="G28" s="34">
        <f t="shared" si="0"/>
        <v>15.254894499484625</v>
      </c>
      <c r="N28" s="34">
        <f t="shared" si="1"/>
        <v>3.4643888734137819E-3</v>
      </c>
      <c r="P28" s="34">
        <f t="shared" si="2"/>
        <v>5.2848886769115637E-2</v>
      </c>
      <c r="V28" s="34">
        <f t="shared" si="3"/>
        <v>5.2848886769115637E-2</v>
      </c>
      <c r="Y28" s="34">
        <f t="shared" si="6"/>
        <v>5.3377375636806798E-3</v>
      </c>
      <c r="AD28" s="34">
        <f t="shared" si="7"/>
        <v>3.3932027499566947E-2</v>
      </c>
      <c r="AE28" s="34">
        <f t="shared" si="4"/>
        <v>1.7494600243816483E-2</v>
      </c>
    </row>
    <row r="29" spans="1:31">
      <c r="A29" s="34">
        <v>20</v>
      </c>
      <c r="B29" s="34">
        <f t="shared" si="5"/>
        <v>-2.98</v>
      </c>
      <c r="G29" s="34">
        <f t="shared" si="0"/>
        <v>11.700048445700881</v>
      </c>
      <c r="N29" s="34">
        <f t="shared" si="1"/>
        <v>4.7049575269339792E-3</v>
      </c>
      <c r="P29" s="34">
        <f t="shared" si="2"/>
        <v>5.5048231000092568E-2</v>
      </c>
      <c r="V29" s="34">
        <f t="shared" si="3"/>
        <v>5.5048231000092568E-2</v>
      </c>
      <c r="Y29" s="34">
        <f t="shared" si="6"/>
        <v>5.5598713310093494E-3</v>
      </c>
      <c r="AD29" s="34">
        <f t="shared" si="7"/>
        <v>3.94918988305763E-2</v>
      </c>
      <c r="AE29" s="34">
        <f t="shared" si="4"/>
        <v>2.0361146498510691E-2</v>
      </c>
    </row>
    <row r="30" spans="1:31">
      <c r="A30" s="34">
        <v>21</v>
      </c>
      <c r="B30" s="34">
        <f t="shared" si="5"/>
        <v>-2.879</v>
      </c>
      <c r="G30" s="34">
        <f t="shared" si="0"/>
        <v>8.6424072262337077</v>
      </c>
      <c r="N30" s="34">
        <f t="shared" si="1"/>
        <v>6.3249127862128329E-3</v>
      </c>
      <c r="P30" s="34">
        <f t="shared" si="2"/>
        <v>5.4662471968863764E-2</v>
      </c>
      <c r="V30" s="34">
        <f t="shared" si="3"/>
        <v>5.4662471968863764E-2</v>
      </c>
      <c r="Y30" s="34">
        <f t="shared" si="6"/>
        <v>5.5209096688552404E-3</v>
      </c>
      <c r="AD30" s="34">
        <f t="shared" si="7"/>
        <v>4.5012808499431539E-2</v>
      </c>
      <c r="AE30" s="34">
        <f t="shared" si="4"/>
        <v>2.3207604984967958E-2</v>
      </c>
    </row>
    <row r="31" spans="1:31">
      <c r="A31" s="34">
        <v>22</v>
      </c>
      <c r="B31" s="34">
        <f t="shared" si="5"/>
        <v>-2.778</v>
      </c>
      <c r="G31" s="34">
        <f t="shared" si="0"/>
        <v>6.0421468904009492</v>
      </c>
      <c r="N31" s="34">
        <f t="shared" si="1"/>
        <v>8.416337402369389E-3</v>
      </c>
      <c r="P31" s="34">
        <f t="shared" si="2"/>
        <v>5.0852746864291407E-2</v>
      </c>
      <c r="V31" s="34">
        <f t="shared" si="3"/>
        <v>5.0852746864291407E-2</v>
      </c>
      <c r="Y31" s="34">
        <f t="shared" si="6"/>
        <v>5.1361274332934323E-3</v>
      </c>
      <c r="AD31" s="34">
        <f t="shared" si="7"/>
        <v>5.0148935932724972E-2</v>
      </c>
      <c r="AE31" s="34">
        <f t="shared" si="4"/>
        <v>2.5855678291165609E-2</v>
      </c>
    </row>
    <row r="32" spans="1:31">
      <c r="A32" s="34">
        <v>23</v>
      </c>
      <c r="B32" s="34">
        <f t="shared" si="5"/>
        <v>-2.677</v>
      </c>
      <c r="G32" s="34">
        <f t="shared" si="0"/>
        <v>3.8608873021823236</v>
      </c>
      <c r="N32" s="34">
        <f t="shared" si="1"/>
        <v>1.1085658498589472E-2</v>
      </c>
      <c r="P32" s="34">
        <f t="shared" si="2"/>
        <v>4.2800478133533652E-2</v>
      </c>
      <c r="V32" s="34">
        <f t="shared" si="3"/>
        <v>4.2800478133533652E-2</v>
      </c>
      <c r="Y32" s="34">
        <f t="shared" si="6"/>
        <v>4.3228482914868995E-3</v>
      </c>
      <c r="AD32" s="34">
        <f t="shared" si="7"/>
        <v>5.4471784224211874E-2</v>
      </c>
      <c r="AE32" s="34">
        <f t="shared" si="4"/>
        <v>2.8084442922904563E-2</v>
      </c>
    </row>
    <row r="33" spans="1:31">
      <c r="A33" s="34">
        <v>24</v>
      </c>
      <c r="B33" s="34">
        <f t="shared" si="5"/>
        <v>-2.5759999999999996</v>
      </c>
      <c r="G33" s="34">
        <f t="shared" si="0"/>
        <v>2.0616921402194652</v>
      </c>
      <c r="N33" s="34">
        <f t="shared" si="1"/>
        <v>1.4453386482878732E-2</v>
      </c>
      <c r="P33" s="34">
        <f t="shared" si="2"/>
        <v>2.9798433311305342E-2</v>
      </c>
      <c r="V33" s="34">
        <f t="shared" si="3"/>
        <v>2.9798433311305342E-2</v>
      </c>
      <c r="Y33" s="34">
        <f t="shared" si="6"/>
        <v>3.0096417644418397E-3</v>
      </c>
      <c r="AD33" s="34">
        <f t="shared" si="7"/>
        <v>5.748142598865371E-2</v>
      </c>
      <c r="AE33" s="34">
        <f t="shared" si="4"/>
        <v>2.9636147416444669E-2</v>
      </c>
    </row>
    <row r="34" spans="1:31">
      <c r="A34" s="34">
        <v>25</v>
      </c>
      <c r="B34" s="34">
        <f t="shared" si="5"/>
        <v>-2.4749999999999996</v>
      </c>
      <c r="G34" s="34">
        <f t="shared" si="0"/>
        <v>0.60906889781590312</v>
      </c>
      <c r="N34" s="34">
        <f t="shared" si="1"/>
        <v>1.8652948792269922E-2</v>
      </c>
      <c r="P34" s="34">
        <f t="shared" si="2"/>
        <v>1.1360930961924323E-2</v>
      </c>
      <c r="V34" s="34">
        <f t="shared" si="3"/>
        <v>1.1360930961924323E-2</v>
      </c>
      <c r="Y34" s="34">
        <f t="shared" si="6"/>
        <v>1.1474540271543567E-3</v>
      </c>
      <c r="AD34" s="34">
        <f t="shared" si="7"/>
        <v>5.8628880015808064E-2</v>
      </c>
      <c r="AE34" s="34">
        <f t="shared" si="4"/>
        <v>3.0227749244643085E-2</v>
      </c>
    </row>
    <row r="35" spans="1:31">
      <c r="A35" s="34">
        <v>26</v>
      </c>
      <c r="B35" s="34">
        <f t="shared" si="5"/>
        <v>-2.3739999999999997</v>
      </c>
      <c r="G35" s="34">
        <f t="shared" si="0"/>
        <v>-0.5310311170629356</v>
      </c>
      <c r="N35" s="34">
        <f t="shared" si="1"/>
        <v>2.3828414277471986E-2</v>
      </c>
      <c r="P35" s="34">
        <f t="shared" si="2"/>
        <v>-1.2653629451604352E-2</v>
      </c>
      <c r="V35" s="34">
        <f t="shared" si="3"/>
        <v>1.2653629451604352E-2</v>
      </c>
      <c r="Y35" s="34">
        <f t="shared" si="6"/>
        <v>1.2780165746120397E-3</v>
      </c>
      <c r="AD35" s="34">
        <f t="shared" si="7"/>
        <v>5.9906896590420103E-2</v>
      </c>
      <c r="AE35" s="34">
        <f t="shared" si="4"/>
        <v>3.0886666224422578E-2</v>
      </c>
    </row>
    <row r="36" spans="1:31">
      <c r="A36" s="34">
        <v>27</v>
      </c>
      <c r="B36" s="34">
        <f t="shared" si="5"/>
        <v>-2.2729999999999997</v>
      </c>
      <c r="G36" s="34">
        <f t="shared" si="0"/>
        <v>-1.3912127817897373</v>
      </c>
      <c r="N36" s="34">
        <f t="shared" si="1"/>
        <v>3.0130930809477742E-2</v>
      </c>
      <c r="P36" s="34">
        <f t="shared" si="2"/>
        <v>-4.1918536069367629E-2</v>
      </c>
      <c r="V36" s="34">
        <f t="shared" si="3"/>
        <v>4.1918536069367629E-2</v>
      </c>
      <c r="Y36" s="34">
        <f t="shared" si="6"/>
        <v>4.2337721430061306E-3</v>
      </c>
      <c r="AD36" s="34">
        <f t="shared" si="7"/>
        <v>6.4140668733426234E-2</v>
      </c>
      <c r="AE36" s="34">
        <f t="shared" si="4"/>
        <v>3.3069505171085686E-2</v>
      </c>
    </row>
    <row r="37" spans="1:31">
      <c r="A37" s="34">
        <v>28</v>
      </c>
      <c r="B37" s="34">
        <f t="shared" si="5"/>
        <v>-2.1719999999999997</v>
      </c>
      <c r="G37" s="34">
        <f t="shared" si="0"/>
        <v>-2.0026371590752778</v>
      </c>
      <c r="N37" s="34">
        <f t="shared" si="1"/>
        <v>3.7713749861696219E-2</v>
      </c>
      <c r="P37" s="34">
        <f t="shared" si="2"/>
        <v>-7.5526956881102975E-2</v>
      </c>
      <c r="V37" s="34">
        <f t="shared" si="3"/>
        <v>7.5526956881102975E-2</v>
      </c>
      <c r="Y37" s="34">
        <f t="shared" si="6"/>
        <v>7.628222644991401E-3</v>
      </c>
      <c r="AD37" s="34">
        <f t="shared" si="7"/>
        <v>7.1768891378417632E-2</v>
      </c>
      <c r="AE37" s="34">
        <f t="shared" si="4"/>
        <v>3.7002447455382025E-2</v>
      </c>
    </row>
    <row r="38" spans="1:31">
      <c r="A38" s="34">
        <v>29</v>
      </c>
      <c r="B38" s="34">
        <f t="shared" si="5"/>
        <v>-2.0709999999999997</v>
      </c>
      <c r="G38" s="34">
        <f t="shared" si="0"/>
        <v>-2.3950214969684458</v>
      </c>
      <c r="N38" s="34">
        <f t="shared" si="1"/>
        <v>4.6725789305731173E-2</v>
      </c>
      <c r="P38" s="34">
        <f t="shared" si="2"/>
        <v>-0.11190926985004447</v>
      </c>
      <c r="V38" s="34">
        <f t="shared" si="3"/>
        <v>0.11190926985004447</v>
      </c>
      <c r="Y38" s="34">
        <f t="shared" si="6"/>
        <v>1.1302836254854492E-2</v>
      </c>
      <c r="AD38" s="34">
        <f t="shared" si="7"/>
        <v>8.3071727633272127E-2</v>
      </c>
      <c r="AE38" s="34">
        <f t="shared" si="4"/>
        <v>4.2829938957400844E-2</v>
      </c>
    </row>
    <row r="39" spans="1:31">
      <c r="A39" s="34">
        <v>30</v>
      </c>
      <c r="B39" s="34">
        <f t="shared" si="5"/>
        <v>-1.9699999999999998</v>
      </c>
      <c r="G39" s="34">
        <f t="shared" si="0"/>
        <v>-2.5966392288562292</v>
      </c>
      <c r="N39" s="34">
        <f t="shared" si="1"/>
        <v>5.7303788919117152E-2</v>
      </c>
      <c r="P39" s="34">
        <f t="shared" si="2"/>
        <v>-0.14879726626947648</v>
      </c>
      <c r="V39" s="34">
        <f t="shared" si="3"/>
        <v>0.14879726626947648</v>
      </c>
      <c r="Y39" s="34">
        <f t="shared" si="6"/>
        <v>1.5028523893217125E-2</v>
      </c>
      <c r="AD39" s="34">
        <f t="shared" si="7"/>
        <v>9.8100251526489254E-2</v>
      </c>
      <c r="AE39" s="34">
        <f t="shared" si="4"/>
        <v>5.0578312312627959E-2</v>
      </c>
    </row>
    <row r="40" spans="1:31">
      <c r="A40" s="34">
        <v>31</v>
      </c>
      <c r="B40" s="34">
        <f t="shared" si="5"/>
        <v>-1.8689999999999998</v>
      </c>
      <c r="G40" s="34">
        <f t="shared" si="0"/>
        <v>-2.6343199734637168</v>
      </c>
      <c r="N40" s="34">
        <f t="shared" si="1"/>
        <v>6.9563238531014968E-2</v>
      </c>
      <c r="P40" s="34">
        <f t="shared" si="2"/>
        <v>-0.18325182868107356</v>
      </c>
      <c r="V40" s="34">
        <f t="shared" si="3"/>
        <v>0.18325182868107356</v>
      </c>
      <c r="Y40" s="34">
        <f t="shared" si="6"/>
        <v>1.850843469678843E-2</v>
      </c>
      <c r="AD40" s="34">
        <f t="shared" si="7"/>
        <v>0.11660868622327769</v>
      </c>
      <c r="AE40" s="34">
        <f t="shared" si="4"/>
        <v>6.0120850440160391E-2</v>
      </c>
    </row>
    <row r="41" spans="1:31">
      <c r="A41" s="34">
        <v>32</v>
      </c>
      <c r="B41" s="34">
        <f t="shared" si="5"/>
        <v>-1.7679999999999998</v>
      </c>
      <c r="G41" s="34">
        <f t="shared" si="0"/>
        <v>-2.533449534854102</v>
      </c>
      <c r="N41" s="34">
        <f t="shared" si="1"/>
        <v>8.3588399272377337E-2</v>
      </c>
      <c r="P41" s="34">
        <f t="shared" si="2"/>
        <v>-0.21176699125580331</v>
      </c>
      <c r="V41" s="34">
        <f t="shared" si="3"/>
        <v>0.21176699125580331</v>
      </c>
      <c r="Y41" s="34">
        <f t="shared" si="6"/>
        <v>2.1388466116836136E-2</v>
      </c>
      <c r="AD41" s="34">
        <f t="shared" si="7"/>
        <v>0.13799715234011384</v>
      </c>
      <c r="AE41" s="34">
        <f t="shared" si="4"/>
        <v>7.1148268844416884E-2</v>
      </c>
    </row>
    <row r="42" spans="1:31">
      <c r="A42" s="34">
        <v>33</v>
      </c>
      <c r="B42" s="34">
        <f t="shared" si="5"/>
        <v>-1.6669999999999998</v>
      </c>
      <c r="G42" s="34">
        <f t="shared" si="0"/>
        <v>-2.3179699024286844</v>
      </c>
      <c r="N42" s="34">
        <f t="shared" si="1"/>
        <v>9.9421883540771347E-2</v>
      </c>
      <c r="P42" s="34">
        <f t="shared" si="2"/>
        <v>-0.23045693369027778</v>
      </c>
      <c r="V42" s="34">
        <f t="shared" si="3"/>
        <v>0.23045693369027778</v>
      </c>
      <c r="Y42" s="34">
        <f t="shared" si="6"/>
        <v>2.3276150302718058E-2</v>
      </c>
      <c r="AD42" s="34">
        <f t="shared" si="7"/>
        <v>0.16127330264283191</v>
      </c>
      <c r="AE42" s="34">
        <f t="shared" si="4"/>
        <v>8.314893531700647E-2</v>
      </c>
    </row>
    <row r="43" spans="1:31">
      <c r="A43" s="34">
        <v>34</v>
      </c>
      <c r="B43" s="34">
        <f t="shared" si="5"/>
        <v>-1.5659999999999998</v>
      </c>
      <c r="G43" s="34">
        <f t="shared" si="0"/>
        <v>-2.0103792509268614</v>
      </c>
      <c r="N43" s="34">
        <f t="shared" si="1"/>
        <v>0.11705439552546529</v>
      </c>
      <c r="P43" s="34">
        <f t="shared" si="2"/>
        <v>-0.23532372799418147</v>
      </c>
      <c r="V43" s="34">
        <f t="shared" si="3"/>
        <v>0.23532372799418147</v>
      </c>
      <c r="Y43" s="34">
        <f t="shared" si="6"/>
        <v>2.376769652741233E-2</v>
      </c>
      <c r="AD43" s="34">
        <f t="shared" si="7"/>
        <v>0.18504099917024425</v>
      </c>
      <c r="AE43" s="34">
        <f t="shared" si="4"/>
        <v>9.5403032112982802E-2</v>
      </c>
    </row>
    <row r="44" spans="1:31">
      <c r="A44" s="34">
        <v>35</v>
      </c>
      <c r="B44" s="34">
        <f t="shared" si="5"/>
        <v>-1.4649999999999999</v>
      </c>
      <c r="G44" s="34">
        <f t="shared" si="0"/>
        <v>-1.6317319404261355</v>
      </c>
      <c r="N44" s="34">
        <f t="shared" si="1"/>
        <v>0.13641534591340351</v>
      </c>
      <c r="P44" s="34">
        <f t="shared" si="2"/>
        <v>-0.2225932770911804</v>
      </c>
      <c r="V44" s="34">
        <f t="shared" si="3"/>
        <v>0.2225932770911804</v>
      </c>
      <c r="Y44" s="34">
        <f t="shared" si="6"/>
        <v>2.2481920986209221E-2</v>
      </c>
      <c r="AD44" s="34">
        <f t="shared" si="7"/>
        <v>0.20752292015645346</v>
      </c>
      <c r="AE44" s="34">
        <f t="shared" si="4"/>
        <v>0.10699421157821866</v>
      </c>
    </row>
    <row r="45" spans="1:31">
      <c r="A45" s="34">
        <v>36</v>
      </c>
      <c r="B45" s="34">
        <f t="shared" si="5"/>
        <v>-1.3639999999999999</v>
      </c>
      <c r="G45" s="34">
        <f t="shared" si="0"/>
        <v>-1.2016385163421135</v>
      </c>
      <c r="N45" s="34">
        <f t="shared" si="1"/>
        <v>0.15736512556566029</v>
      </c>
      <c r="P45" s="34">
        <f t="shared" si="2"/>
        <v>-0.18909599600871044</v>
      </c>
      <c r="V45" s="34">
        <f t="shared" si="3"/>
        <v>0.18909599600871044</v>
      </c>
      <c r="Y45" s="34">
        <f t="shared" si="6"/>
        <v>1.9098695596879756E-2</v>
      </c>
      <c r="AD45" s="34">
        <f t="shared" si="7"/>
        <v>0.22662161575333323</v>
      </c>
      <c r="AE45" s="34">
        <f t="shared" si="4"/>
        <v>0.11684107512476075</v>
      </c>
    </row>
    <row r="46" spans="1:31">
      <c r="A46" s="34">
        <v>37</v>
      </c>
      <c r="B46" s="34">
        <f t="shared" si="5"/>
        <v>-1.2629999999999999</v>
      </c>
      <c r="G46" s="34">
        <f t="shared" si="0"/>
        <v>-0.73826570942850145</v>
      </c>
      <c r="N46" s="34">
        <f t="shared" si="1"/>
        <v>0.17968983860954071</v>
      </c>
      <c r="P46" s="34">
        <f t="shared" si="2"/>
        <v>-0.13265884617816551</v>
      </c>
      <c r="V46" s="34">
        <f t="shared" si="3"/>
        <v>0.13265884617816551</v>
      </c>
      <c r="Y46" s="34">
        <f t="shared" si="6"/>
        <v>1.3398543463994717E-2</v>
      </c>
      <c r="AD46" s="34">
        <f t="shared" si="7"/>
        <v>0.24002015921732794</v>
      </c>
      <c r="AE46" s="34">
        <f t="shared" si="4"/>
        <v>0.12374906674875018</v>
      </c>
    </row>
    <row r="47" spans="1:31">
      <c r="A47" s="34">
        <v>38</v>
      </c>
      <c r="B47" s="34">
        <f t="shared" si="5"/>
        <v>-1.1619999999999999</v>
      </c>
      <c r="G47" s="34">
        <f t="shared" si="0"/>
        <v>-0.25833643577711252</v>
      </c>
      <c r="N47" s="34">
        <f t="shared" si="1"/>
        <v>0.20309924389892503</v>
      </c>
      <c r="P47" s="34">
        <f t="shared" si="2"/>
        <v>-5.2467934777874758E-2</v>
      </c>
      <c r="V47" s="34">
        <f t="shared" si="3"/>
        <v>5.2467934777874758E-2</v>
      </c>
      <c r="Y47" s="34">
        <f t="shared" si="6"/>
        <v>5.2992614125653512E-3</v>
      </c>
      <c r="AD47" s="34">
        <f t="shared" si="7"/>
        <v>0.24531942062989329</v>
      </c>
      <c r="AE47" s="34">
        <f t="shared" si="4"/>
        <v>0.12648124831383634</v>
      </c>
    </row>
    <row r="48" spans="1:31">
      <c r="A48" s="34">
        <v>39</v>
      </c>
      <c r="B48" s="34">
        <f t="shared" si="5"/>
        <v>-1.0609999999999999</v>
      </c>
      <c r="G48" s="34">
        <f t="shared" si="0"/>
        <v>0.22287020318213968</v>
      </c>
      <c r="N48" s="34">
        <f t="shared" si="1"/>
        <v>0.22722852877998642</v>
      </c>
      <c r="P48" s="34">
        <f t="shared" si="2"/>
        <v>5.0642468377974245E-2</v>
      </c>
      <c r="V48" s="34">
        <f t="shared" si="3"/>
        <v>5.0642468377974245E-2</v>
      </c>
      <c r="Y48" s="34">
        <f t="shared" si="6"/>
        <v>5.1148893061753993E-3</v>
      </c>
      <c r="AD48" s="34">
        <f t="shared" si="7"/>
        <v>0.25043430993606869</v>
      </c>
      <c r="AE48" s="34">
        <f t="shared" si="4"/>
        <v>0.12911837171308066</v>
      </c>
    </row>
    <row r="49" spans="1:31">
      <c r="A49" s="34">
        <v>40</v>
      </c>
      <c r="B49" s="34">
        <f t="shared" si="5"/>
        <v>-0.96</v>
      </c>
      <c r="G49" s="34">
        <f t="shared" si="0"/>
        <v>0.69151892068123744</v>
      </c>
      <c r="N49" s="34">
        <f t="shared" si="1"/>
        <v>0.25164434109811712</v>
      </c>
      <c r="P49" s="34">
        <f t="shared" si="2"/>
        <v>0.1740168231517111</v>
      </c>
      <c r="V49" s="34">
        <f t="shared" si="3"/>
        <v>0.1740168231517111</v>
      </c>
      <c r="Y49" s="34">
        <f t="shared" si="6"/>
        <v>1.7575699138322822E-2</v>
      </c>
      <c r="AD49" s="34">
        <f t="shared" si="7"/>
        <v>0.26801000907439149</v>
      </c>
      <c r="AE49" s="34">
        <f t="shared" si="4"/>
        <v>0.13818001208910805</v>
      </c>
    </row>
    <row r="50" spans="1:31">
      <c r="A50" s="34">
        <v>41</v>
      </c>
      <c r="B50" s="34">
        <f t="shared" si="5"/>
        <v>-0.85899999999999999</v>
      </c>
      <c r="G50" s="34">
        <f t="shared" si="0"/>
        <v>1.1352182446140615</v>
      </c>
      <c r="N50" s="34">
        <f t="shared" si="1"/>
        <v>0.27585524287120494</v>
      </c>
      <c r="P50" s="34">
        <f t="shared" si="2"/>
        <v>0.31315590457983489</v>
      </c>
      <c r="V50" s="34">
        <f t="shared" si="3"/>
        <v>0.31315590457983489</v>
      </c>
      <c r="Y50" s="34">
        <f t="shared" si="6"/>
        <v>3.1628746362563326E-2</v>
      </c>
      <c r="AD50" s="34">
        <f t="shared" si="7"/>
        <v>0.29963875543695484</v>
      </c>
      <c r="AE50" s="34">
        <f t="shared" si="4"/>
        <v>0.15448709170093414</v>
      </c>
    </row>
    <row r="51" spans="1:31">
      <c r="A51" s="34">
        <v>42</v>
      </c>
      <c r="B51" s="34">
        <f t="shared" si="5"/>
        <v>-0.75800000000000001</v>
      </c>
      <c r="G51" s="34">
        <f t="shared" si="0"/>
        <v>1.5430205175363894</v>
      </c>
      <c r="N51" s="34">
        <f t="shared" si="1"/>
        <v>0.29932643861165642</v>
      </c>
      <c r="P51" s="34">
        <f t="shared" si="2"/>
        <v>0.46186683621888236</v>
      </c>
      <c r="V51" s="34">
        <f t="shared" si="3"/>
        <v>0.46186683621888236</v>
      </c>
      <c r="Y51" s="34">
        <f t="shared" si="6"/>
        <v>4.6648550458107119E-2</v>
      </c>
      <c r="AD51" s="34">
        <f t="shared" si="7"/>
        <v>0.34628730589506196</v>
      </c>
      <c r="AE51" s="34">
        <f t="shared" si="4"/>
        <v>0.17853804893384637</v>
      </c>
    </row>
    <row r="52" spans="1:31">
      <c r="A52" s="34">
        <v>43</v>
      </c>
      <c r="B52" s="34">
        <f t="shared" si="5"/>
        <v>-0.65700000000000003</v>
      </c>
      <c r="G52" s="34">
        <f t="shared" si="0"/>
        <v>1.9054218966658931</v>
      </c>
      <c r="N52" s="34">
        <f t="shared" si="1"/>
        <v>0.32149829672959446</v>
      </c>
      <c r="P52" s="34">
        <f t="shared" si="2"/>
        <v>0.61258989432935795</v>
      </c>
      <c r="V52" s="34">
        <f t="shared" si="3"/>
        <v>0.61258989432935795</v>
      </c>
      <c r="Y52" s="34">
        <f t="shared" si="6"/>
        <v>6.1871579327265155E-2</v>
      </c>
      <c r="AD52" s="34">
        <f t="shared" si="7"/>
        <v>0.40815888522232713</v>
      </c>
      <c r="AE52" s="34">
        <f t="shared" si="4"/>
        <v>0.2104376619704649</v>
      </c>
    </row>
    <row r="53" spans="1:31">
      <c r="A53" s="34">
        <v>44</v>
      </c>
      <c r="B53" s="34">
        <f t="shared" si="5"/>
        <v>-0.55600000000000005</v>
      </c>
      <c r="G53" s="34">
        <f t="shared" si="0"/>
        <v>2.2143623538821449</v>
      </c>
      <c r="N53" s="34">
        <f t="shared" si="1"/>
        <v>0.34180785297801497</v>
      </c>
      <c r="P53" s="34">
        <f t="shared" si="2"/>
        <v>0.75688644189579934</v>
      </c>
      <c r="V53" s="34">
        <f t="shared" si="3"/>
        <v>0.75688644189579934</v>
      </c>
      <c r="Y53" s="34">
        <f t="shared" si="6"/>
        <v>7.6445530631475744E-2</v>
      </c>
      <c r="AD53" s="34">
        <f t="shared" si="7"/>
        <v>0.48460441585380287</v>
      </c>
      <c r="AE53" s="34">
        <f t="shared" si="4"/>
        <v>0.24985128082483971</v>
      </c>
    </row>
    <row r="54" spans="1:31">
      <c r="A54" s="34">
        <v>45</v>
      </c>
      <c r="B54" s="34">
        <f t="shared" si="5"/>
        <v>-0.45500000000000007</v>
      </c>
      <c r="G54" s="34">
        <f t="shared" si="0"/>
        <v>2.4632256757266129</v>
      </c>
      <c r="N54" s="34">
        <f t="shared" si="1"/>
        <v>0.35971219226542389</v>
      </c>
      <c r="P54" s="34">
        <f t="shared" si="2"/>
        <v>0.88605230786010003</v>
      </c>
      <c r="V54" s="34">
        <f t="shared" si="3"/>
        <v>0.88605230786010003</v>
      </c>
      <c r="Y54" s="34">
        <f t="shared" si="6"/>
        <v>8.9491283093870111E-2</v>
      </c>
      <c r="AD54" s="34">
        <f t="shared" si="7"/>
        <v>0.57409569894767298</v>
      </c>
      <c r="AE54" s="34">
        <f t="shared" si="4"/>
        <v>0.29599100009311657</v>
      </c>
    </row>
    <row r="55" spans="1:31">
      <c r="A55" s="34">
        <v>46</v>
      </c>
      <c r="B55" s="34">
        <f t="shared" si="5"/>
        <v>-0.35400000000000009</v>
      </c>
      <c r="G55" s="34">
        <f t="shared" si="0"/>
        <v>2.6468394634026629</v>
      </c>
      <c r="N55" s="34">
        <f t="shared" si="1"/>
        <v>0.37471238028421117</v>
      </c>
      <c r="P55" s="34">
        <f t="shared" si="2"/>
        <v>0.99180351556179602</v>
      </c>
      <c r="V55" s="34">
        <f t="shared" si="3"/>
        <v>0.99180351556179602</v>
      </c>
      <c r="Y55" s="34">
        <f t="shared" si="6"/>
        <v>0.1001721550717414</v>
      </c>
      <c r="AD55" s="34">
        <f t="shared" si="7"/>
        <v>0.67426785401941436</v>
      </c>
      <c r="AE55" s="34">
        <f t="shared" si="4"/>
        <v>0.34763753988694635</v>
      </c>
    </row>
    <row r="56" spans="1:31">
      <c r="A56" s="34">
        <v>47</v>
      </c>
      <c r="B56" s="34">
        <f t="shared" si="5"/>
        <v>-0.25300000000000011</v>
      </c>
      <c r="G56" s="34">
        <f t="shared" si="0"/>
        <v>2.7614751327755558</v>
      </c>
      <c r="N56" s="34">
        <f t="shared" si="1"/>
        <v>0.38637648574037453</v>
      </c>
      <c r="P56" s="34">
        <f t="shared" si="2"/>
        <v>1.0669690572612534</v>
      </c>
      <c r="V56" s="34">
        <f t="shared" si="3"/>
        <v>1.0669690572612534</v>
      </c>
      <c r="Y56" s="34">
        <f t="shared" si="6"/>
        <v>0.1077638747833866</v>
      </c>
      <c r="AD56" s="34">
        <f t="shared" si="7"/>
        <v>0.78203172880280092</v>
      </c>
      <c r="AE56" s="34">
        <f t="shared" si="4"/>
        <v>0.40319820186283634</v>
      </c>
    </row>
    <row r="57" spans="1:31">
      <c r="A57" s="34">
        <v>48</v>
      </c>
      <c r="B57" s="34">
        <f t="shared" si="5"/>
        <v>-0.15199999999999925</v>
      </c>
      <c r="G57" s="34">
        <f t="shared" si="0"/>
        <v>2.8048479143724521</v>
      </c>
      <c r="N57" s="34">
        <f t="shared" si="1"/>
        <v>0.39436021613719047</v>
      </c>
      <c r="P57" s="34">
        <f t="shared" si="2"/>
        <v>1.106120429743868</v>
      </c>
      <c r="V57" s="34">
        <f t="shared" si="3"/>
        <v>1.106120429743868</v>
      </c>
      <c r="Y57" s="34">
        <f t="shared" si="6"/>
        <v>0.11171816340413068</v>
      </c>
      <c r="AD57" s="34">
        <f t="shared" si="7"/>
        <v>0.89374989220693157</v>
      </c>
      <c r="AE57" s="34">
        <f t="shared" si="4"/>
        <v>0.46079760728456004</v>
      </c>
    </row>
    <row r="58" spans="1:31">
      <c r="A58" s="34">
        <v>49</v>
      </c>
      <c r="B58" s="34">
        <f t="shared" si="5"/>
        <v>-5.0999999999999268E-2</v>
      </c>
      <c r="G58" s="34">
        <f t="shared" si="0"/>
        <v>2.7761168533824065</v>
      </c>
      <c r="N58" s="34">
        <f t="shared" si="1"/>
        <v>0.39842379318515947</v>
      </c>
      <c r="P58" s="34">
        <f t="shared" si="2"/>
        <v>1.1060710070498676</v>
      </c>
      <c r="V58" s="34">
        <f t="shared" si="3"/>
        <v>1.1060710070498676</v>
      </c>
      <c r="Y58" s="34">
        <f t="shared" si="6"/>
        <v>0.11171317171203664</v>
      </c>
      <c r="AD58" s="34">
        <f t="shared" si="7"/>
        <v>1.0054630639189681</v>
      </c>
      <c r="AE58" s="34">
        <f t="shared" si="4"/>
        <v>0.51839443910063265</v>
      </c>
    </row>
    <row r="59" spans="1:31">
      <c r="A59" s="34">
        <v>50</v>
      </c>
      <c r="B59" s="34">
        <f t="shared" si="5"/>
        <v>5.0000000000000711E-2</v>
      </c>
      <c r="G59" s="34">
        <f t="shared" si="0"/>
        <v>2.6758848096563748</v>
      </c>
      <c r="N59" s="34">
        <f t="shared" si="1"/>
        <v>0.39844391409476398</v>
      </c>
      <c r="P59" s="34">
        <f t="shared" si="2"/>
        <v>1.0661900172262084</v>
      </c>
      <c r="V59" s="34">
        <f t="shared" si="3"/>
        <v>1.0661900172262084</v>
      </c>
      <c r="Y59" s="34">
        <f t="shared" si="6"/>
        <v>0.10768519173984706</v>
      </c>
      <c r="AD59" s="34">
        <f t="shared" si="7"/>
        <v>1.1131482556588153</v>
      </c>
      <c r="AE59" s="34">
        <f t="shared" si="4"/>
        <v>0.57391453384567548</v>
      </c>
    </row>
    <row r="60" spans="1:31">
      <c r="A60" s="34">
        <v>51</v>
      </c>
      <c r="B60" s="34">
        <f t="shared" si="5"/>
        <v>0.15100000000000069</v>
      </c>
      <c r="G60" s="34">
        <f t="shared" si="0"/>
        <v>2.5061984577072058</v>
      </c>
      <c r="N60" s="34">
        <f t="shared" si="1"/>
        <v>0.39441996623589087</v>
      </c>
      <c r="P60" s="34">
        <f t="shared" si="2"/>
        <v>0.98849471106931786</v>
      </c>
      <c r="V60" s="34">
        <f t="shared" si="3"/>
        <v>0.98849471106931786</v>
      </c>
      <c r="Y60" s="34">
        <f t="shared" si="6"/>
        <v>9.9837965818001112E-2</v>
      </c>
      <c r="AD60" s="34">
        <f t="shared" si="7"/>
        <v>1.2129862214768163</v>
      </c>
      <c r="AE60" s="34">
        <f t="shared" si="4"/>
        <v>0.62538877307774121</v>
      </c>
    </row>
    <row r="61" spans="1:31">
      <c r="A61" s="34">
        <v>52</v>
      </c>
      <c r="B61" s="34">
        <f t="shared" si="5"/>
        <v>0.25200000000000067</v>
      </c>
      <c r="G61" s="34">
        <f t="shared" si="0"/>
        <v>2.2705482867096478</v>
      </c>
      <c r="N61" s="34">
        <f t="shared" si="1"/>
        <v>0.38647405812101859</v>
      </c>
      <c r="P61" s="34">
        <f t="shared" si="2"/>
        <v>0.87750801052440364</v>
      </c>
      <c r="V61" s="34">
        <f t="shared" si="3"/>
        <v>0.87750801052440364</v>
      </c>
      <c r="Y61" s="34">
        <f t="shared" si="6"/>
        <v>8.8628309062964775E-2</v>
      </c>
      <c r="AD61" s="34">
        <f t="shared" si="7"/>
        <v>1.301614530539781</v>
      </c>
      <c r="AE61" s="34">
        <f t="shared" si="4"/>
        <v>0.67108356208973796</v>
      </c>
    </row>
    <row r="62" spans="1:31">
      <c r="A62" s="34">
        <v>53</v>
      </c>
      <c r="B62" s="34">
        <f t="shared" si="5"/>
        <v>0.35300000000000065</v>
      </c>
      <c r="G62" s="34">
        <f t="shared" si="0"/>
        <v>1.9738686005003456</v>
      </c>
      <c r="N62" s="34">
        <f t="shared" si="1"/>
        <v>0.37484486452585164</v>
      </c>
      <c r="P62" s="34">
        <f t="shared" si="2"/>
        <v>0.73989450814638447</v>
      </c>
      <c r="V62" s="34">
        <f t="shared" si="3"/>
        <v>0.73989450814638447</v>
      </c>
      <c r="Y62" s="34">
        <f t="shared" si="6"/>
        <v>7.4729345322784829E-2</v>
      </c>
      <c r="AD62" s="34">
        <f t="shared" si="7"/>
        <v>1.3763438758625659</v>
      </c>
      <c r="AE62" s="34">
        <f t="shared" si="4"/>
        <v>0.70961235389037303</v>
      </c>
    </row>
    <row r="63" spans="1:31">
      <c r="A63" s="34">
        <v>54</v>
      </c>
      <c r="B63" s="34">
        <f t="shared" si="5"/>
        <v>0.45400000000000063</v>
      </c>
      <c r="G63" s="34">
        <f t="shared" si="0"/>
        <v>1.6225375175778405</v>
      </c>
      <c r="N63" s="34">
        <f t="shared" si="1"/>
        <v>0.3598757186153565</v>
      </c>
      <c r="P63" s="34">
        <f t="shared" si="2"/>
        <v>0.58391185511870192</v>
      </c>
      <c r="V63" s="34">
        <f t="shared" si="3"/>
        <v>0.58391185511870192</v>
      </c>
      <c r="Y63" s="34">
        <f t="shared" si="6"/>
        <v>5.8975097366988895E-2</v>
      </c>
      <c r="AD63" s="34">
        <f t="shared" si="7"/>
        <v>1.4353189732295548</v>
      </c>
      <c r="AE63" s="34">
        <f t="shared" si="4"/>
        <v>0.74001860511685202</v>
      </c>
    </row>
    <row r="64" spans="1:31">
      <c r="A64" s="34">
        <v>55</v>
      </c>
      <c r="B64" s="34">
        <f t="shared" si="5"/>
        <v>0.5550000000000006</v>
      </c>
      <c r="G64" s="34">
        <f t="shared" si="0"/>
        <v>1.224376971102572</v>
      </c>
      <c r="N64" s="34">
        <f t="shared" si="1"/>
        <v>0.3419977799876871</v>
      </c>
      <c r="P64" s="34">
        <f t="shared" si="2"/>
        <v>0.41873420598512817</v>
      </c>
      <c r="V64" s="34">
        <f t="shared" si="3"/>
        <v>0.41873420598512817</v>
      </c>
      <c r="Y64" s="34">
        <f t="shared" si="6"/>
        <v>4.2292154804497946E-2</v>
      </c>
      <c r="AD64" s="34">
        <f t="shared" si="7"/>
        <v>1.4776111280340527</v>
      </c>
      <c r="AE64" s="34">
        <f t="shared" si="4"/>
        <v>0.76182350144271216</v>
      </c>
    </row>
    <row r="65" spans="1:31">
      <c r="A65" s="34">
        <v>56</v>
      </c>
      <c r="B65" s="34">
        <f t="shared" si="5"/>
        <v>0.65600000000000058</v>
      </c>
      <c r="G65" s="34">
        <f t="shared" si="0"/>
        <v>0.78865270889687489</v>
      </c>
      <c r="N65" s="34">
        <f t="shared" si="1"/>
        <v>0.3217094296581981</v>
      </c>
      <c r="P65" s="34">
        <f t="shared" si="2"/>
        <v>0.25371701317760653</v>
      </c>
      <c r="V65" s="34">
        <f t="shared" si="3"/>
        <v>0.25371701317760653</v>
      </c>
      <c r="Y65" s="34">
        <f t="shared" si="6"/>
        <v>2.562541833093826E-2</v>
      </c>
      <c r="AD65" s="34">
        <f t="shared" si="7"/>
        <v>1.503236546364991</v>
      </c>
      <c r="AE65" s="34">
        <f t="shared" si="4"/>
        <v>0.77503539836770596</v>
      </c>
    </row>
    <row r="66" spans="1:31">
      <c r="A66" s="34">
        <v>57</v>
      </c>
      <c r="B66" s="34">
        <f t="shared" si="5"/>
        <v>0.75700000000000056</v>
      </c>
      <c r="G66" s="34">
        <f t="shared" si="0"/>
        <v>0.32607429344498323</v>
      </c>
      <c r="N66" s="34">
        <f t="shared" si="1"/>
        <v>0.29955326428828344</v>
      </c>
      <c r="P66" s="34">
        <f t="shared" si="2"/>
        <v>9.7676619001940357E-2</v>
      </c>
      <c r="V66" s="34">
        <f t="shared" si="3"/>
        <v>9.7676619001940357E-2</v>
      </c>
      <c r="Y66" s="34">
        <f t="shared" si="6"/>
        <v>9.8653385191959774E-3</v>
      </c>
      <c r="AD66" s="34">
        <f t="shared" si="7"/>
        <v>1.5131018848841871</v>
      </c>
      <c r="AE66" s="34">
        <f t="shared" si="4"/>
        <v>0.78012174794305811</v>
      </c>
    </row>
    <row r="67" spans="1:31">
      <c r="A67" s="34">
        <v>58</v>
      </c>
      <c r="B67" s="34">
        <f t="shared" si="5"/>
        <v>0.85800000000000054</v>
      </c>
      <c r="G67" s="34">
        <f t="shared" si="0"/>
        <v>-0.15120489810697368</v>
      </c>
      <c r="N67" s="34">
        <f t="shared" si="1"/>
        <v>0.27609216628203237</v>
      </c>
      <c r="P67" s="34">
        <f t="shared" si="2"/>
        <v>-4.1746487870808341E-2</v>
      </c>
      <c r="V67" s="34">
        <f t="shared" si="3"/>
        <v>4.1746487870808341E-2</v>
      </c>
      <c r="Y67" s="34">
        <f t="shared" si="6"/>
        <v>4.2163952749516426E-3</v>
      </c>
      <c r="AD67" s="34">
        <f t="shared" si="7"/>
        <v>1.5173182801591387</v>
      </c>
      <c r="AE67" s="34">
        <f t="shared" si="4"/>
        <v>0.78229562776223882</v>
      </c>
    </row>
    <row r="68" spans="1:31">
      <c r="A68" s="34">
        <v>59</v>
      </c>
      <c r="B68" s="34">
        <f t="shared" si="5"/>
        <v>0.95900000000000052</v>
      </c>
      <c r="G68" s="34">
        <f t="shared" si="0"/>
        <v>-0.6295876739509686</v>
      </c>
      <c r="N68" s="34">
        <f t="shared" si="1"/>
        <v>0.25188590971741259</v>
      </c>
      <c r="P68" s="34">
        <f t="shared" si="2"/>
        <v>-0.15858426400000947</v>
      </c>
      <c r="V68" s="34">
        <f t="shared" si="3"/>
        <v>0.15858426400000947</v>
      </c>
      <c r="Y68" s="34">
        <f t="shared" si="6"/>
        <v>1.6017010664000957E-2</v>
      </c>
      <c r="AD68" s="34">
        <f t="shared" si="7"/>
        <v>1.5333352908231397</v>
      </c>
      <c r="AE68" s="34">
        <f t="shared" si="4"/>
        <v>0.79055364295662178</v>
      </c>
    </row>
    <row r="69" spans="1:31">
      <c r="A69" s="34">
        <v>60</v>
      </c>
      <c r="B69" s="34">
        <f t="shared" si="5"/>
        <v>1.0600000000000005</v>
      </c>
      <c r="G69" s="34">
        <f t="shared" si="0"/>
        <v>-1.0940330276170775</v>
      </c>
      <c r="N69" s="34">
        <f t="shared" si="1"/>
        <v>0.22746963245738577</v>
      </c>
      <c r="P69" s="34">
        <f t="shared" si="2"/>
        <v>-0.2488592906882976</v>
      </c>
      <c r="V69" s="34">
        <f t="shared" si="3"/>
        <v>0.2488592906882976</v>
      </c>
      <c r="Y69" s="34">
        <f t="shared" si="6"/>
        <v>2.5134788359518059E-2</v>
      </c>
      <c r="AD69" s="34">
        <f t="shared" si="7"/>
        <v>1.5584700791826578</v>
      </c>
      <c r="AE69" s="34">
        <f t="shared" si="4"/>
        <v>0.80351258195808029</v>
      </c>
    </row>
    <row r="70" spans="1:31">
      <c r="A70" s="34">
        <v>61</v>
      </c>
      <c r="B70" s="34">
        <f t="shared" si="5"/>
        <v>1.1610000000000005</v>
      </c>
      <c r="G70" s="34">
        <f t="shared" si="0"/>
        <v>-1.5280561379734792</v>
      </c>
      <c r="N70" s="34">
        <f t="shared" si="1"/>
        <v>0.20333528072256271</v>
      </c>
      <c r="P70" s="34">
        <f t="shared" si="2"/>
        <v>-0.31070772377467243</v>
      </c>
      <c r="V70" s="34">
        <f t="shared" si="3"/>
        <v>0.31070772377467243</v>
      </c>
      <c r="Y70" s="34">
        <f t="shared" si="6"/>
        <v>3.1381480101241914E-2</v>
      </c>
      <c r="AD70" s="34">
        <f t="shared" si="7"/>
        <v>1.5898515592838998</v>
      </c>
      <c r="AE70" s="34">
        <f t="shared" si="4"/>
        <v>0.81969217657374294</v>
      </c>
    </row>
    <row r="71" spans="1:31">
      <c r="A71" s="34">
        <v>62</v>
      </c>
      <c r="B71" s="34">
        <f t="shared" si="5"/>
        <v>1.2620000000000005</v>
      </c>
      <c r="G71" s="34">
        <f t="shared" si="0"/>
        <v>-1.9137283692264559</v>
      </c>
      <c r="N71" s="34">
        <f t="shared" si="1"/>
        <v>0.17991684029544777</v>
      </c>
      <c r="P71" s="34">
        <f t="shared" si="2"/>
        <v>-0.34431196137498399</v>
      </c>
      <c r="V71" s="34">
        <f t="shared" si="3"/>
        <v>0.34431196137498399</v>
      </c>
      <c r="Y71" s="34">
        <f t="shared" si="6"/>
        <v>3.4775508098873385E-2</v>
      </c>
      <c r="AD71" s="34">
        <f t="shared" si="7"/>
        <v>1.6246270673827732</v>
      </c>
      <c r="AE71" s="34">
        <f t="shared" si="4"/>
        <v>0.83762165669317168</v>
      </c>
    </row>
    <row r="72" spans="1:31">
      <c r="A72" s="34">
        <v>63</v>
      </c>
      <c r="B72" s="34">
        <f t="shared" si="5"/>
        <v>1.3630000000000004</v>
      </c>
      <c r="G72" s="34">
        <f t="shared" si="0"/>
        <v>-2.2316772709203914</v>
      </c>
      <c r="N72" s="34">
        <f t="shared" si="1"/>
        <v>0.15757983926216645</v>
      </c>
      <c r="P72" s="34">
        <f t="shared" si="2"/>
        <v>-0.35166734563666557</v>
      </c>
      <c r="V72" s="34">
        <f t="shared" si="3"/>
        <v>0.35166734563666557</v>
      </c>
      <c r="Y72" s="34">
        <f t="shared" si="6"/>
        <v>3.5518401909303228E-2</v>
      </c>
      <c r="AD72" s="34">
        <f t="shared" si="7"/>
        <v>1.6601454692920765</v>
      </c>
      <c r="AE72" s="34">
        <f t="shared" si="4"/>
        <v>0.85593415637243186</v>
      </c>
    </row>
    <row r="73" spans="1:31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-2.461086577937774</v>
      </c>
      <c r="N73" s="34">
        <f t="shared" ref="N73:N108" si="9">NORMDIST(B73,0,1,FALSE)</f>
        <v>0.1366152725480389</v>
      </c>
      <c r="P73" s="34">
        <f t="shared" ref="P73:P108" si="10">G73*N73</f>
        <v>-0.33622201360928938</v>
      </c>
      <c r="V73" s="34">
        <f t="shared" ref="V73:V108" si="11">ABS(P73)</f>
        <v>0.33622201360928938</v>
      </c>
      <c r="Y73" s="34">
        <f t="shared" si="6"/>
        <v>3.3958423374538228E-2</v>
      </c>
      <c r="AD73" s="34">
        <f t="shared" si="7"/>
        <v>1.6941038926666148</v>
      </c>
      <c r="AE73" s="34">
        <f t="shared" ref="AE73:AE104" si="12">AD73/SUM($Y$9:$Y$108)</f>
        <v>0.87344236574351652</v>
      </c>
    </row>
    <row r="74" spans="1:31">
      <c r="A74" s="34">
        <v>65</v>
      </c>
      <c r="B74" s="34">
        <f t="shared" ref="B74:B105" si="13">$B$9+A74*$A$7</f>
        <v>1.5650000000000004</v>
      </c>
      <c r="G74" s="34">
        <f t="shared" si="8"/>
        <v>-2.5796962104991938</v>
      </c>
      <c r="N74" s="34">
        <f t="shared" si="9"/>
        <v>0.11723778769442594</v>
      </c>
      <c r="P74" s="34">
        <f t="shared" si="10"/>
        <v>-0.30243787664261962</v>
      </c>
      <c r="V74" s="34">
        <f t="shared" si="11"/>
        <v>0.30243787664261962</v>
      </c>
      <c r="Y74" s="34">
        <f t="shared" ref="Y74:Y107" si="14">($A$7)*V74</f>
        <v>3.0546225540904585E-2</v>
      </c>
      <c r="AD74" s="34">
        <f t="shared" ref="AD74:AD108" si="15">Y74+AD73</f>
        <v>1.7246501182075193</v>
      </c>
      <c r="AE74" s="34">
        <f t="shared" si="12"/>
        <v>0.88919132164667924</v>
      </c>
    </row>
    <row r="75" spans="1:31">
      <c r="A75" s="34">
        <v>66</v>
      </c>
      <c r="B75" s="34">
        <f t="shared" si="13"/>
        <v>1.6660000000000004</v>
      </c>
      <c r="G75" s="34">
        <f t="shared" si="8"/>
        <v>-2.5638022741633444</v>
      </c>
      <c r="N75" s="34">
        <f t="shared" si="9"/>
        <v>9.9587708244748885E-2</v>
      </c>
      <c r="P75" s="34">
        <f t="shared" si="10"/>
        <v>-0.25532319287660282</v>
      </c>
      <c r="V75" s="34">
        <f t="shared" si="11"/>
        <v>0.25532319287660282</v>
      </c>
      <c r="Y75" s="34">
        <f t="shared" si="14"/>
        <v>2.5787642480536888E-2</v>
      </c>
      <c r="AD75" s="34">
        <f t="shared" si="15"/>
        <v>1.7504377606880563</v>
      </c>
      <c r="AE75" s="34">
        <f t="shared" si="12"/>
        <v>0.90248685774257598</v>
      </c>
    </row>
    <row r="76" spans="1:31">
      <c r="A76" s="34">
        <v>67</v>
      </c>
      <c r="B76" s="34">
        <f t="shared" si="13"/>
        <v>1.7670000000000003</v>
      </c>
      <c r="G76" s="34">
        <f t="shared" si="8"/>
        <v>-2.3882570598270227</v>
      </c>
      <c r="N76" s="34">
        <f t="shared" si="9"/>
        <v>8.3736272412481758E-2</v>
      </c>
      <c r="P76" s="34">
        <f t="shared" si="10"/>
        <v>-0.19998374375270833</v>
      </c>
      <c r="V76" s="34">
        <f t="shared" si="11"/>
        <v>0.19998374375270833</v>
      </c>
      <c r="Y76" s="34">
        <f t="shared" si="14"/>
        <v>2.0198358119023544E-2</v>
      </c>
      <c r="AD76" s="34">
        <f t="shared" si="15"/>
        <v>1.7706361188070798</v>
      </c>
      <c r="AE76" s="34">
        <f t="shared" si="12"/>
        <v>0.91290068287808468</v>
      </c>
    </row>
    <row r="77" spans="1:31">
      <c r="A77" s="34">
        <v>68</v>
      </c>
      <c r="B77" s="34">
        <f t="shared" si="13"/>
        <v>1.8680000000000003</v>
      </c>
      <c r="G77" s="34">
        <f t="shared" si="8"/>
        <v>-2.0264690437251289</v>
      </c>
      <c r="N77" s="34">
        <f t="shared" si="9"/>
        <v>6.9693338950675629E-2</v>
      </c>
      <c r="P77" s="34">
        <f t="shared" si="10"/>
        <v>-0.14123139393738693</v>
      </c>
      <c r="V77" s="34">
        <f t="shared" si="11"/>
        <v>0.14123139393738693</v>
      </c>
      <c r="Y77" s="34">
        <f t="shared" si="14"/>
        <v>1.4264370787676081E-2</v>
      </c>
      <c r="AD77" s="34">
        <f t="shared" si="15"/>
        <v>1.784900489594756</v>
      </c>
      <c r="AE77" s="34">
        <f t="shared" si="12"/>
        <v>0.92025507585277955</v>
      </c>
    </row>
    <row r="78" spans="1:31">
      <c r="A78" s="34">
        <v>69</v>
      </c>
      <c r="B78" s="34">
        <f t="shared" si="13"/>
        <v>1.9690000000000003</v>
      </c>
      <c r="G78" s="34">
        <f t="shared" si="8"/>
        <v>-1.4504028874306634</v>
      </c>
      <c r="N78" s="34">
        <f t="shared" si="9"/>
        <v>5.7416759943091943E-2</v>
      </c>
      <c r="P78" s="34">
        <f t="shared" si="10"/>
        <v>-8.3277434408373804E-2</v>
      </c>
      <c r="V78" s="34">
        <f t="shared" si="11"/>
        <v>8.3277434408373804E-2</v>
      </c>
      <c r="Y78" s="34">
        <f t="shared" si="14"/>
        <v>8.4110208752457543E-3</v>
      </c>
      <c r="AD78" s="34">
        <f t="shared" si="15"/>
        <v>1.7933115104700017</v>
      </c>
      <c r="AE78" s="34">
        <f t="shared" si="12"/>
        <v>0.9245916115300743</v>
      </c>
    </row>
    <row r="79" spans="1:31">
      <c r="A79" s="34">
        <v>70</v>
      </c>
      <c r="B79" s="34">
        <f t="shared" si="13"/>
        <v>2.0700000000000003</v>
      </c>
      <c r="G79" s="34">
        <f t="shared" si="8"/>
        <v>-0.63057943785473403</v>
      </c>
      <c r="N79" s="34">
        <f t="shared" si="9"/>
        <v>4.6822635277683121E-2</v>
      </c>
      <c r="P79" s="34">
        <f t="shared" si="10"/>
        <v>-2.952539103227866E-2</v>
      </c>
      <c r="V79" s="34">
        <f t="shared" si="11"/>
        <v>2.952539103227866E-2</v>
      </c>
      <c r="Y79" s="34">
        <f t="shared" si="14"/>
        <v>2.9820644942601449E-3</v>
      </c>
      <c r="AD79" s="34">
        <f t="shared" si="15"/>
        <v>1.7962935749642619</v>
      </c>
      <c r="AE79" s="34">
        <f t="shared" si="12"/>
        <v>0.92612909779519725</v>
      </c>
    </row>
    <row r="80" spans="1:31">
      <c r="A80" s="34">
        <v>71</v>
      </c>
      <c r="B80" s="34">
        <f t="shared" si="13"/>
        <v>2.1710000000000003</v>
      </c>
      <c r="G80" s="34">
        <f t="shared" si="8"/>
        <v>0.46392427275345383</v>
      </c>
      <c r="N80" s="34">
        <f t="shared" si="9"/>
        <v>3.7795734251856623E-2</v>
      </c>
      <c r="P80" s="34">
        <f t="shared" si="10"/>
        <v>1.7534358525975388E-2</v>
      </c>
      <c r="V80" s="34">
        <f t="shared" si="11"/>
        <v>1.7534358525975388E-2</v>
      </c>
      <c r="Y80" s="34">
        <f t="shared" si="14"/>
        <v>1.7709702111235143E-3</v>
      </c>
      <c r="AD80" s="34">
        <f t="shared" si="15"/>
        <v>1.7980645451753854</v>
      </c>
      <c r="AE80" s="34">
        <f t="shared" si="12"/>
        <v>0.92704217072865847</v>
      </c>
    </row>
    <row r="81" spans="1:31">
      <c r="A81" s="34">
        <v>72</v>
      </c>
      <c r="B81" s="34">
        <f t="shared" si="13"/>
        <v>2.2720000000000002</v>
      </c>
      <c r="G81" s="34">
        <f t="shared" si="8"/>
        <v>1.8654750268065894</v>
      </c>
      <c r="N81" s="34">
        <f t="shared" si="9"/>
        <v>3.0199481210634573E-2</v>
      </c>
      <c r="P81" s="34">
        <f t="shared" si="10"/>
        <v>5.633637802095362E-2</v>
      </c>
      <c r="V81" s="34">
        <f t="shared" si="11"/>
        <v>5.633637802095362E-2</v>
      </c>
      <c r="Y81" s="34">
        <f t="shared" si="14"/>
        <v>5.6899741801163164E-3</v>
      </c>
      <c r="AD81" s="34">
        <f t="shared" si="15"/>
        <v>1.8037545193555018</v>
      </c>
      <c r="AE81" s="34">
        <f t="shared" si="12"/>
        <v>0.92997579512466733</v>
      </c>
    </row>
    <row r="82" spans="1:31">
      <c r="A82" s="34">
        <v>73</v>
      </c>
      <c r="B82" s="34">
        <f t="shared" si="13"/>
        <v>2.3730000000000002</v>
      </c>
      <c r="G82" s="34">
        <f t="shared" si="8"/>
        <v>3.6078834213792592</v>
      </c>
      <c r="N82" s="34">
        <f t="shared" si="9"/>
        <v>2.3885038190605869E-2</v>
      </c>
      <c r="P82" s="34">
        <f t="shared" si="10"/>
        <v>8.6174433306897377E-2</v>
      </c>
      <c r="V82" s="34">
        <f t="shared" si="11"/>
        <v>8.6174433306897377E-2</v>
      </c>
      <c r="Y82" s="34">
        <f t="shared" si="14"/>
        <v>8.7036177639966354E-3</v>
      </c>
      <c r="AD82" s="34">
        <f t="shared" si="15"/>
        <v>1.8124581371194983</v>
      </c>
      <c r="AE82" s="34">
        <f t="shared" si="12"/>
        <v>0.93446318726349664</v>
      </c>
    </row>
    <row r="83" spans="1:31">
      <c r="A83" s="34">
        <v>74</v>
      </c>
      <c r="B83" s="34">
        <f t="shared" si="13"/>
        <v>2.4740000000000002</v>
      </c>
      <c r="G83" s="34">
        <f t="shared" si="8"/>
        <v>5.7264038682079423</v>
      </c>
      <c r="N83" s="34">
        <f t="shared" si="9"/>
        <v>1.8699162668593644E-2</v>
      </c>
      <c r="P83" s="34">
        <f t="shared" si="10"/>
        <v>0.1070789574376842</v>
      </c>
      <c r="V83" s="34">
        <f t="shared" si="11"/>
        <v>0.1070789574376842</v>
      </c>
      <c r="Y83" s="34">
        <f t="shared" si="14"/>
        <v>1.0814974701206105E-2</v>
      </c>
      <c r="AD83" s="34">
        <f t="shared" si="15"/>
        <v>1.8232731118207044</v>
      </c>
      <c r="AE83" s="34">
        <f t="shared" si="12"/>
        <v>0.94003914817673728</v>
      </c>
    </row>
    <row r="84" spans="1:31">
      <c r="A84" s="34">
        <v>75</v>
      </c>
      <c r="B84" s="34">
        <f t="shared" si="13"/>
        <v>2.5750000000000002</v>
      </c>
      <c r="G84" s="34">
        <f t="shared" si="8"/>
        <v>8.2577345936910191</v>
      </c>
      <c r="N84" s="34">
        <f t="shared" si="9"/>
        <v>1.4490659157048438E-2</v>
      </c>
      <c r="P84" s="34">
        <f t="shared" si="10"/>
        <v>0.11966001740654443</v>
      </c>
      <c r="V84" s="34">
        <f t="shared" si="11"/>
        <v>0.11966001740654443</v>
      </c>
      <c r="Y84" s="34">
        <f t="shared" si="14"/>
        <v>1.2085661758060988E-2</v>
      </c>
      <c r="AD84" s="34">
        <f t="shared" si="15"/>
        <v>1.8353587735787653</v>
      </c>
      <c r="AE84" s="34">
        <f t="shared" si="12"/>
        <v>0.94627024713308328</v>
      </c>
    </row>
    <row r="85" spans="1:31">
      <c r="A85" s="34">
        <v>76</v>
      </c>
      <c r="B85" s="34">
        <f t="shared" si="13"/>
        <v>2.6760000000000002</v>
      </c>
      <c r="G85" s="34">
        <f t="shared" si="8"/>
        <v>11.240017638888768</v>
      </c>
      <c r="N85" s="34">
        <f t="shared" si="9"/>
        <v>1.1115369005911058E-2</v>
      </c>
      <c r="P85" s="34">
        <f t="shared" si="10"/>
        <v>0.1249369436891978</v>
      </c>
      <c r="V85" s="34">
        <f t="shared" si="11"/>
        <v>0.1249369436891978</v>
      </c>
      <c r="Y85" s="34">
        <f t="shared" si="14"/>
        <v>1.2618631312608979E-2</v>
      </c>
      <c r="AD85" s="34">
        <f t="shared" si="15"/>
        <v>1.8479774048913742</v>
      </c>
      <c r="AE85" s="34">
        <f t="shared" si="12"/>
        <v>0.95277613336228117</v>
      </c>
    </row>
    <row r="86" spans="1:31">
      <c r="A86" s="34">
        <v>77</v>
      </c>
      <c r="B86" s="34">
        <f t="shared" si="13"/>
        <v>2.7770000000000001</v>
      </c>
      <c r="G86" s="34">
        <f t="shared" si="8"/>
        <v>14.712838859523361</v>
      </c>
      <c r="N86" s="34">
        <f t="shared" si="9"/>
        <v>8.4397462735252959E-3</v>
      </c>
      <c r="P86" s="34">
        <f t="shared" si="10"/>
        <v>0.12417262693764045</v>
      </c>
      <c r="V86" s="34">
        <f t="shared" si="11"/>
        <v>0.12417262693764045</v>
      </c>
      <c r="Y86" s="34">
        <f t="shared" si="14"/>
        <v>1.2541435320701686E-2</v>
      </c>
      <c r="AD86" s="34">
        <f t="shared" si="15"/>
        <v>1.8605188402120758</v>
      </c>
      <c r="AE86" s="34">
        <f t="shared" si="12"/>
        <v>0.95924221905144769</v>
      </c>
    </row>
    <row r="87" spans="1:31">
      <c r="A87" s="34">
        <v>78</v>
      </c>
      <c r="B87" s="34">
        <f t="shared" si="13"/>
        <v>2.8780000000000001</v>
      </c>
      <c r="G87" s="34">
        <f t="shared" si="8"/>
        <v>18.717227925978879</v>
      </c>
      <c r="N87" s="34">
        <f t="shared" si="9"/>
        <v>6.3431452761899725E-3</v>
      </c>
      <c r="P87" s="34">
        <f t="shared" si="10"/>
        <v>0.11872609590204396</v>
      </c>
      <c r="V87" s="34">
        <f t="shared" si="11"/>
        <v>0.11872609590204396</v>
      </c>
      <c r="Y87" s="34">
        <f t="shared" si="14"/>
        <v>1.1991335686106441E-2</v>
      </c>
      <c r="AD87" s="34">
        <f t="shared" si="15"/>
        <v>1.8725101758981824</v>
      </c>
      <c r="AE87" s="34">
        <f t="shared" si="12"/>
        <v>0.96542468557869909</v>
      </c>
    </row>
    <row r="88" spans="1:31">
      <c r="A88" s="34">
        <v>79</v>
      </c>
      <c r="B88" s="34">
        <f t="shared" si="13"/>
        <v>2.9790000000000001</v>
      </c>
      <c r="G88" s="34">
        <f t="shared" si="8"/>
        <v>23.295658323301279</v>
      </c>
      <c r="N88" s="34">
        <f t="shared" si="9"/>
        <v>4.7189968525847836E-3</v>
      </c>
      <c r="P88" s="34">
        <f t="shared" si="10"/>
        <v>0.10993213830654926</v>
      </c>
      <c r="V88" s="34">
        <f t="shared" si="11"/>
        <v>0.10993213830654926</v>
      </c>
      <c r="Y88" s="34">
        <f t="shared" si="14"/>
        <v>1.1103145968961475E-2</v>
      </c>
      <c r="AD88" s="34">
        <f t="shared" si="15"/>
        <v>1.8836133218671438</v>
      </c>
      <c r="AE88" s="34">
        <f t="shared" si="12"/>
        <v>0.97114922120151737</v>
      </c>
    </row>
    <row r="89" spans="1:31">
      <c r="A89" s="34">
        <v>80</v>
      </c>
      <c r="B89" s="34">
        <f t="shared" si="13"/>
        <v>3.08</v>
      </c>
      <c r="G89" s="34">
        <f t="shared" si="8"/>
        <v>28.492047351198416</v>
      </c>
      <c r="N89" s="34">
        <f t="shared" si="9"/>
        <v>3.4750773778549375E-3</v>
      </c>
      <c r="P89" s="34">
        <f t="shared" si="10"/>
        <v>9.9012069198921304E-2</v>
      </c>
      <c r="V89" s="34">
        <f t="shared" si="11"/>
        <v>9.9012069198921304E-2</v>
      </c>
      <c r="Y89" s="34">
        <f t="shared" si="14"/>
        <v>1.0000218989091052E-2</v>
      </c>
      <c r="AD89" s="34">
        <f t="shared" si="15"/>
        <v>1.8936135408562349</v>
      </c>
      <c r="AE89" s="34">
        <f t="shared" si="12"/>
        <v>0.97630511215342131</v>
      </c>
    </row>
    <row r="90" spans="1:31">
      <c r="A90" s="34">
        <v>81</v>
      </c>
      <c r="B90" s="34">
        <f t="shared" si="13"/>
        <v>3.1810000000000009</v>
      </c>
      <c r="G90" s="34">
        <f t="shared" si="8"/>
        <v>34.351756124040151</v>
      </c>
      <c r="N90" s="34">
        <f t="shared" si="9"/>
        <v>2.5330807400485967E-3</v>
      </c>
      <c r="P90" s="34">
        <f t="shared" si="10"/>
        <v>8.7015771824652532E-2</v>
      </c>
      <c r="V90" s="34">
        <f t="shared" si="11"/>
        <v>8.7015771824652532E-2</v>
      </c>
      <c r="Y90" s="34">
        <f t="shared" si="14"/>
        <v>8.7885929542899071E-3</v>
      </c>
      <c r="AD90" s="34">
        <f t="shared" si="15"/>
        <v>1.9024021338105248</v>
      </c>
      <c r="AE90" s="34">
        <f t="shared" si="12"/>
        <v>0.98083631561430751</v>
      </c>
    </row>
    <row r="91" spans="1:31">
      <c r="A91" s="34">
        <v>82</v>
      </c>
      <c r="B91" s="34">
        <f t="shared" si="13"/>
        <v>3.282</v>
      </c>
      <c r="G91" s="34">
        <f t="shared" si="8"/>
        <v>40.921589570857918</v>
      </c>
      <c r="N91" s="34">
        <f t="shared" si="9"/>
        <v>1.8276934202903908E-3</v>
      </c>
      <c r="P91" s="34">
        <f t="shared" si="10"/>
        <v>7.4792120006480889E-2</v>
      </c>
      <c r="V91" s="34">
        <f t="shared" si="11"/>
        <v>7.4792120006480889E-2</v>
      </c>
      <c r="Y91" s="34">
        <f t="shared" si="14"/>
        <v>7.5540041206545701E-3</v>
      </c>
      <c r="AD91" s="34">
        <f t="shared" si="15"/>
        <v>1.9099561379311794</v>
      </c>
      <c r="AE91" s="34">
        <f t="shared" si="12"/>
        <v>0.9847309924747657</v>
      </c>
    </row>
    <row r="92" spans="1:31" s="49" customFormat="1">
      <c r="A92" s="49">
        <v>83</v>
      </c>
      <c r="B92" s="49">
        <f t="shared" si="13"/>
        <v>3.3830000000000009</v>
      </c>
      <c r="G92" s="49">
        <f t="shared" si="8"/>
        <v>48.249796435345552</v>
      </c>
      <c r="N92" s="49">
        <f t="shared" si="9"/>
        <v>1.305351359820449E-3</v>
      </c>
      <c r="P92" s="49">
        <f t="shared" si="10"/>
        <v>6.298293738793817E-2</v>
      </c>
      <c r="V92" s="49">
        <f t="shared" si="11"/>
        <v>6.298293738793817E-2</v>
      </c>
      <c r="Y92" s="49">
        <f t="shared" si="14"/>
        <v>6.3612766761817555E-3</v>
      </c>
      <c r="AD92" s="49">
        <f t="shared" si="15"/>
        <v>1.9163174146073612</v>
      </c>
      <c r="AE92" s="49">
        <f t="shared" si="12"/>
        <v>0.98801072553791769</v>
      </c>
    </row>
    <row r="93" spans="1:31" s="203" customFormat="1">
      <c r="A93" s="203">
        <v>84</v>
      </c>
      <c r="B93" s="203">
        <f t="shared" si="13"/>
        <v>3.484</v>
      </c>
      <c r="G93" s="203">
        <f t="shared" si="8"/>
        <v>56.386069275858247</v>
      </c>
      <c r="N93" s="203">
        <f t="shared" si="9"/>
        <v>9.2282906723667468E-4</v>
      </c>
      <c r="P93" s="203">
        <f t="shared" si="10"/>
        <v>5.203470371498279E-2</v>
      </c>
      <c r="V93" s="203">
        <f t="shared" si="11"/>
        <v>5.203470371498279E-2</v>
      </c>
      <c r="Y93" s="203">
        <f t="shared" si="14"/>
        <v>5.2555050752132624E-3</v>
      </c>
      <c r="AD93" s="203">
        <f t="shared" si="15"/>
        <v>1.9215729196825744</v>
      </c>
      <c r="AE93" s="203">
        <f t="shared" si="12"/>
        <v>0.99072034730665459</v>
      </c>
    </row>
    <row r="94" spans="1:31">
      <c r="A94" s="34">
        <v>85</v>
      </c>
      <c r="B94" s="49">
        <f t="shared" si="13"/>
        <v>3.5850000000000009</v>
      </c>
      <c r="G94" s="34">
        <f t="shared" si="8"/>
        <v>65.381544465413612</v>
      </c>
      <c r="N94" s="34">
        <f t="shared" si="9"/>
        <v>6.4578041088110192E-4</v>
      </c>
      <c r="P94" s="34">
        <f t="shared" si="10"/>
        <v>4.222212064891584E-2</v>
      </c>
      <c r="V94" s="34">
        <f t="shared" si="11"/>
        <v>4.222212064891584E-2</v>
      </c>
      <c r="Y94" s="34">
        <f t="shared" si="14"/>
        <v>4.2644341855404997E-3</v>
      </c>
      <c r="AD94" s="34">
        <f t="shared" si="15"/>
        <v>1.9258373538681148</v>
      </c>
      <c r="AE94" s="50">
        <f t="shared" si="12"/>
        <v>0.99291899492189206</v>
      </c>
    </row>
    <row r="95" spans="1:31">
      <c r="A95" s="34">
        <v>86</v>
      </c>
      <c r="B95" s="34">
        <f t="shared" si="13"/>
        <v>3.6859999999999999</v>
      </c>
      <c r="G95" s="34">
        <f t="shared" si="8"/>
        <v>75.288802191690607</v>
      </c>
      <c r="N95" s="34">
        <f t="shared" si="9"/>
        <v>4.4731991169886799E-4</v>
      </c>
      <c r="P95" s="34">
        <f t="shared" si="10"/>
        <v>3.3678180348300578E-2</v>
      </c>
      <c r="V95" s="34">
        <f t="shared" si="11"/>
        <v>3.3678180348300578E-2</v>
      </c>
      <c r="Y95" s="34">
        <f t="shared" si="14"/>
        <v>3.4014962151783586E-3</v>
      </c>
      <c r="AD95" s="34">
        <f t="shared" si="15"/>
        <v>1.9292388500832931</v>
      </c>
      <c r="AE95" s="34">
        <f t="shared" si="12"/>
        <v>0.99467273087286512</v>
      </c>
    </row>
    <row r="96" spans="1:31">
      <c r="A96" s="34">
        <v>87</v>
      </c>
      <c r="B96" s="34">
        <f t="shared" si="13"/>
        <v>3.7870000000000008</v>
      </c>
      <c r="G96" s="34">
        <f t="shared" si="8"/>
        <v>86.161866457030683</v>
      </c>
      <c r="N96" s="34">
        <f t="shared" si="9"/>
        <v>3.0670535307791695E-4</v>
      </c>
      <c r="P96" s="34">
        <f t="shared" si="10"/>
        <v>2.6426305673555923E-2</v>
      </c>
      <c r="V96" s="34">
        <f t="shared" si="11"/>
        <v>2.6426305673555923E-2</v>
      </c>
      <c r="Y96" s="34">
        <f t="shared" si="14"/>
        <v>2.6690568730291485E-3</v>
      </c>
      <c r="AD96" s="34">
        <f t="shared" si="15"/>
        <v>1.9319079069563223</v>
      </c>
      <c r="AE96" s="34">
        <f t="shared" si="12"/>
        <v>0.99604883735581118</v>
      </c>
    </row>
    <row r="97" spans="1:31">
      <c r="A97" s="34">
        <v>88</v>
      </c>
      <c r="B97" s="34">
        <f t="shared" si="13"/>
        <v>3.8879999999999999</v>
      </c>
      <c r="G97" s="34">
        <f t="shared" si="8"/>
        <v>98.056205078436548</v>
      </c>
      <c r="N97" s="34">
        <f t="shared" si="9"/>
        <v>2.0815854496572918E-4</v>
      </c>
      <c r="P97" s="34">
        <f t="shared" si="10"/>
        <v>2.0411236973988497E-2</v>
      </c>
      <c r="V97" s="34">
        <f t="shared" si="11"/>
        <v>2.0411236973988497E-2</v>
      </c>
      <c r="Y97" s="34">
        <f t="shared" si="14"/>
        <v>2.0615349343728385E-3</v>
      </c>
      <c r="AD97" s="34">
        <f t="shared" si="15"/>
        <v>1.9339694418906952</v>
      </c>
      <c r="AE97" s="34">
        <f t="shared" si="12"/>
        <v>0.99711171901137907</v>
      </c>
    </row>
    <row r="98" spans="1:31">
      <c r="A98" s="34">
        <v>89</v>
      </c>
      <c r="B98" s="34">
        <f t="shared" si="13"/>
        <v>3.9890000000000008</v>
      </c>
      <c r="G98" s="34">
        <f t="shared" si="8"/>
        <v>111.02872968757354</v>
      </c>
      <c r="N98" s="34">
        <f t="shared" si="9"/>
        <v>1.3984176379239904E-4</v>
      </c>
      <c r="P98" s="34">
        <f t="shared" si="10"/>
        <v>1.5526453391139783E-2</v>
      </c>
      <c r="V98" s="34">
        <f t="shared" si="11"/>
        <v>1.5526453391139783E-2</v>
      </c>
      <c r="Y98" s="34">
        <f t="shared" si="14"/>
        <v>1.5681717925051181E-3</v>
      </c>
      <c r="AD98" s="34">
        <f t="shared" si="15"/>
        <v>1.9355376136832003</v>
      </c>
      <c r="AE98" s="34">
        <f t="shared" si="12"/>
        <v>0.99792023358139281</v>
      </c>
    </row>
    <row r="99" spans="1:31">
      <c r="A99" s="34">
        <v>90</v>
      </c>
      <c r="B99" s="34">
        <f t="shared" si="13"/>
        <v>4.09</v>
      </c>
      <c r="G99" s="34">
        <f t="shared" si="8"/>
        <v>125.13779573076803</v>
      </c>
      <c r="N99" s="34">
        <f t="shared" si="9"/>
        <v>9.2992795718445907E-5</v>
      </c>
      <c r="P99" s="34">
        <f t="shared" si="10"/>
        <v>1.1636913475047923E-2</v>
      </c>
      <c r="V99" s="34">
        <f t="shared" si="11"/>
        <v>1.1636913475047923E-2</v>
      </c>
      <c r="Y99" s="34">
        <f t="shared" si="14"/>
        <v>1.1753282609798404E-3</v>
      </c>
      <c r="AD99" s="34">
        <f t="shared" si="15"/>
        <v>1.9367129419441802</v>
      </c>
      <c r="AE99" s="34">
        <f t="shared" si="12"/>
        <v>0.99852620674587189</v>
      </c>
    </row>
    <row r="100" spans="1:31">
      <c r="A100" s="34">
        <v>91</v>
      </c>
      <c r="B100" s="34">
        <f t="shared" si="13"/>
        <v>4.1910000000000007</v>
      </c>
      <c r="G100" s="34">
        <f t="shared" si="8"/>
        <v>140.44320246900926</v>
      </c>
      <c r="N100" s="34">
        <f t="shared" si="9"/>
        <v>6.1211282356604617E-5</v>
      </c>
      <c r="P100" s="34">
        <f t="shared" si="10"/>
        <v>8.5967085213963165E-3</v>
      </c>
      <c r="V100" s="34">
        <f t="shared" si="11"/>
        <v>8.5967085213963165E-3</v>
      </c>
      <c r="Y100" s="34">
        <f t="shared" si="14"/>
        <v>8.6826756066102806E-4</v>
      </c>
      <c r="AD100" s="34">
        <f t="shared" si="15"/>
        <v>1.9375812095048413</v>
      </c>
      <c r="AE100" s="34">
        <f t="shared" si="12"/>
        <v>0.99897386622860196</v>
      </c>
    </row>
    <row r="101" spans="1:31">
      <c r="A101" s="34">
        <v>92</v>
      </c>
      <c r="B101" s="34">
        <f t="shared" si="13"/>
        <v>4.2919999999999998</v>
      </c>
      <c r="G101" s="34">
        <f t="shared" si="8"/>
        <v>157.00619297794728</v>
      </c>
      <c r="N101" s="34">
        <f t="shared" si="9"/>
        <v>3.988259546153366E-5</v>
      </c>
      <c r="P101" s="34">
        <f t="shared" si="10"/>
        <v>6.2618144794949577E-3</v>
      </c>
      <c r="V101" s="34">
        <f t="shared" si="11"/>
        <v>6.2618144794949577E-3</v>
      </c>
      <c r="Y101" s="34">
        <f t="shared" si="14"/>
        <v>6.3244326242899076E-4</v>
      </c>
      <c r="AD101" s="34">
        <f t="shared" si="15"/>
        <v>1.9382136527672702</v>
      </c>
      <c r="AE101" s="34">
        <f t="shared" si="12"/>
        <v>0.99929993993737842</v>
      </c>
    </row>
    <row r="102" spans="1:31">
      <c r="A102" s="34">
        <v>93</v>
      </c>
      <c r="B102" s="34">
        <f t="shared" si="13"/>
        <v>4.3930000000000007</v>
      </c>
      <c r="G102" s="34">
        <f t="shared" si="8"/>
        <v>174.88945414789529</v>
      </c>
      <c r="N102" s="34">
        <f t="shared" si="9"/>
        <v>2.5722022324537423E-5</v>
      </c>
      <c r="P102" s="34">
        <f t="shared" si="10"/>
        <v>4.4985104439183264E-3</v>
      </c>
      <c r="V102" s="34">
        <f t="shared" si="11"/>
        <v>4.4985104439183264E-3</v>
      </c>
      <c r="Y102" s="34">
        <f t="shared" si="14"/>
        <v>4.5434955483575102E-4</v>
      </c>
      <c r="AD102" s="34">
        <f t="shared" si="15"/>
        <v>1.9386680023221059</v>
      </c>
      <c r="AE102" s="34">
        <f t="shared" si="12"/>
        <v>0.99953419248338116</v>
      </c>
    </row>
    <row r="103" spans="1:31">
      <c r="A103" s="34">
        <v>94</v>
      </c>
      <c r="B103" s="34">
        <f t="shared" si="13"/>
        <v>4.4939999999999998</v>
      </c>
      <c r="G103" s="34">
        <f t="shared" si="8"/>
        <v>194.15711668382704</v>
      </c>
      <c r="N103" s="34">
        <f t="shared" si="9"/>
        <v>1.6420885402344505E-5</v>
      </c>
      <c r="P103" s="34">
        <f t="shared" si="10"/>
        <v>3.1882317631147543E-3</v>
      </c>
      <c r="V103" s="34">
        <f t="shared" si="11"/>
        <v>3.1882317631147543E-3</v>
      </c>
      <c r="Y103" s="34">
        <f t="shared" si="14"/>
        <v>3.2201140807459021E-4</v>
      </c>
      <c r="AD103" s="34">
        <f t="shared" si="15"/>
        <v>1.9389900137301805</v>
      </c>
      <c r="AE103" s="34">
        <f t="shared" si="12"/>
        <v>0.99970021441821211</v>
      </c>
    </row>
    <row r="104" spans="1:31">
      <c r="A104" s="34">
        <v>95</v>
      </c>
      <c r="B104" s="34">
        <f t="shared" si="13"/>
        <v>4.5950000000000006</v>
      </c>
      <c r="G104" s="34">
        <f t="shared" si="8"/>
        <v>214.87475510537948</v>
      </c>
      <c r="N104" s="34">
        <f t="shared" si="9"/>
        <v>1.0376664891989014E-5</v>
      </c>
      <c r="P104" s="34">
        <f t="shared" si="10"/>
        <v>2.2296833274767286E-3</v>
      </c>
      <c r="V104" s="34">
        <f t="shared" si="11"/>
        <v>2.2296833274767286E-3</v>
      </c>
      <c r="Y104" s="34">
        <f t="shared" si="14"/>
        <v>2.2519801607514959E-4</v>
      </c>
      <c r="AD104" s="34">
        <f t="shared" si="15"/>
        <v>1.9392152117462558</v>
      </c>
      <c r="AE104" s="34">
        <f t="shared" si="12"/>
        <v>0.99981632151694022</v>
      </c>
    </row>
    <row r="105" spans="1:31">
      <c r="A105" s="34">
        <v>96</v>
      </c>
      <c r="B105" s="34">
        <f t="shared" si="13"/>
        <v>4.6960000000000015</v>
      </c>
      <c r="G105" s="34">
        <f t="shared" si="8"/>
        <v>237.10938774685059</v>
      </c>
      <c r="N105" s="34">
        <f t="shared" si="9"/>
        <v>6.4906587297709424E-6</v>
      </c>
      <c r="P105" s="34">
        <f t="shared" si="10"/>
        <v>1.538996117489739E-3</v>
      </c>
      <c r="V105" s="34">
        <f t="shared" si="11"/>
        <v>1.538996117489739E-3</v>
      </c>
      <c r="Y105" s="34">
        <f t="shared" si="14"/>
        <v>1.5543860786646364E-4</v>
      </c>
      <c r="AD105" s="34">
        <f t="shared" si="15"/>
        <v>1.9393706503541221</v>
      </c>
      <c r="AE105" s="34">
        <f>AD105/SUM($Y$9:$Y$108)</f>
        <v>0.99989646221313389</v>
      </c>
    </row>
    <row r="106" spans="1:31">
      <c r="A106" s="34">
        <v>97</v>
      </c>
      <c r="B106" s="34">
        <f>$B$9+A106*$A$7</f>
        <v>4.7970000000000006</v>
      </c>
      <c r="G106" s="34">
        <f t="shared" si="8"/>
        <v>260.92947675719989</v>
      </c>
      <c r="N106" s="34">
        <f t="shared" si="9"/>
        <v>4.0187363995916616E-6</v>
      </c>
      <c r="P106" s="34">
        <f t="shared" si="10"/>
        <v>1.0486067859705656E-3</v>
      </c>
      <c r="V106" s="34">
        <f t="shared" si="11"/>
        <v>1.0486067859705656E-3</v>
      </c>
      <c r="Y106" s="34">
        <f t="shared" si="14"/>
        <v>1.0590928538302714E-4</v>
      </c>
      <c r="AD106" s="34">
        <f t="shared" si="15"/>
        <v>1.9394765596395052</v>
      </c>
      <c r="AE106" s="34">
        <f>AD106/SUM($Y$9:$Y$108)</f>
        <v>0.99995106668997824</v>
      </c>
    </row>
    <row r="107" spans="1:31">
      <c r="A107" s="34">
        <v>98</v>
      </c>
      <c r="B107" s="34">
        <f>$B$9+A107*$A$7</f>
        <v>4.8980000000000015</v>
      </c>
      <c r="G107" s="34">
        <f t="shared" si="8"/>
        <v>286.40492810005054</v>
      </c>
      <c r="N107" s="34">
        <f t="shared" si="9"/>
        <v>2.4629751376704828E-6</v>
      </c>
      <c r="P107" s="34">
        <f t="shared" si="10"/>
        <v>7.0540821721672674E-4</v>
      </c>
      <c r="V107" s="34">
        <f t="shared" si="11"/>
        <v>7.0540821721672674E-4</v>
      </c>
      <c r="Y107" s="34">
        <f t="shared" si="14"/>
        <v>7.124622993888941E-5</v>
      </c>
      <c r="AD107" s="34">
        <f t="shared" si="15"/>
        <v>1.939547805869444</v>
      </c>
      <c r="AE107" s="34">
        <f>AD107/SUM($Y$9:$Y$108)</f>
        <v>0.99998779966479601</v>
      </c>
    </row>
    <row r="108" spans="1:31">
      <c r="A108" s="34">
        <v>99</v>
      </c>
      <c r="B108" s="34">
        <f>$B$9+A108*$A$7</f>
        <v>4.9990000000000006</v>
      </c>
      <c r="G108" s="34">
        <f t="shared" si="8"/>
        <v>313.60709155368522</v>
      </c>
      <c r="N108" s="34">
        <f t="shared" si="9"/>
        <v>1.4941709802283004E-6</v>
      </c>
      <c r="P108" s="34">
        <f t="shared" si="10"/>
        <v>4.6858261539331616E-4</v>
      </c>
      <c r="V108" s="34">
        <f t="shared" si="11"/>
        <v>4.6858261539331616E-4</v>
      </c>
      <c r="Y108" s="34">
        <f>($A$7/2)*V108</f>
        <v>2.3663422077362468E-5</v>
      </c>
      <c r="AD108" s="34">
        <f t="shared" si="15"/>
        <v>1.9395714692915214</v>
      </c>
      <c r="AE108" s="34">
        <f>AD108/SUM($Y$9:$Y$108)</f>
        <v>1</v>
      </c>
    </row>
    <row r="110" spans="1:31">
      <c r="AD110" s="34">
        <f>SUM($AD$9:$AD$108)</f>
        <v>96.21388122593045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>
      <selection activeCell="E39" sqref="E39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7.5703125" customWidth="1"/>
    <col min="5" max="5" width="19" bestFit="1" customWidth="1"/>
    <col min="6" max="6" width="17.28515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>
      <c r="A2" s="53" t="s">
        <v>56</v>
      </c>
      <c r="B2" s="128"/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/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>
      <c r="A3" s="103">
        <v>1</v>
      </c>
      <c r="B3" s="85"/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 t="str">
        <f>IF(B3&gt;0,LN(B3),"")</f>
        <v/>
      </c>
      <c r="AI3" s="85" t="str">
        <f t="shared" ref="AI3:AI37" si="1">IF(C3&gt;0,LN(C3),"")</f>
        <v/>
      </c>
      <c r="AJ3" s="85" t="str">
        <f t="shared" ref="AJ3:AJ37" si="2">IF(D3&gt;0,LN(D3),"")</f>
        <v/>
      </c>
      <c r="AK3" s="85" t="str">
        <f t="shared" ref="AK3:AK37" si="3">IF(E3&gt;0,LN(E3),"")</f>
        <v/>
      </c>
      <c r="AL3" s="85" t="str">
        <f t="shared" ref="AL3:AL37" si="4">IF(F3&gt;0,LN(F3),"")</f>
        <v/>
      </c>
      <c r="AM3" s="85" t="str">
        <f t="shared" ref="AM3:AM37" si="5">IF(G3&gt;0,LN(G3),"")</f>
        <v/>
      </c>
      <c r="AN3" s="85" t="str">
        <f t="shared" ref="AN3:AN37" si="6">IF(H3&gt;0,LN(H3),"")</f>
        <v/>
      </c>
      <c r="AO3" s="85" t="str">
        <f t="shared" ref="AO3:AO37" si="7">IF(I3&gt;0,LN(I3),"")</f>
        <v/>
      </c>
      <c r="AP3" s="85" t="str">
        <f t="shared" ref="AP3:AP37" si="8">IF(J3&gt;0,LN(J3),"")</f>
        <v/>
      </c>
      <c r="AQ3" s="85" t="str">
        <f t="shared" ref="AQ3:AQ37" si="9">IF(K3&gt;0,LN(K3),"")</f>
        <v/>
      </c>
      <c r="AR3" s="85" t="str">
        <f t="shared" ref="AR3:AR37" si="10">IF(L3&gt;0,LN(L3),"")</f>
        <v/>
      </c>
      <c r="AS3" s="85" t="str">
        <f t="shared" ref="AS3:AS37" si="11">IF(M3&gt;0,LN(M3),"")</f>
        <v/>
      </c>
      <c r="AT3" s="85" t="str">
        <f t="shared" ref="AT3:AT37" si="12">IF(N3&gt;0,LN(N3),"")</f>
        <v/>
      </c>
      <c r="AU3" s="85" t="str">
        <f t="shared" ref="AU3:AU37" si="13">IF(O3&gt;0,LN(O3),"")</f>
        <v/>
      </c>
      <c r="AV3" s="85" t="str">
        <f t="shared" ref="AV3:AV37" si="14">IF(P3&gt;0,LN(P3),"")</f>
        <v/>
      </c>
      <c r="AW3" s="85" t="str">
        <f t="shared" ref="AW3:AW37" si="15">IF(Q3&gt;0,LN(Q3),"")</f>
        <v/>
      </c>
      <c r="AX3" s="85" t="str">
        <f t="shared" ref="AX3:AX37" si="16">IF(R3&gt;0,LN(R3),"")</f>
        <v/>
      </c>
      <c r="AY3" s="85" t="str">
        <f t="shared" ref="AY3:AY37" si="17">IF(S3&gt;0,LN(S3),"")</f>
        <v/>
      </c>
      <c r="AZ3" s="85" t="str">
        <f t="shared" ref="AZ3:AZ37" si="18">IF(T3&gt;0,LN(T3),"")</f>
        <v/>
      </c>
      <c r="BA3" s="85" t="str">
        <f t="shared" ref="BA3:BA37" si="19">IF(U3&gt;0,LN(U3),"")</f>
        <v/>
      </c>
      <c r="BB3" s="85" t="str">
        <f t="shared" ref="BB3:BB37" si="20">IF(V3&gt;0,LN(V3),"")</f>
        <v/>
      </c>
      <c r="BC3" s="85" t="str">
        <f t="shared" ref="BC3:BC37" si="21">IF(W3&gt;0,LN(W3),"")</f>
        <v/>
      </c>
      <c r="BD3" s="85" t="str">
        <f t="shared" ref="BD3:BD37" si="22">IF(X3&gt;0,LN(X3),"")</f>
        <v/>
      </c>
      <c r="BE3" s="85" t="str">
        <f t="shared" ref="BE3:BE37" si="23">IF(Y3&gt;0,LN(Y3),"")</f>
        <v/>
      </c>
      <c r="BF3" s="85" t="str">
        <f t="shared" ref="BF3:BF37" si="24">IF(Z3&gt;0,LN(Z3),"")</f>
        <v/>
      </c>
      <c r="BG3" s="85" t="str">
        <f t="shared" ref="BG3:BG37" si="25">IF(AA3&gt;0,LN(AA3),"")</f>
        <v/>
      </c>
      <c r="BH3" s="85" t="str">
        <f t="shared" ref="BH3:BH37" si="26">IF(AB3&gt;0,LN(AB3),"")</f>
        <v/>
      </c>
      <c r="BI3" s="85" t="str">
        <f t="shared" ref="BI3:BI37" si="27">IF(AC3&gt;0,LN(AC3),"")</f>
        <v/>
      </c>
      <c r="BJ3" s="85" t="str">
        <f t="shared" ref="BJ3:BJ37" si="28">IF(AD3&gt;0,LN(AD3),"")</f>
        <v/>
      </c>
      <c r="BK3" s="85" t="str">
        <f t="shared" ref="BK3:BK37" si="29">IF(AE3&gt;0,LN(AE3),"")</f>
        <v/>
      </c>
    </row>
    <row r="4" spans="1:63">
      <c r="A4" s="103">
        <v>2</v>
      </c>
      <c r="B4" s="85"/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 t="str">
        <f t="shared" ref="AH4:AH37" si="30">IF(B4&gt;0,LN(B4),"")</f>
        <v/>
      </c>
      <c r="AI4" s="85" t="str">
        <f t="shared" si="1"/>
        <v/>
      </c>
      <c r="AJ4" s="85" t="str">
        <f t="shared" si="2"/>
        <v/>
      </c>
      <c r="AK4" s="85" t="str">
        <f t="shared" si="3"/>
        <v/>
      </c>
      <c r="AL4" s="85" t="str">
        <f t="shared" si="4"/>
        <v/>
      </c>
      <c r="AM4" s="85" t="str">
        <f t="shared" si="5"/>
        <v/>
      </c>
      <c r="AN4" s="85" t="str">
        <f t="shared" si="6"/>
        <v/>
      </c>
      <c r="AO4" s="85" t="str">
        <f t="shared" si="7"/>
        <v/>
      </c>
      <c r="AP4" s="85" t="str">
        <f t="shared" si="8"/>
        <v/>
      </c>
      <c r="AQ4" s="85" t="str">
        <f t="shared" si="9"/>
        <v/>
      </c>
      <c r="AR4" s="85" t="str">
        <f t="shared" si="10"/>
        <v/>
      </c>
      <c r="AS4" s="85" t="str">
        <f t="shared" si="11"/>
        <v/>
      </c>
      <c r="AT4" s="85" t="str">
        <f t="shared" si="12"/>
        <v/>
      </c>
      <c r="AU4" s="85" t="str">
        <f t="shared" si="13"/>
        <v/>
      </c>
      <c r="AV4" s="85" t="str">
        <f t="shared" si="14"/>
        <v/>
      </c>
      <c r="AW4" s="85" t="str">
        <f t="shared" si="15"/>
        <v/>
      </c>
      <c r="AX4" s="85" t="str">
        <f t="shared" si="16"/>
        <v/>
      </c>
      <c r="AY4" s="85" t="str">
        <f t="shared" si="17"/>
        <v/>
      </c>
      <c r="AZ4" s="85" t="str">
        <f t="shared" si="18"/>
        <v/>
      </c>
      <c r="BA4" s="85" t="str">
        <f t="shared" si="19"/>
        <v/>
      </c>
      <c r="BB4" s="85" t="str">
        <f t="shared" si="20"/>
        <v/>
      </c>
      <c r="BC4" s="85" t="str">
        <f t="shared" si="21"/>
        <v/>
      </c>
      <c r="BD4" s="85" t="str">
        <f t="shared" si="22"/>
        <v/>
      </c>
      <c r="BE4" s="85" t="str">
        <f t="shared" si="23"/>
        <v/>
      </c>
      <c r="BF4" s="85" t="str">
        <f t="shared" si="24"/>
        <v/>
      </c>
      <c r="BG4" s="85" t="str">
        <f t="shared" si="25"/>
        <v/>
      </c>
      <c r="BH4" s="85" t="str">
        <f t="shared" si="26"/>
        <v/>
      </c>
      <c r="BI4" s="85" t="str">
        <f t="shared" si="27"/>
        <v/>
      </c>
      <c r="BJ4" s="85" t="str">
        <f t="shared" si="28"/>
        <v/>
      </c>
      <c r="BK4" s="85" t="str">
        <f t="shared" si="29"/>
        <v/>
      </c>
    </row>
    <row r="5" spans="1:63">
      <c r="A5" s="103">
        <v>3</v>
      </c>
      <c r="B5" s="85"/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 t="str">
        <f t="shared" si="30"/>
        <v/>
      </c>
      <c r="AI5" s="85" t="str">
        <f t="shared" si="1"/>
        <v/>
      </c>
      <c r="AJ5" s="85" t="str">
        <f t="shared" si="2"/>
        <v/>
      </c>
      <c r="AK5" s="85" t="str">
        <f t="shared" si="3"/>
        <v/>
      </c>
      <c r="AL5" s="85" t="str">
        <f t="shared" si="4"/>
        <v/>
      </c>
      <c r="AM5" s="85" t="str">
        <f t="shared" si="5"/>
        <v/>
      </c>
      <c r="AN5" s="85" t="str">
        <f t="shared" si="6"/>
        <v/>
      </c>
      <c r="AO5" s="85" t="str">
        <f t="shared" si="7"/>
        <v/>
      </c>
      <c r="AP5" s="85" t="str">
        <f t="shared" si="8"/>
        <v/>
      </c>
      <c r="AQ5" s="85" t="str">
        <f t="shared" si="9"/>
        <v/>
      </c>
      <c r="AR5" s="85" t="str">
        <f t="shared" si="10"/>
        <v/>
      </c>
      <c r="AS5" s="85" t="str">
        <f t="shared" si="11"/>
        <v/>
      </c>
      <c r="AT5" s="85" t="str">
        <f t="shared" si="12"/>
        <v/>
      </c>
      <c r="AU5" s="85" t="str">
        <f t="shared" si="13"/>
        <v/>
      </c>
      <c r="AV5" s="85" t="str">
        <f t="shared" si="14"/>
        <v/>
      </c>
      <c r="AW5" s="85" t="str">
        <f t="shared" si="15"/>
        <v/>
      </c>
      <c r="AX5" s="85" t="str">
        <f t="shared" si="16"/>
        <v/>
      </c>
      <c r="AY5" s="85" t="str">
        <f t="shared" si="17"/>
        <v/>
      </c>
      <c r="AZ5" s="85" t="str">
        <f t="shared" si="18"/>
        <v/>
      </c>
      <c r="BA5" s="85" t="str">
        <f t="shared" si="19"/>
        <v/>
      </c>
      <c r="BB5" s="85" t="str">
        <f t="shared" si="20"/>
        <v/>
      </c>
      <c r="BC5" s="85" t="str">
        <f t="shared" si="21"/>
        <v/>
      </c>
      <c r="BD5" s="85" t="str">
        <f t="shared" si="22"/>
        <v/>
      </c>
      <c r="BE5" s="85" t="str">
        <f t="shared" si="23"/>
        <v/>
      </c>
      <c r="BF5" s="85" t="str">
        <f t="shared" si="24"/>
        <v/>
      </c>
      <c r="BG5" s="85" t="str">
        <f t="shared" si="25"/>
        <v/>
      </c>
      <c r="BH5" s="85" t="str">
        <f t="shared" si="26"/>
        <v/>
      </c>
      <c r="BI5" s="85" t="str">
        <f t="shared" si="27"/>
        <v/>
      </c>
      <c r="BJ5" s="85" t="str">
        <f t="shared" si="28"/>
        <v/>
      </c>
      <c r="BK5" s="85" t="str">
        <f t="shared" si="29"/>
        <v/>
      </c>
    </row>
    <row r="6" spans="1:63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0"/>
        <v/>
      </c>
      <c r="AI6" s="85" t="str">
        <f t="shared" si="1"/>
        <v/>
      </c>
      <c r="AJ6" s="85" t="str">
        <f t="shared" si="2"/>
        <v/>
      </c>
      <c r="AK6" s="85" t="str">
        <f t="shared" si="3"/>
        <v/>
      </c>
      <c r="AL6" s="85" t="str">
        <f t="shared" si="4"/>
        <v/>
      </c>
      <c r="AM6" s="85" t="str">
        <f t="shared" si="5"/>
        <v/>
      </c>
      <c r="AN6" s="85" t="str">
        <f t="shared" si="6"/>
        <v/>
      </c>
      <c r="AO6" s="85" t="str">
        <f t="shared" si="7"/>
        <v/>
      </c>
      <c r="AP6" s="85" t="str">
        <f t="shared" si="8"/>
        <v/>
      </c>
      <c r="AQ6" s="85" t="str">
        <f t="shared" si="9"/>
        <v/>
      </c>
      <c r="AR6" s="85" t="str">
        <f t="shared" si="10"/>
        <v/>
      </c>
      <c r="AS6" s="85" t="str">
        <f t="shared" si="11"/>
        <v/>
      </c>
      <c r="AT6" s="85" t="str">
        <f t="shared" si="12"/>
        <v/>
      </c>
      <c r="AU6" s="85" t="str">
        <f t="shared" si="13"/>
        <v/>
      </c>
      <c r="AV6" s="85" t="str">
        <f t="shared" si="14"/>
        <v/>
      </c>
      <c r="AW6" s="85" t="str">
        <f t="shared" si="15"/>
        <v/>
      </c>
      <c r="AX6" s="85" t="str">
        <f t="shared" si="16"/>
        <v/>
      </c>
      <c r="AY6" s="85" t="str">
        <f t="shared" si="17"/>
        <v/>
      </c>
      <c r="AZ6" s="85" t="str">
        <f t="shared" si="18"/>
        <v/>
      </c>
      <c r="BA6" s="85" t="str">
        <f t="shared" si="19"/>
        <v/>
      </c>
      <c r="BB6" s="85" t="str">
        <f t="shared" si="20"/>
        <v/>
      </c>
      <c r="BC6" s="85" t="str">
        <f t="shared" si="21"/>
        <v/>
      </c>
      <c r="BD6" s="85" t="str">
        <f t="shared" si="22"/>
        <v/>
      </c>
      <c r="BE6" s="85" t="str">
        <f t="shared" si="23"/>
        <v/>
      </c>
      <c r="BF6" s="85" t="str">
        <f t="shared" si="24"/>
        <v/>
      </c>
      <c r="BG6" s="85" t="str">
        <f t="shared" si="25"/>
        <v/>
      </c>
      <c r="BH6" s="85" t="str">
        <f t="shared" si="26"/>
        <v/>
      </c>
      <c r="BI6" s="85" t="str">
        <f t="shared" si="27"/>
        <v/>
      </c>
      <c r="BJ6" s="85" t="str">
        <f t="shared" si="28"/>
        <v/>
      </c>
      <c r="BK6" s="85" t="str">
        <f t="shared" si="29"/>
        <v/>
      </c>
    </row>
    <row r="7" spans="1:63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0"/>
        <v/>
      </c>
      <c r="AI7" s="85" t="str">
        <f t="shared" si="1"/>
        <v/>
      </c>
      <c r="AJ7" s="85" t="str">
        <f t="shared" si="2"/>
        <v/>
      </c>
      <c r="AK7" s="85" t="str">
        <f t="shared" si="3"/>
        <v/>
      </c>
      <c r="AL7" s="85" t="str">
        <f t="shared" si="4"/>
        <v/>
      </c>
      <c r="AM7" s="85" t="str">
        <f t="shared" si="5"/>
        <v/>
      </c>
      <c r="AN7" s="85" t="str">
        <f t="shared" si="6"/>
        <v/>
      </c>
      <c r="AO7" s="85" t="str">
        <f t="shared" si="7"/>
        <v/>
      </c>
      <c r="AP7" s="85" t="str">
        <f t="shared" si="8"/>
        <v/>
      </c>
      <c r="AQ7" s="85" t="str">
        <f t="shared" si="9"/>
        <v/>
      </c>
      <c r="AR7" s="85" t="str">
        <f t="shared" si="10"/>
        <v/>
      </c>
      <c r="AS7" s="85" t="str">
        <f t="shared" si="11"/>
        <v/>
      </c>
      <c r="AT7" s="85" t="str">
        <f t="shared" si="12"/>
        <v/>
      </c>
      <c r="AU7" s="85" t="str">
        <f t="shared" si="13"/>
        <v/>
      </c>
      <c r="AV7" s="85" t="str">
        <f t="shared" si="14"/>
        <v/>
      </c>
      <c r="AW7" s="85" t="str">
        <f t="shared" si="15"/>
        <v/>
      </c>
      <c r="AX7" s="85" t="str">
        <f t="shared" si="16"/>
        <v/>
      </c>
      <c r="AY7" s="85" t="str">
        <f t="shared" si="17"/>
        <v/>
      </c>
      <c r="AZ7" s="85" t="str">
        <f t="shared" si="18"/>
        <v/>
      </c>
      <c r="BA7" s="85" t="str">
        <f t="shared" si="19"/>
        <v/>
      </c>
      <c r="BB7" s="85" t="str">
        <f t="shared" si="20"/>
        <v/>
      </c>
      <c r="BC7" s="85" t="str">
        <f t="shared" si="21"/>
        <v/>
      </c>
      <c r="BD7" s="85" t="str">
        <f t="shared" si="22"/>
        <v/>
      </c>
      <c r="BE7" s="85" t="str">
        <f t="shared" si="23"/>
        <v/>
      </c>
      <c r="BF7" s="85" t="str">
        <f t="shared" si="24"/>
        <v/>
      </c>
      <c r="BG7" s="85" t="str">
        <f t="shared" si="25"/>
        <v/>
      </c>
      <c r="BH7" s="85" t="str">
        <f t="shared" si="26"/>
        <v/>
      </c>
      <c r="BI7" s="85" t="str">
        <f t="shared" si="27"/>
        <v/>
      </c>
      <c r="BJ7" s="85" t="str">
        <f t="shared" si="28"/>
        <v/>
      </c>
      <c r="BK7" s="85" t="str">
        <f t="shared" si="29"/>
        <v/>
      </c>
    </row>
    <row r="8" spans="1:63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0"/>
        <v/>
      </c>
      <c r="AI8" s="85" t="str">
        <f t="shared" si="1"/>
        <v/>
      </c>
      <c r="AJ8" s="85" t="str">
        <f t="shared" si="2"/>
        <v/>
      </c>
      <c r="AK8" s="85" t="str">
        <f t="shared" si="3"/>
        <v/>
      </c>
      <c r="AL8" s="85" t="str">
        <f t="shared" si="4"/>
        <v/>
      </c>
      <c r="AM8" s="85" t="str">
        <f t="shared" si="5"/>
        <v/>
      </c>
      <c r="AN8" s="85" t="str">
        <f t="shared" si="6"/>
        <v/>
      </c>
      <c r="AO8" s="85" t="str">
        <f t="shared" si="7"/>
        <v/>
      </c>
      <c r="AP8" s="85" t="str">
        <f t="shared" si="8"/>
        <v/>
      </c>
      <c r="AQ8" s="85" t="str">
        <f t="shared" si="9"/>
        <v/>
      </c>
      <c r="AR8" s="85" t="str">
        <f t="shared" si="10"/>
        <v/>
      </c>
      <c r="AS8" s="85" t="str">
        <f t="shared" si="11"/>
        <v/>
      </c>
      <c r="AT8" s="85" t="str">
        <f t="shared" si="12"/>
        <v/>
      </c>
      <c r="AU8" s="85" t="str">
        <f t="shared" si="13"/>
        <v/>
      </c>
      <c r="AV8" s="85" t="str">
        <f t="shared" si="14"/>
        <v/>
      </c>
      <c r="AW8" s="85" t="str">
        <f t="shared" si="15"/>
        <v/>
      </c>
      <c r="AX8" s="85" t="str">
        <f t="shared" si="16"/>
        <v/>
      </c>
      <c r="AY8" s="85" t="str">
        <f t="shared" si="17"/>
        <v/>
      </c>
      <c r="AZ8" s="85" t="str">
        <f t="shared" si="18"/>
        <v/>
      </c>
      <c r="BA8" s="85" t="str">
        <f t="shared" si="19"/>
        <v/>
      </c>
      <c r="BB8" s="85" t="str">
        <f t="shared" si="20"/>
        <v/>
      </c>
      <c r="BC8" s="85" t="str">
        <f t="shared" si="21"/>
        <v/>
      </c>
      <c r="BD8" s="85" t="str">
        <f t="shared" si="22"/>
        <v/>
      </c>
      <c r="BE8" s="85" t="str">
        <f t="shared" si="23"/>
        <v/>
      </c>
      <c r="BF8" s="85" t="str">
        <f t="shared" si="24"/>
        <v/>
      </c>
      <c r="BG8" s="85" t="str">
        <f t="shared" si="25"/>
        <v/>
      </c>
      <c r="BH8" s="85" t="str">
        <f t="shared" si="26"/>
        <v/>
      </c>
      <c r="BI8" s="85" t="str">
        <f t="shared" si="27"/>
        <v/>
      </c>
      <c r="BJ8" s="85" t="str">
        <f t="shared" si="28"/>
        <v/>
      </c>
      <c r="BK8" s="85" t="str">
        <f t="shared" si="29"/>
        <v/>
      </c>
    </row>
    <row r="9" spans="1:63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0"/>
        <v/>
      </c>
      <c r="AI9" s="85" t="str">
        <f t="shared" si="1"/>
        <v/>
      </c>
      <c r="AJ9" s="85" t="str">
        <f t="shared" si="2"/>
        <v/>
      </c>
      <c r="AK9" s="85" t="str">
        <f t="shared" si="3"/>
        <v/>
      </c>
      <c r="AL9" s="85" t="str">
        <f t="shared" si="4"/>
        <v/>
      </c>
      <c r="AM9" s="85" t="str">
        <f t="shared" si="5"/>
        <v/>
      </c>
      <c r="AN9" s="85" t="str">
        <f t="shared" si="6"/>
        <v/>
      </c>
      <c r="AO9" s="85" t="str">
        <f t="shared" si="7"/>
        <v/>
      </c>
      <c r="AP9" s="85" t="str">
        <f t="shared" si="8"/>
        <v/>
      </c>
      <c r="AQ9" s="85" t="str">
        <f t="shared" si="9"/>
        <v/>
      </c>
      <c r="AR9" s="85" t="str">
        <f t="shared" si="10"/>
        <v/>
      </c>
      <c r="AS9" s="85" t="str">
        <f t="shared" si="11"/>
        <v/>
      </c>
      <c r="AT9" s="85" t="str">
        <f t="shared" si="12"/>
        <v/>
      </c>
      <c r="AU9" s="85" t="str">
        <f t="shared" si="13"/>
        <v/>
      </c>
      <c r="AV9" s="85" t="str">
        <f t="shared" si="14"/>
        <v/>
      </c>
      <c r="AW9" s="85" t="str">
        <f t="shared" si="15"/>
        <v/>
      </c>
      <c r="AX9" s="85" t="str">
        <f t="shared" si="16"/>
        <v/>
      </c>
      <c r="AY9" s="85" t="str">
        <f t="shared" si="17"/>
        <v/>
      </c>
      <c r="AZ9" s="85" t="str">
        <f t="shared" si="18"/>
        <v/>
      </c>
      <c r="BA9" s="85" t="str">
        <f t="shared" si="19"/>
        <v/>
      </c>
      <c r="BB9" s="85" t="str">
        <f t="shared" si="20"/>
        <v/>
      </c>
      <c r="BC9" s="85" t="str">
        <f t="shared" si="21"/>
        <v/>
      </c>
      <c r="BD9" s="85" t="str">
        <f t="shared" si="22"/>
        <v/>
      </c>
      <c r="BE9" s="85" t="str">
        <f t="shared" si="23"/>
        <v/>
      </c>
      <c r="BF9" s="85" t="str">
        <f t="shared" si="24"/>
        <v/>
      </c>
      <c r="BG9" s="85" t="str">
        <f t="shared" si="25"/>
        <v/>
      </c>
      <c r="BH9" s="85" t="str">
        <f t="shared" si="26"/>
        <v/>
      </c>
      <c r="BI9" s="85" t="str">
        <f t="shared" si="27"/>
        <v/>
      </c>
      <c r="BJ9" s="85" t="str">
        <f t="shared" si="28"/>
        <v/>
      </c>
      <c r="BK9" s="85" t="str">
        <f t="shared" si="29"/>
        <v/>
      </c>
    </row>
    <row r="10" spans="1:63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0"/>
        <v/>
      </c>
      <c r="AI10" s="85" t="str">
        <f t="shared" si="1"/>
        <v/>
      </c>
      <c r="AJ10" s="85" t="str">
        <f t="shared" si="2"/>
        <v/>
      </c>
      <c r="AK10" s="85" t="str">
        <f t="shared" si="3"/>
        <v/>
      </c>
      <c r="AL10" s="85" t="str">
        <f t="shared" si="4"/>
        <v/>
      </c>
      <c r="AM10" s="85" t="str">
        <f t="shared" si="5"/>
        <v/>
      </c>
      <c r="AN10" s="85" t="str">
        <f t="shared" si="6"/>
        <v/>
      </c>
      <c r="AO10" s="85" t="str">
        <f t="shared" si="7"/>
        <v/>
      </c>
      <c r="AP10" s="85" t="str">
        <f t="shared" si="8"/>
        <v/>
      </c>
      <c r="AQ10" s="85" t="str">
        <f t="shared" si="9"/>
        <v/>
      </c>
      <c r="AR10" s="85" t="str">
        <f t="shared" si="10"/>
        <v/>
      </c>
      <c r="AS10" s="85" t="str">
        <f t="shared" si="11"/>
        <v/>
      </c>
      <c r="AT10" s="85" t="str">
        <f t="shared" si="12"/>
        <v/>
      </c>
      <c r="AU10" s="85" t="str">
        <f t="shared" si="13"/>
        <v/>
      </c>
      <c r="AV10" s="85" t="str">
        <f t="shared" si="14"/>
        <v/>
      </c>
      <c r="AW10" s="85" t="str">
        <f t="shared" si="15"/>
        <v/>
      </c>
      <c r="AX10" s="85" t="str">
        <f t="shared" si="16"/>
        <v/>
      </c>
      <c r="AY10" s="85" t="str">
        <f t="shared" si="17"/>
        <v/>
      </c>
      <c r="AZ10" s="85" t="str">
        <f t="shared" si="18"/>
        <v/>
      </c>
      <c r="BA10" s="85" t="str">
        <f t="shared" si="19"/>
        <v/>
      </c>
      <c r="BB10" s="85" t="str">
        <f t="shared" si="20"/>
        <v/>
      </c>
      <c r="BC10" s="85" t="str">
        <f t="shared" si="21"/>
        <v/>
      </c>
      <c r="BD10" s="85" t="str">
        <f t="shared" si="22"/>
        <v/>
      </c>
      <c r="BE10" s="85" t="str">
        <f t="shared" si="23"/>
        <v/>
      </c>
      <c r="BF10" s="85" t="str">
        <f t="shared" si="24"/>
        <v/>
      </c>
      <c r="BG10" s="85" t="str">
        <f t="shared" si="25"/>
        <v/>
      </c>
      <c r="BH10" s="85" t="str">
        <f t="shared" si="26"/>
        <v/>
      </c>
      <c r="BI10" s="85" t="str">
        <f t="shared" si="27"/>
        <v/>
      </c>
      <c r="BJ10" s="85" t="str">
        <f t="shared" si="28"/>
        <v/>
      </c>
      <c r="BK10" s="85" t="str">
        <f t="shared" si="29"/>
        <v/>
      </c>
    </row>
    <row r="11" spans="1:63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0"/>
        <v/>
      </c>
      <c r="AI11" s="85" t="str">
        <f t="shared" si="1"/>
        <v/>
      </c>
      <c r="AJ11" s="85" t="str">
        <f t="shared" si="2"/>
        <v/>
      </c>
      <c r="AK11" s="85" t="str">
        <f t="shared" si="3"/>
        <v/>
      </c>
      <c r="AL11" s="85" t="str">
        <f t="shared" si="4"/>
        <v/>
      </c>
      <c r="AM11" s="85" t="str">
        <f t="shared" si="5"/>
        <v/>
      </c>
      <c r="AN11" s="85" t="str">
        <f t="shared" si="6"/>
        <v/>
      </c>
      <c r="AO11" s="85" t="str">
        <f t="shared" si="7"/>
        <v/>
      </c>
      <c r="AP11" s="85" t="str">
        <f t="shared" si="8"/>
        <v/>
      </c>
      <c r="AQ11" s="85" t="str">
        <f t="shared" si="9"/>
        <v/>
      </c>
      <c r="AR11" s="85" t="str">
        <f t="shared" si="10"/>
        <v/>
      </c>
      <c r="AS11" s="85" t="str">
        <f t="shared" si="11"/>
        <v/>
      </c>
      <c r="AT11" s="85" t="str">
        <f t="shared" si="12"/>
        <v/>
      </c>
      <c r="AU11" s="85" t="str">
        <f t="shared" si="13"/>
        <v/>
      </c>
      <c r="AV11" s="85" t="str">
        <f t="shared" si="14"/>
        <v/>
      </c>
      <c r="AW11" s="85" t="str">
        <f t="shared" si="15"/>
        <v/>
      </c>
      <c r="AX11" s="85" t="str">
        <f t="shared" si="16"/>
        <v/>
      </c>
      <c r="AY11" s="85" t="str">
        <f t="shared" si="17"/>
        <v/>
      </c>
      <c r="AZ11" s="85" t="str">
        <f t="shared" si="18"/>
        <v/>
      </c>
      <c r="BA11" s="85" t="str">
        <f t="shared" si="19"/>
        <v/>
      </c>
      <c r="BB11" s="85" t="str">
        <f t="shared" si="20"/>
        <v/>
      </c>
      <c r="BC11" s="85" t="str">
        <f t="shared" si="21"/>
        <v/>
      </c>
      <c r="BD11" s="85" t="str">
        <f t="shared" si="22"/>
        <v/>
      </c>
      <c r="BE11" s="85" t="str">
        <f t="shared" si="23"/>
        <v/>
      </c>
      <c r="BF11" s="85" t="str">
        <f t="shared" si="24"/>
        <v/>
      </c>
      <c r="BG11" s="85" t="str">
        <f t="shared" si="25"/>
        <v/>
      </c>
      <c r="BH11" s="85" t="str">
        <f t="shared" si="26"/>
        <v/>
      </c>
      <c r="BI11" s="85" t="str">
        <f t="shared" si="27"/>
        <v/>
      </c>
      <c r="BJ11" s="85" t="str">
        <f t="shared" si="28"/>
        <v/>
      </c>
      <c r="BK11" s="85" t="str">
        <f t="shared" si="29"/>
        <v/>
      </c>
    </row>
    <row r="12" spans="1:63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0"/>
        <v/>
      </c>
      <c r="AI12" s="85" t="str">
        <f t="shared" si="1"/>
        <v/>
      </c>
      <c r="AJ12" s="85" t="str">
        <f t="shared" si="2"/>
        <v/>
      </c>
      <c r="AK12" s="85" t="str">
        <f t="shared" si="3"/>
        <v/>
      </c>
      <c r="AL12" s="85" t="str">
        <f t="shared" si="4"/>
        <v/>
      </c>
      <c r="AM12" s="85" t="str">
        <f t="shared" si="5"/>
        <v/>
      </c>
      <c r="AN12" s="85" t="str">
        <f t="shared" si="6"/>
        <v/>
      </c>
      <c r="AO12" s="85" t="str">
        <f t="shared" si="7"/>
        <v/>
      </c>
      <c r="AP12" s="85" t="str">
        <f t="shared" si="8"/>
        <v/>
      </c>
      <c r="AQ12" s="85" t="str">
        <f t="shared" si="9"/>
        <v/>
      </c>
      <c r="AR12" s="85" t="str">
        <f t="shared" si="10"/>
        <v/>
      </c>
      <c r="AS12" s="85" t="str">
        <f t="shared" si="11"/>
        <v/>
      </c>
      <c r="AT12" s="85" t="str">
        <f t="shared" si="12"/>
        <v/>
      </c>
      <c r="AU12" s="85" t="str">
        <f t="shared" si="13"/>
        <v/>
      </c>
      <c r="AV12" s="85" t="str">
        <f t="shared" si="14"/>
        <v/>
      </c>
      <c r="AW12" s="85" t="str">
        <f t="shared" si="15"/>
        <v/>
      </c>
      <c r="AX12" s="85" t="str">
        <f t="shared" si="16"/>
        <v/>
      </c>
      <c r="AY12" s="85" t="str">
        <f t="shared" si="17"/>
        <v/>
      </c>
      <c r="AZ12" s="85" t="str">
        <f t="shared" si="18"/>
        <v/>
      </c>
      <c r="BA12" s="85" t="str">
        <f t="shared" si="19"/>
        <v/>
      </c>
      <c r="BB12" s="85" t="str">
        <f t="shared" si="20"/>
        <v/>
      </c>
      <c r="BC12" s="85" t="str">
        <f t="shared" si="21"/>
        <v/>
      </c>
      <c r="BD12" s="85" t="str">
        <f t="shared" si="22"/>
        <v/>
      </c>
      <c r="BE12" s="85" t="str">
        <f t="shared" si="23"/>
        <v/>
      </c>
      <c r="BF12" s="85" t="str">
        <f t="shared" si="24"/>
        <v/>
      </c>
      <c r="BG12" s="85" t="str">
        <f t="shared" si="25"/>
        <v/>
      </c>
      <c r="BH12" s="85" t="str">
        <f t="shared" si="26"/>
        <v/>
      </c>
      <c r="BI12" s="85" t="str">
        <f t="shared" si="27"/>
        <v/>
      </c>
      <c r="BJ12" s="85" t="str">
        <f t="shared" si="28"/>
        <v/>
      </c>
      <c r="BK12" s="85" t="str">
        <f t="shared" si="29"/>
        <v/>
      </c>
    </row>
    <row r="13" spans="1:63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0"/>
        <v/>
      </c>
      <c r="AI13" s="85" t="str">
        <f t="shared" si="1"/>
        <v/>
      </c>
      <c r="AJ13" s="85" t="str">
        <f t="shared" si="2"/>
        <v/>
      </c>
      <c r="AK13" s="85" t="str">
        <f t="shared" si="3"/>
        <v/>
      </c>
      <c r="AL13" s="85" t="str">
        <f t="shared" si="4"/>
        <v/>
      </c>
      <c r="AM13" s="85" t="str">
        <f t="shared" si="5"/>
        <v/>
      </c>
      <c r="AN13" s="85" t="str">
        <f t="shared" si="6"/>
        <v/>
      </c>
      <c r="AO13" s="85" t="str">
        <f t="shared" si="7"/>
        <v/>
      </c>
      <c r="AP13" s="85" t="str">
        <f t="shared" si="8"/>
        <v/>
      </c>
      <c r="AQ13" s="85" t="str">
        <f t="shared" si="9"/>
        <v/>
      </c>
      <c r="AR13" s="85" t="str">
        <f t="shared" si="10"/>
        <v/>
      </c>
      <c r="AS13" s="85" t="str">
        <f t="shared" si="11"/>
        <v/>
      </c>
      <c r="AT13" s="85" t="str">
        <f t="shared" si="12"/>
        <v/>
      </c>
      <c r="AU13" s="85" t="str">
        <f t="shared" si="13"/>
        <v/>
      </c>
      <c r="AV13" s="85" t="str">
        <f t="shared" si="14"/>
        <v/>
      </c>
      <c r="AW13" s="85" t="str">
        <f t="shared" si="15"/>
        <v/>
      </c>
      <c r="AX13" s="85" t="str">
        <f t="shared" si="16"/>
        <v/>
      </c>
      <c r="AY13" s="85" t="str">
        <f t="shared" si="17"/>
        <v/>
      </c>
      <c r="AZ13" s="85" t="str">
        <f t="shared" si="18"/>
        <v/>
      </c>
      <c r="BA13" s="85" t="str">
        <f t="shared" si="19"/>
        <v/>
      </c>
      <c r="BB13" s="85" t="str">
        <f t="shared" si="20"/>
        <v/>
      </c>
      <c r="BC13" s="85" t="str">
        <f t="shared" si="21"/>
        <v/>
      </c>
      <c r="BD13" s="85" t="str">
        <f t="shared" si="22"/>
        <v/>
      </c>
      <c r="BE13" s="85" t="str">
        <f t="shared" si="23"/>
        <v/>
      </c>
      <c r="BF13" s="85" t="str">
        <f t="shared" si="24"/>
        <v/>
      </c>
      <c r="BG13" s="85" t="str">
        <f t="shared" si="25"/>
        <v/>
      </c>
      <c r="BH13" s="85" t="str">
        <f t="shared" si="26"/>
        <v/>
      </c>
      <c r="BI13" s="85" t="str">
        <f t="shared" si="27"/>
        <v/>
      </c>
      <c r="BJ13" s="85" t="str">
        <f t="shared" si="28"/>
        <v/>
      </c>
      <c r="BK13" s="85" t="str">
        <f t="shared" si="29"/>
        <v/>
      </c>
    </row>
    <row r="14" spans="1:63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0"/>
        <v/>
      </c>
      <c r="AI14" s="85" t="str">
        <f t="shared" si="1"/>
        <v/>
      </c>
      <c r="AJ14" s="85" t="str">
        <f t="shared" si="2"/>
        <v/>
      </c>
      <c r="AK14" s="85" t="str">
        <f t="shared" si="3"/>
        <v/>
      </c>
      <c r="AL14" s="85" t="str">
        <f t="shared" si="4"/>
        <v/>
      </c>
      <c r="AM14" s="85" t="str">
        <f t="shared" si="5"/>
        <v/>
      </c>
      <c r="AN14" s="85" t="str">
        <f t="shared" si="6"/>
        <v/>
      </c>
      <c r="AO14" s="85" t="str">
        <f t="shared" si="7"/>
        <v/>
      </c>
      <c r="AP14" s="85" t="str">
        <f t="shared" si="8"/>
        <v/>
      </c>
      <c r="AQ14" s="85" t="str">
        <f t="shared" si="9"/>
        <v/>
      </c>
      <c r="AR14" s="85" t="str">
        <f t="shared" si="10"/>
        <v/>
      </c>
      <c r="AS14" s="85" t="str">
        <f t="shared" si="11"/>
        <v/>
      </c>
      <c r="AT14" s="85" t="str">
        <f t="shared" si="12"/>
        <v/>
      </c>
      <c r="AU14" s="85" t="str">
        <f t="shared" si="13"/>
        <v/>
      </c>
      <c r="AV14" s="85" t="str">
        <f t="shared" si="14"/>
        <v/>
      </c>
      <c r="AW14" s="85" t="str">
        <f t="shared" si="15"/>
        <v/>
      </c>
      <c r="AX14" s="85" t="str">
        <f t="shared" si="16"/>
        <v/>
      </c>
      <c r="AY14" s="85" t="str">
        <f t="shared" si="17"/>
        <v/>
      </c>
      <c r="AZ14" s="85" t="str">
        <f t="shared" si="18"/>
        <v/>
      </c>
      <c r="BA14" s="85" t="str">
        <f t="shared" si="19"/>
        <v/>
      </c>
      <c r="BB14" s="85" t="str">
        <f t="shared" si="20"/>
        <v/>
      </c>
      <c r="BC14" s="85" t="str">
        <f t="shared" si="21"/>
        <v/>
      </c>
      <c r="BD14" s="85" t="str">
        <f t="shared" si="22"/>
        <v/>
      </c>
      <c r="BE14" s="85" t="str">
        <f t="shared" si="23"/>
        <v/>
      </c>
      <c r="BF14" s="85" t="str">
        <f t="shared" si="24"/>
        <v/>
      </c>
      <c r="BG14" s="85" t="str">
        <f t="shared" si="25"/>
        <v/>
      </c>
      <c r="BH14" s="85" t="str">
        <f t="shared" si="26"/>
        <v/>
      </c>
      <c r="BI14" s="85" t="str">
        <f t="shared" si="27"/>
        <v/>
      </c>
      <c r="BJ14" s="85" t="str">
        <f t="shared" si="28"/>
        <v/>
      </c>
      <c r="BK14" s="85" t="str">
        <f t="shared" si="29"/>
        <v/>
      </c>
    </row>
    <row r="15" spans="1:63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0"/>
        <v/>
      </c>
      <c r="AI15" s="85" t="str">
        <f t="shared" si="1"/>
        <v/>
      </c>
      <c r="AJ15" s="85" t="str">
        <f t="shared" si="2"/>
        <v/>
      </c>
      <c r="AK15" s="85" t="str">
        <f t="shared" si="3"/>
        <v/>
      </c>
      <c r="AL15" s="85" t="str">
        <f t="shared" si="4"/>
        <v/>
      </c>
      <c r="AM15" s="85" t="str">
        <f t="shared" si="5"/>
        <v/>
      </c>
      <c r="AN15" s="85" t="str">
        <f t="shared" si="6"/>
        <v/>
      </c>
      <c r="AO15" s="85" t="str">
        <f t="shared" si="7"/>
        <v/>
      </c>
      <c r="AP15" s="85" t="str">
        <f t="shared" si="8"/>
        <v/>
      </c>
      <c r="AQ15" s="85" t="str">
        <f t="shared" si="9"/>
        <v/>
      </c>
      <c r="AR15" s="85" t="str">
        <f t="shared" si="10"/>
        <v/>
      </c>
      <c r="AS15" s="85" t="str">
        <f t="shared" si="11"/>
        <v/>
      </c>
      <c r="AT15" s="85" t="str">
        <f t="shared" si="12"/>
        <v/>
      </c>
      <c r="AU15" s="85" t="str">
        <f t="shared" si="13"/>
        <v/>
      </c>
      <c r="AV15" s="85" t="str">
        <f t="shared" si="14"/>
        <v/>
      </c>
      <c r="AW15" s="85" t="str">
        <f t="shared" si="15"/>
        <v/>
      </c>
      <c r="AX15" s="85" t="str">
        <f t="shared" si="16"/>
        <v/>
      </c>
      <c r="AY15" s="85" t="str">
        <f t="shared" si="17"/>
        <v/>
      </c>
      <c r="AZ15" s="85" t="str">
        <f t="shared" si="18"/>
        <v/>
      </c>
      <c r="BA15" s="85" t="str">
        <f t="shared" si="19"/>
        <v/>
      </c>
      <c r="BB15" s="85" t="str">
        <f t="shared" si="20"/>
        <v/>
      </c>
      <c r="BC15" s="85" t="str">
        <f t="shared" si="21"/>
        <v/>
      </c>
      <c r="BD15" s="85" t="str">
        <f t="shared" si="22"/>
        <v/>
      </c>
      <c r="BE15" s="85" t="str">
        <f t="shared" si="23"/>
        <v/>
      </c>
      <c r="BF15" s="85" t="str">
        <f t="shared" si="24"/>
        <v/>
      </c>
      <c r="BG15" s="85" t="str">
        <f t="shared" si="25"/>
        <v/>
      </c>
      <c r="BH15" s="85" t="str">
        <f t="shared" si="26"/>
        <v/>
      </c>
      <c r="BI15" s="85" t="str">
        <f t="shared" si="27"/>
        <v/>
      </c>
      <c r="BJ15" s="85" t="str">
        <f t="shared" si="28"/>
        <v/>
      </c>
      <c r="BK15" s="85" t="str">
        <f t="shared" si="29"/>
        <v/>
      </c>
    </row>
    <row r="16" spans="1:63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0"/>
        <v/>
      </c>
      <c r="AI16" s="85" t="str">
        <f t="shared" si="1"/>
        <v/>
      </c>
      <c r="AJ16" s="85" t="str">
        <f t="shared" si="2"/>
        <v/>
      </c>
      <c r="AK16" s="85" t="str">
        <f t="shared" si="3"/>
        <v/>
      </c>
      <c r="AL16" s="85" t="str">
        <f t="shared" si="4"/>
        <v/>
      </c>
      <c r="AM16" s="85" t="str">
        <f t="shared" si="5"/>
        <v/>
      </c>
      <c r="AN16" s="85" t="str">
        <f t="shared" si="6"/>
        <v/>
      </c>
      <c r="AO16" s="85" t="str">
        <f t="shared" si="7"/>
        <v/>
      </c>
      <c r="AP16" s="85" t="str">
        <f t="shared" si="8"/>
        <v/>
      </c>
      <c r="AQ16" s="85" t="str">
        <f t="shared" si="9"/>
        <v/>
      </c>
      <c r="AR16" s="85" t="str">
        <f t="shared" si="10"/>
        <v/>
      </c>
      <c r="AS16" s="85" t="str">
        <f t="shared" si="11"/>
        <v/>
      </c>
      <c r="AT16" s="85" t="str">
        <f t="shared" si="12"/>
        <v/>
      </c>
      <c r="AU16" s="85" t="str">
        <f t="shared" si="13"/>
        <v/>
      </c>
      <c r="AV16" s="85" t="str">
        <f t="shared" si="14"/>
        <v/>
      </c>
      <c r="AW16" s="85" t="str">
        <f t="shared" si="15"/>
        <v/>
      </c>
      <c r="AX16" s="85" t="str">
        <f t="shared" si="16"/>
        <v/>
      </c>
      <c r="AY16" s="85" t="str">
        <f t="shared" si="17"/>
        <v/>
      </c>
      <c r="AZ16" s="85" t="str">
        <f t="shared" si="18"/>
        <v/>
      </c>
      <c r="BA16" s="85" t="str">
        <f t="shared" si="19"/>
        <v/>
      </c>
      <c r="BB16" s="85" t="str">
        <f t="shared" si="20"/>
        <v/>
      </c>
      <c r="BC16" s="85" t="str">
        <f t="shared" si="21"/>
        <v/>
      </c>
      <c r="BD16" s="85" t="str">
        <f t="shared" si="22"/>
        <v/>
      </c>
      <c r="BE16" s="85" t="str">
        <f t="shared" si="23"/>
        <v/>
      </c>
      <c r="BF16" s="85" t="str">
        <f t="shared" si="24"/>
        <v/>
      </c>
      <c r="BG16" s="85" t="str">
        <f t="shared" si="25"/>
        <v/>
      </c>
      <c r="BH16" s="85" t="str">
        <f t="shared" si="26"/>
        <v/>
      </c>
      <c r="BI16" s="85" t="str">
        <f t="shared" si="27"/>
        <v/>
      </c>
      <c r="BJ16" s="85" t="str">
        <f t="shared" si="28"/>
        <v/>
      </c>
      <c r="BK16" s="85" t="str">
        <f t="shared" si="29"/>
        <v/>
      </c>
    </row>
    <row r="17" spans="1:63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0"/>
        <v/>
      </c>
      <c r="AI17" s="85" t="str">
        <f t="shared" si="1"/>
        <v/>
      </c>
      <c r="AJ17" s="85" t="str">
        <f t="shared" si="2"/>
        <v/>
      </c>
      <c r="AK17" s="85" t="str">
        <f t="shared" si="3"/>
        <v/>
      </c>
      <c r="AL17" s="85" t="str">
        <f t="shared" si="4"/>
        <v/>
      </c>
      <c r="AM17" s="85" t="str">
        <f t="shared" si="5"/>
        <v/>
      </c>
      <c r="AN17" s="85" t="str">
        <f t="shared" si="6"/>
        <v/>
      </c>
      <c r="AO17" s="85" t="str">
        <f t="shared" si="7"/>
        <v/>
      </c>
      <c r="AP17" s="85" t="str">
        <f t="shared" si="8"/>
        <v/>
      </c>
      <c r="AQ17" s="85" t="str">
        <f t="shared" si="9"/>
        <v/>
      </c>
      <c r="AR17" s="85" t="str">
        <f t="shared" si="10"/>
        <v/>
      </c>
      <c r="AS17" s="85" t="str">
        <f t="shared" si="11"/>
        <v/>
      </c>
      <c r="AT17" s="85" t="str">
        <f t="shared" si="12"/>
        <v/>
      </c>
      <c r="AU17" s="85" t="str">
        <f t="shared" si="13"/>
        <v/>
      </c>
      <c r="AV17" s="85" t="str">
        <f t="shared" si="14"/>
        <v/>
      </c>
      <c r="AW17" s="85" t="str">
        <f t="shared" si="15"/>
        <v/>
      </c>
      <c r="AX17" s="85" t="str">
        <f t="shared" si="16"/>
        <v/>
      </c>
      <c r="AY17" s="85" t="str">
        <f t="shared" si="17"/>
        <v/>
      </c>
      <c r="AZ17" s="85" t="str">
        <f t="shared" si="18"/>
        <v/>
      </c>
      <c r="BA17" s="85" t="str">
        <f t="shared" si="19"/>
        <v/>
      </c>
      <c r="BB17" s="85" t="str">
        <f t="shared" si="20"/>
        <v/>
      </c>
      <c r="BC17" s="85" t="str">
        <f t="shared" si="21"/>
        <v/>
      </c>
      <c r="BD17" s="85" t="str">
        <f t="shared" si="22"/>
        <v/>
      </c>
      <c r="BE17" s="85" t="str">
        <f t="shared" si="23"/>
        <v/>
      </c>
      <c r="BF17" s="85" t="str">
        <f t="shared" si="24"/>
        <v/>
      </c>
      <c r="BG17" s="85" t="str">
        <f t="shared" si="25"/>
        <v/>
      </c>
      <c r="BH17" s="85" t="str">
        <f t="shared" si="26"/>
        <v/>
      </c>
      <c r="BI17" s="85" t="str">
        <f t="shared" si="27"/>
        <v/>
      </c>
      <c r="BJ17" s="85" t="str">
        <f t="shared" si="28"/>
        <v/>
      </c>
      <c r="BK17" s="85" t="str">
        <f t="shared" si="29"/>
        <v/>
      </c>
    </row>
    <row r="18" spans="1:63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0"/>
        <v/>
      </c>
      <c r="AI18" s="85" t="str">
        <f t="shared" si="1"/>
        <v/>
      </c>
      <c r="AJ18" s="85" t="str">
        <f t="shared" si="2"/>
        <v/>
      </c>
      <c r="AK18" s="85" t="str">
        <f t="shared" si="3"/>
        <v/>
      </c>
      <c r="AL18" s="85" t="str">
        <f t="shared" si="4"/>
        <v/>
      </c>
      <c r="AM18" s="85" t="str">
        <f t="shared" si="5"/>
        <v/>
      </c>
      <c r="AN18" s="85" t="str">
        <f t="shared" si="6"/>
        <v/>
      </c>
      <c r="AO18" s="85" t="str">
        <f t="shared" si="7"/>
        <v/>
      </c>
      <c r="AP18" s="85" t="str">
        <f t="shared" si="8"/>
        <v/>
      </c>
      <c r="AQ18" s="85" t="str">
        <f t="shared" si="9"/>
        <v/>
      </c>
      <c r="AR18" s="85" t="str">
        <f t="shared" si="10"/>
        <v/>
      </c>
      <c r="AS18" s="85" t="str">
        <f t="shared" si="11"/>
        <v/>
      </c>
      <c r="AT18" s="85" t="str">
        <f t="shared" si="12"/>
        <v/>
      </c>
      <c r="AU18" s="85" t="str">
        <f t="shared" si="13"/>
        <v/>
      </c>
      <c r="AV18" s="85" t="str">
        <f t="shared" si="14"/>
        <v/>
      </c>
      <c r="AW18" s="85" t="str">
        <f t="shared" si="15"/>
        <v/>
      </c>
      <c r="AX18" s="85" t="str">
        <f t="shared" si="16"/>
        <v/>
      </c>
      <c r="AY18" s="85" t="str">
        <f t="shared" si="17"/>
        <v/>
      </c>
      <c r="AZ18" s="85" t="str">
        <f t="shared" si="18"/>
        <v/>
      </c>
      <c r="BA18" s="85" t="str">
        <f t="shared" si="19"/>
        <v/>
      </c>
      <c r="BB18" s="85" t="str">
        <f t="shared" si="20"/>
        <v/>
      </c>
      <c r="BC18" s="85" t="str">
        <f t="shared" si="21"/>
        <v/>
      </c>
      <c r="BD18" s="85" t="str">
        <f t="shared" si="22"/>
        <v/>
      </c>
      <c r="BE18" s="85" t="str">
        <f t="shared" si="23"/>
        <v/>
      </c>
      <c r="BF18" s="85" t="str">
        <f t="shared" si="24"/>
        <v/>
      </c>
      <c r="BG18" s="85" t="str">
        <f t="shared" si="25"/>
        <v/>
      </c>
      <c r="BH18" s="85" t="str">
        <f t="shared" si="26"/>
        <v/>
      </c>
      <c r="BI18" s="85" t="str">
        <f t="shared" si="27"/>
        <v/>
      </c>
      <c r="BJ18" s="85" t="str">
        <f t="shared" si="28"/>
        <v/>
      </c>
      <c r="BK18" s="85" t="str">
        <f t="shared" si="29"/>
        <v/>
      </c>
    </row>
    <row r="19" spans="1:63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0"/>
        <v/>
      </c>
      <c r="AI19" s="85" t="str">
        <f t="shared" si="1"/>
        <v/>
      </c>
      <c r="AJ19" s="85" t="str">
        <f t="shared" si="2"/>
        <v/>
      </c>
      <c r="AK19" s="85" t="str">
        <f t="shared" si="3"/>
        <v/>
      </c>
      <c r="AL19" s="85" t="str">
        <f t="shared" si="4"/>
        <v/>
      </c>
      <c r="AM19" s="85" t="str">
        <f t="shared" si="5"/>
        <v/>
      </c>
      <c r="AN19" s="85" t="str">
        <f t="shared" si="6"/>
        <v/>
      </c>
      <c r="AO19" s="85" t="str">
        <f t="shared" si="7"/>
        <v/>
      </c>
      <c r="AP19" s="85" t="str">
        <f t="shared" si="8"/>
        <v/>
      </c>
      <c r="AQ19" s="85" t="str">
        <f t="shared" si="9"/>
        <v/>
      </c>
      <c r="AR19" s="85" t="str">
        <f t="shared" si="10"/>
        <v/>
      </c>
      <c r="AS19" s="85" t="str">
        <f t="shared" si="11"/>
        <v/>
      </c>
      <c r="AT19" s="85" t="str">
        <f t="shared" si="12"/>
        <v/>
      </c>
      <c r="AU19" s="85" t="str">
        <f t="shared" si="13"/>
        <v/>
      </c>
      <c r="AV19" s="85" t="str">
        <f t="shared" si="14"/>
        <v/>
      </c>
      <c r="AW19" s="85" t="str">
        <f t="shared" si="15"/>
        <v/>
      </c>
      <c r="AX19" s="85" t="str">
        <f t="shared" si="16"/>
        <v/>
      </c>
      <c r="AY19" s="85" t="str">
        <f t="shared" si="17"/>
        <v/>
      </c>
      <c r="AZ19" s="85" t="str">
        <f t="shared" si="18"/>
        <v/>
      </c>
      <c r="BA19" s="85" t="str">
        <f t="shared" si="19"/>
        <v/>
      </c>
      <c r="BB19" s="85" t="str">
        <f t="shared" si="20"/>
        <v/>
      </c>
      <c r="BC19" s="85" t="str">
        <f t="shared" si="21"/>
        <v/>
      </c>
      <c r="BD19" s="85" t="str">
        <f t="shared" si="22"/>
        <v/>
      </c>
      <c r="BE19" s="85" t="str">
        <f t="shared" si="23"/>
        <v/>
      </c>
      <c r="BF19" s="85" t="str">
        <f t="shared" si="24"/>
        <v/>
      </c>
      <c r="BG19" s="85" t="str">
        <f t="shared" si="25"/>
        <v/>
      </c>
      <c r="BH19" s="85" t="str">
        <f t="shared" si="26"/>
        <v/>
      </c>
      <c r="BI19" s="85" t="str">
        <f t="shared" si="27"/>
        <v/>
      </c>
      <c r="BJ19" s="85" t="str">
        <f t="shared" si="28"/>
        <v/>
      </c>
      <c r="BK19" s="85" t="str">
        <f t="shared" si="29"/>
        <v/>
      </c>
    </row>
    <row r="20" spans="1:63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0"/>
        <v/>
      </c>
      <c r="AI20" s="85" t="str">
        <f t="shared" si="1"/>
        <v/>
      </c>
      <c r="AJ20" s="85" t="str">
        <f t="shared" si="2"/>
        <v/>
      </c>
      <c r="AK20" s="85" t="str">
        <f t="shared" si="3"/>
        <v/>
      </c>
      <c r="AL20" s="85" t="str">
        <f t="shared" si="4"/>
        <v/>
      </c>
      <c r="AM20" s="85" t="str">
        <f t="shared" si="5"/>
        <v/>
      </c>
      <c r="AN20" s="85" t="str">
        <f t="shared" si="6"/>
        <v/>
      </c>
      <c r="AO20" s="85" t="str">
        <f t="shared" si="7"/>
        <v/>
      </c>
      <c r="AP20" s="85" t="str">
        <f t="shared" si="8"/>
        <v/>
      </c>
      <c r="AQ20" s="85" t="str">
        <f t="shared" si="9"/>
        <v/>
      </c>
      <c r="AR20" s="85" t="str">
        <f t="shared" si="10"/>
        <v/>
      </c>
      <c r="AS20" s="85" t="str">
        <f t="shared" si="11"/>
        <v/>
      </c>
      <c r="AT20" s="85" t="str">
        <f t="shared" si="12"/>
        <v/>
      </c>
      <c r="AU20" s="85" t="str">
        <f t="shared" si="13"/>
        <v/>
      </c>
      <c r="AV20" s="85" t="str">
        <f t="shared" si="14"/>
        <v/>
      </c>
      <c r="AW20" s="85" t="str">
        <f t="shared" si="15"/>
        <v/>
      </c>
      <c r="AX20" s="85" t="str">
        <f t="shared" si="16"/>
        <v/>
      </c>
      <c r="AY20" s="85" t="str">
        <f t="shared" si="17"/>
        <v/>
      </c>
      <c r="AZ20" s="85" t="str">
        <f t="shared" si="18"/>
        <v/>
      </c>
      <c r="BA20" s="85" t="str">
        <f t="shared" si="19"/>
        <v/>
      </c>
      <c r="BB20" s="85" t="str">
        <f t="shared" si="20"/>
        <v/>
      </c>
      <c r="BC20" s="85" t="str">
        <f t="shared" si="21"/>
        <v/>
      </c>
      <c r="BD20" s="85" t="str">
        <f t="shared" si="22"/>
        <v/>
      </c>
      <c r="BE20" s="85" t="str">
        <f t="shared" si="23"/>
        <v/>
      </c>
      <c r="BF20" s="85" t="str">
        <f t="shared" si="24"/>
        <v/>
      </c>
      <c r="BG20" s="85" t="str">
        <f t="shared" si="25"/>
        <v/>
      </c>
      <c r="BH20" s="85" t="str">
        <f t="shared" si="26"/>
        <v/>
      </c>
      <c r="BI20" s="85" t="str">
        <f t="shared" si="27"/>
        <v/>
      </c>
      <c r="BJ20" s="85" t="str">
        <f t="shared" si="28"/>
        <v/>
      </c>
      <c r="BK20" s="85" t="str">
        <f t="shared" si="29"/>
        <v/>
      </c>
    </row>
    <row r="21" spans="1:6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0"/>
        <v/>
      </c>
      <c r="AI21" s="85" t="str">
        <f t="shared" si="1"/>
        <v/>
      </c>
      <c r="AJ21" s="85" t="str">
        <f t="shared" si="2"/>
        <v/>
      </c>
      <c r="AK21" s="85" t="str">
        <f t="shared" si="3"/>
        <v/>
      </c>
      <c r="AL21" s="85" t="str">
        <f t="shared" si="4"/>
        <v/>
      </c>
      <c r="AM21" s="85" t="str">
        <f t="shared" si="5"/>
        <v/>
      </c>
      <c r="AN21" s="85" t="str">
        <f t="shared" si="6"/>
        <v/>
      </c>
      <c r="AO21" s="85" t="str">
        <f t="shared" si="7"/>
        <v/>
      </c>
      <c r="AP21" s="85" t="str">
        <f t="shared" si="8"/>
        <v/>
      </c>
      <c r="AQ21" s="85" t="str">
        <f t="shared" si="9"/>
        <v/>
      </c>
      <c r="AR21" s="85" t="str">
        <f t="shared" si="10"/>
        <v/>
      </c>
      <c r="AS21" s="85" t="str">
        <f t="shared" si="11"/>
        <v/>
      </c>
      <c r="AT21" s="85" t="str">
        <f t="shared" si="12"/>
        <v/>
      </c>
      <c r="AU21" s="85" t="str">
        <f t="shared" si="13"/>
        <v/>
      </c>
      <c r="AV21" s="85" t="str">
        <f t="shared" si="14"/>
        <v/>
      </c>
      <c r="AW21" s="85" t="str">
        <f t="shared" si="15"/>
        <v/>
      </c>
      <c r="AX21" s="85" t="str">
        <f t="shared" si="16"/>
        <v/>
      </c>
      <c r="AY21" s="85" t="str">
        <f t="shared" si="17"/>
        <v/>
      </c>
      <c r="AZ21" s="85" t="str">
        <f t="shared" si="18"/>
        <v/>
      </c>
      <c r="BA21" s="85" t="str">
        <f t="shared" si="19"/>
        <v/>
      </c>
      <c r="BB21" s="85" t="str">
        <f t="shared" si="20"/>
        <v/>
      </c>
      <c r="BC21" s="85" t="str">
        <f t="shared" si="21"/>
        <v/>
      </c>
      <c r="BD21" s="85" t="str">
        <f t="shared" si="22"/>
        <v/>
      </c>
      <c r="BE21" s="85" t="str">
        <f t="shared" si="23"/>
        <v/>
      </c>
      <c r="BF21" s="85" t="str">
        <f t="shared" si="24"/>
        <v/>
      </c>
      <c r="BG21" s="85" t="str">
        <f t="shared" si="25"/>
        <v/>
      </c>
      <c r="BH21" s="85" t="str">
        <f t="shared" si="26"/>
        <v/>
      </c>
      <c r="BI21" s="85" t="str">
        <f t="shared" si="27"/>
        <v/>
      </c>
      <c r="BJ21" s="85" t="str">
        <f t="shared" si="28"/>
        <v/>
      </c>
      <c r="BK21" s="85" t="str">
        <f t="shared" si="29"/>
        <v/>
      </c>
    </row>
    <row r="22" spans="1:6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0"/>
        <v/>
      </c>
      <c r="AI22" s="85" t="str">
        <f t="shared" si="1"/>
        <v/>
      </c>
      <c r="AJ22" s="85" t="str">
        <f t="shared" si="2"/>
        <v/>
      </c>
      <c r="AK22" s="85" t="str">
        <f t="shared" si="3"/>
        <v/>
      </c>
      <c r="AL22" s="85" t="str">
        <f t="shared" si="4"/>
        <v/>
      </c>
      <c r="AM22" s="85" t="str">
        <f t="shared" si="5"/>
        <v/>
      </c>
      <c r="AN22" s="85" t="str">
        <f t="shared" si="6"/>
        <v/>
      </c>
      <c r="AO22" s="85" t="str">
        <f t="shared" si="7"/>
        <v/>
      </c>
      <c r="AP22" s="85" t="str">
        <f t="shared" si="8"/>
        <v/>
      </c>
      <c r="AQ22" s="85" t="str">
        <f t="shared" si="9"/>
        <v/>
      </c>
      <c r="AR22" s="85" t="str">
        <f t="shared" si="10"/>
        <v/>
      </c>
      <c r="AS22" s="85" t="str">
        <f t="shared" si="11"/>
        <v/>
      </c>
      <c r="AT22" s="85" t="str">
        <f t="shared" si="12"/>
        <v/>
      </c>
      <c r="AU22" s="85" t="str">
        <f t="shared" si="13"/>
        <v/>
      </c>
      <c r="AV22" s="85" t="str">
        <f t="shared" si="14"/>
        <v/>
      </c>
      <c r="AW22" s="85" t="str">
        <f t="shared" si="15"/>
        <v/>
      </c>
      <c r="AX22" s="85" t="str">
        <f t="shared" si="16"/>
        <v/>
      </c>
      <c r="AY22" s="85" t="str">
        <f t="shared" si="17"/>
        <v/>
      </c>
      <c r="AZ22" s="85" t="str">
        <f t="shared" si="18"/>
        <v/>
      </c>
      <c r="BA22" s="85" t="str">
        <f t="shared" si="19"/>
        <v/>
      </c>
      <c r="BB22" s="85" t="str">
        <f t="shared" si="20"/>
        <v/>
      </c>
      <c r="BC22" s="85" t="str">
        <f t="shared" si="21"/>
        <v/>
      </c>
      <c r="BD22" s="85" t="str">
        <f t="shared" si="22"/>
        <v/>
      </c>
      <c r="BE22" s="85" t="str">
        <f t="shared" si="23"/>
        <v/>
      </c>
      <c r="BF22" s="85" t="str">
        <f t="shared" si="24"/>
        <v/>
      </c>
      <c r="BG22" s="85" t="str">
        <f t="shared" si="25"/>
        <v/>
      </c>
      <c r="BH22" s="85" t="str">
        <f t="shared" si="26"/>
        <v/>
      </c>
      <c r="BI22" s="85" t="str">
        <f t="shared" si="27"/>
        <v/>
      </c>
      <c r="BJ22" s="85" t="str">
        <f t="shared" si="28"/>
        <v/>
      </c>
      <c r="BK22" s="85" t="str">
        <f t="shared" si="29"/>
        <v/>
      </c>
    </row>
    <row r="23" spans="1:6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0"/>
        <v/>
      </c>
      <c r="AI23" s="85" t="str">
        <f t="shared" si="1"/>
        <v/>
      </c>
      <c r="AJ23" s="85" t="str">
        <f t="shared" si="2"/>
        <v/>
      </c>
      <c r="AK23" s="85" t="str">
        <f t="shared" si="3"/>
        <v/>
      </c>
      <c r="AL23" s="85" t="str">
        <f t="shared" si="4"/>
        <v/>
      </c>
      <c r="AM23" s="85" t="str">
        <f t="shared" si="5"/>
        <v/>
      </c>
      <c r="AN23" s="85" t="str">
        <f t="shared" si="6"/>
        <v/>
      </c>
      <c r="AO23" s="85" t="str">
        <f t="shared" si="7"/>
        <v/>
      </c>
      <c r="AP23" s="85" t="str">
        <f t="shared" si="8"/>
        <v/>
      </c>
      <c r="AQ23" s="85" t="str">
        <f t="shared" si="9"/>
        <v/>
      </c>
      <c r="AR23" s="85" t="str">
        <f t="shared" si="10"/>
        <v/>
      </c>
      <c r="AS23" s="85" t="str">
        <f t="shared" si="11"/>
        <v/>
      </c>
      <c r="AT23" s="85" t="str">
        <f t="shared" si="12"/>
        <v/>
      </c>
      <c r="AU23" s="85" t="str">
        <f t="shared" si="13"/>
        <v/>
      </c>
      <c r="AV23" s="85" t="str">
        <f t="shared" si="14"/>
        <v/>
      </c>
      <c r="AW23" s="85" t="str">
        <f t="shared" si="15"/>
        <v/>
      </c>
      <c r="AX23" s="85" t="str">
        <f t="shared" si="16"/>
        <v/>
      </c>
      <c r="AY23" s="85" t="str">
        <f t="shared" si="17"/>
        <v/>
      </c>
      <c r="AZ23" s="85" t="str">
        <f t="shared" si="18"/>
        <v/>
      </c>
      <c r="BA23" s="85" t="str">
        <f t="shared" si="19"/>
        <v/>
      </c>
      <c r="BB23" s="85" t="str">
        <f t="shared" si="20"/>
        <v/>
      </c>
      <c r="BC23" s="85" t="str">
        <f t="shared" si="21"/>
        <v/>
      </c>
      <c r="BD23" s="85" t="str">
        <f t="shared" si="22"/>
        <v/>
      </c>
      <c r="BE23" s="85" t="str">
        <f t="shared" si="23"/>
        <v/>
      </c>
      <c r="BF23" s="85" t="str">
        <f t="shared" si="24"/>
        <v/>
      </c>
      <c r="BG23" s="85" t="str">
        <f t="shared" si="25"/>
        <v/>
      </c>
      <c r="BH23" s="85" t="str">
        <f t="shared" si="26"/>
        <v/>
      </c>
      <c r="BI23" s="85" t="str">
        <f t="shared" si="27"/>
        <v/>
      </c>
      <c r="BJ23" s="85" t="str">
        <f t="shared" si="28"/>
        <v/>
      </c>
      <c r="BK23" s="85" t="str">
        <f t="shared" si="29"/>
        <v/>
      </c>
    </row>
    <row r="24" spans="1:6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0"/>
        <v/>
      </c>
      <c r="AI24" s="85" t="str">
        <f t="shared" si="1"/>
        <v/>
      </c>
      <c r="AJ24" s="85" t="str">
        <f t="shared" si="2"/>
        <v/>
      </c>
      <c r="AK24" s="85" t="str">
        <f t="shared" si="3"/>
        <v/>
      </c>
      <c r="AL24" s="85" t="str">
        <f t="shared" si="4"/>
        <v/>
      </c>
      <c r="AM24" s="85" t="str">
        <f t="shared" si="5"/>
        <v/>
      </c>
      <c r="AN24" s="85" t="str">
        <f t="shared" si="6"/>
        <v/>
      </c>
      <c r="AO24" s="85" t="str">
        <f t="shared" si="7"/>
        <v/>
      </c>
      <c r="AP24" s="85" t="str">
        <f t="shared" si="8"/>
        <v/>
      </c>
      <c r="AQ24" s="85" t="str">
        <f t="shared" si="9"/>
        <v/>
      </c>
      <c r="AR24" s="85" t="str">
        <f t="shared" si="10"/>
        <v/>
      </c>
      <c r="AS24" s="85" t="str">
        <f t="shared" si="11"/>
        <v/>
      </c>
      <c r="AT24" s="85" t="str">
        <f t="shared" si="12"/>
        <v/>
      </c>
      <c r="AU24" s="85" t="str">
        <f t="shared" si="13"/>
        <v/>
      </c>
      <c r="AV24" s="85" t="str">
        <f t="shared" si="14"/>
        <v/>
      </c>
      <c r="AW24" s="85" t="str">
        <f t="shared" si="15"/>
        <v/>
      </c>
      <c r="AX24" s="85" t="str">
        <f t="shared" si="16"/>
        <v/>
      </c>
      <c r="AY24" s="85" t="str">
        <f t="shared" si="17"/>
        <v/>
      </c>
      <c r="AZ24" s="85" t="str">
        <f t="shared" si="18"/>
        <v/>
      </c>
      <c r="BA24" s="85" t="str">
        <f t="shared" si="19"/>
        <v/>
      </c>
      <c r="BB24" s="85" t="str">
        <f t="shared" si="20"/>
        <v/>
      </c>
      <c r="BC24" s="85" t="str">
        <f t="shared" si="21"/>
        <v/>
      </c>
      <c r="BD24" s="85" t="str">
        <f t="shared" si="22"/>
        <v/>
      </c>
      <c r="BE24" s="85" t="str">
        <f t="shared" si="23"/>
        <v/>
      </c>
      <c r="BF24" s="85" t="str">
        <f t="shared" si="24"/>
        <v/>
      </c>
      <c r="BG24" s="85" t="str">
        <f t="shared" si="25"/>
        <v/>
      </c>
      <c r="BH24" s="85" t="str">
        <f t="shared" si="26"/>
        <v/>
      </c>
      <c r="BI24" s="85" t="str">
        <f t="shared" si="27"/>
        <v/>
      </c>
      <c r="BJ24" s="85" t="str">
        <f t="shared" si="28"/>
        <v/>
      </c>
      <c r="BK24" s="85" t="str">
        <f t="shared" si="29"/>
        <v/>
      </c>
    </row>
    <row r="25" spans="1:6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0"/>
        <v/>
      </c>
      <c r="AI25" s="85" t="str">
        <f t="shared" si="1"/>
        <v/>
      </c>
      <c r="AJ25" s="85" t="str">
        <f t="shared" si="2"/>
        <v/>
      </c>
      <c r="AK25" s="85" t="str">
        <f t="shared" si="3"/>
        <v/>
      </c>
      <c r="AL25" s="85" t="str">
        <f t="shared" si="4"/>
        <v/>
      </c>
      <c r="AM25" s="85" t="str">
        <f t="shared" si="5"/>
        <v/>
      </c>
      <c r="AN25" s="85" t="str">
        <f t="shared" si="6"/>
        <v/>
      </c>
      <c r="AO25" s="85" t="str">
        <f t="shared" si="7"/>
        <v/>
      </c>
      <c r="AP25" s="85" t="str">
        <f t="shared" si="8"/>
        <v/>
      </c>
      <c r="AQ25" s="85" t="str">
        <f t="shared" si="9"/>
        <v/>
      </c>
      <c r="AR25" s="85" t="str">
        <f t="shared" si="10"/>
        <v/>
      </c>
      <c r="AS25" s="85" t="str">
        <f t="shared" si="11"/>
        <v/>
      </c>
      <c r="AT25" s="85" t="str">
        <f t="shared" si="12"/>
        <v/>
      </c>
      <c r="AU25" s="85" t="str">
        <f t="shared" si="13"/>
        <v/>
      </c>
      <c r="AV25" s="85" t="str">
        <f t="shared" si="14"/>
        <v/>
      </c>
      <c r="AW25" s="85" t="str">
        <f t="shared" si="15"/>
        <v/>
      </c>
      <c r="AX25" s="85" t="str">
        <f t="shared" si="16"/>
        <v/>
      </c>
      <c r="AY25" s="85" t="str">
        <f t="shared" si="17"/>
        <v/>
      </c>
      <c r="AZ25" s="85" t="str">
        <f t="shared" si="18"/>
        <v/>
      </c>
      <c r="BA25" s="85" t="str">
        <f t="shared" si="19"/>
        <v/>
      </c>
      <c r="BB25" s="85" t="str">
        <f t="shared" si="20"/>
        <v/>
      </c>
      <c r="BC25" s="85" t="str">
        <f t="shared" si="21"/>
        <v/>
      </c>
      <c r="BD25" s="85" t="str">
        <f t="shared" si="22"/>
        <v/>
      </c>
      <c r="BE25" s="85" t="str">
        <f t="shared" si="23"/>
        <v/>
      </c>
      <c r="BF25" s="85" t="str">
        <f t="shared" si="24"/>
        <v/>
      </c>
      <c r="BG25" s="85" t="str">
        <f t="shared" si="25"/>
        <v/>
      </c>
      <c r="BH25" s="85" t="str">
        <f t="shared" si="26"/>
        <v/>
      </c>
      <c r="BI25" s="85" t="str">
        <f t="shared" si="27"/>
        <v/>
      </c>
      <c r="BJ25" s="85" t="str">
        <f t="shared" si="28"/>
        <v/>
      </c>
      <c r="BK25" s="85" t="str">
        <f t="shared" si="29"/>
        <v/>
      </c>
    </row>
    <row r="26" spans="1:6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0"/>
        <v/>
      </c>
      <c r="AI26" s="85" t="str">
        <f t="shared" si="1"/>
        <v/>
      </c>
      <c r="AJ26" s="85" t="str">
        <f t="shared" si="2"/>
        <v/>
      </c>
      <c r="AK26" s="85" t="str">
        <f t="shared" si="3"/>
        <v/>
      </c>
      <c r="AL26" s="85" t="str">
        <f t="shared" si="4"/>
        <v/>
      </c>
      <c r="AM26" s="85" t="str">
        <f t="shared" si="5"/>
        <v/>
      </c>
      <c r="AN26" s="85" t="str">
        <f t="shared" si="6"/>
        <v/>
      </c>
      <c r="AO26" s="85" t="str">
        <f t="shared" si="7"/>
        <v/>
      </c>
      <c r="AP26" s="85" t="str">
        <f t="shared" si="8"/>
        <v/>
      </c>
      <c r="AQ26" s="85" t="str">
        <f t="shared" si="9"/>
        <v/>
      </c>
      <c r="AR26" s="85" t="str">
        <f t="shared" si="10"/>
        <v/>
      </c>
      <c r="AS26" s="85" t="str">
        <f t="shared" si="11"/>
        <v/>
      </c>
      <c r="AT26" s="85" t="str">
        <f t="shared" si="12"/>
        <v/>
      </c>
      <c r="AU26" s="85" t="str">
        <f t="shared" si="13"/>
        <v/>
      </c>
      <c r="AV26" s="85" t="str">
        <f t="shared" si="14"/>
        <v/>
      </c>
      <c r="AW26" s="85" t="str">
        <f t="shared" si="15"/>
        <v/>
      </c>
      <c r="AX26" s="85" t="str">
        <f t="shared" si="16"/>
        <v/>
      </c>
      <c r="AY26" s="85" t="str">
        <f t="shared" si="17"/>
        <v/>
      </c>
      <c r="AZ26" s="85" t="str">
        <f t="shared" si="18"/>
        <v/>
      </c>
      <c r="BA26" s="85" t="str">
        <f t="shared" si="19"/>
        <v/>
      </c>
      <c r="BB26" s="85" t="str">
        <f t="shared" si="20"/>
        <v/>
      </c>
      <c r="BC26" s="85" t="str">
        <f t="shared" si="21"/>
        <v/>
      </c>
      <c r="BD26" s="85" t="str">
        <f t="shared" si="22"/>
        <v/>
      </c>
      <c r="BE26" s="85" t="str">
        <f t="shared" si="23"/>
        <v/>
      </c>
      <c r="BF26" s="85" t="str">
        <f t="shared" si="24"/>
        <v/>
      </c>
      <c r="BG26" s="85" t="str">
        <f t="shared" si="25"/>
        <v/>
      </c>
      <c r="BH26" s="85" t="str">
        <f t="shared" si="26"/>
        <v/>
      </c>
      <c r="BI26" s="85" t="str">
        <f t="shared" si="27"/>
        <v/>
      </c>
      <c r="BJ26" s="85" t="str">
        <f t="shared" si="28"/>
        <v/>
      </c>
      <c r="BK26" s="85" t="str">
        <f t="shared" si="29"/>
        <v/>
      </c>
    </row>
    <row r="27" spans="1:6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0"/>
        <v/>
      </c>
      <c r="AI27" s="85" t="str">
        <f t="shared" si="1"/>
        <v/>
      </c>
      <c r="AJ27" s="85" t="str">
        <f t="shared" si="2"/>
        <v/>
      </c>
      <c r="AK27" s="85" t="str">
        <f t="shared" si="3"/>
        <v/>
      </c>
      <c r="AL27" s="85" t="str">
        <f t="shared" si="4"/>
        <v/>
      </c>
      <c r="AM27" s="85" t="str">
        <f t="shared" si="5"/>
        <v/>
      </c>
      <c r="AN27" s="85" t="str">
        <f t="shared" si="6"/>
        <v/>
      </c>
      <c r="AO27" s="85" t="str">
        <f t="shared" si="7"/>
        <v/>
      </c>
      <c r="AP27" s="85" t="str">
        <f t="shared" si="8"/>
        <v/>
      </c>
      <c r="AQ27" s="85" t="str">
        <f t="shared" si="9"/>
        <v/>
      </c>
      <c r="AR27" s="85" t="str">
        <f t="shared" si="10"/>
        <v/>
      </c>
      <c r="AS27" s="85" t="str">
        <f t="shared" si="11"/>
        <v/>
      </c>
      <c r="AT27" s="85" t="str">
        <f t="shared" si="12"/>
        <v/>
      </c>
      <c r="AU27" s="85" t="str">
        <f t="shared" si="13"/>
        <v/>
      </c>
      <c r="AV27" s="85" t="str">
        <f t="shared" si="14"/>
        <v/>
      </c>
      <c r="AW27" s="85" t="str">
        <f t="shared" si="15"/>
        <v/>
      </c>
      <c r="AX27" s="85" t="str">
        <f t="shared" si="16"/>
        <v/>
      </c>
      <c r="AY27" s="85" t="str">
        <f t="shared" si="17"/>
        <v/>
      </c>
      <c r="AZ27" s="85" t="str">
        <f t="shared" si="18"/>
        <v/>
      </c>
      <c r="BA27" s="85" t="str">
        <f t="shared" si="19"/>
        <v/>
      </c>
      <c r="BB27" s="85" t="str">
        <f t="shared" si="20"/>
        <v/>
      </c>
      <c r="BC27" s="85" t="str">
        <f t="shared" si="21"/>
        <v/>
      </c>
      <c r="BD27" s="85" t="str">
        <f t="shared" si="22"/>
        <v/>
      </c>
      <c r="BE27" s="85" t="str">
        <f t="shared" si="23"/>
        <v/>
      </c>
      <c r="BF27" s="85" t="str">
        <f t="shared" si="24"/>
        <v/>
      </c>
      <c r="BG27" s="85" t="str">
        <f t="shared" si="25"/>
        <v/>
      </c>
      <c r="BH27" s="85" t="str">
        <f t="shared" si="26"/>
        <v/>
      </c>
      <c r="BI27" s="85" t="str">
        <f t="shared" si="27"/>
        <v/>
      </c>
      <c r="BJ27" s="85" t="str">
        <f t="shared" si="28"/>
        <v/>
      </c>
      <c r="BK27" s="85" t="str">
        <f t="shared" si="29"/>
        <v/>
      </c>
    </row>
    <row r="28" spans="1:6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0"/>
        <v/>
      </c>
      <c r="AI28" s="85" t="str">
        <f t="shared" si="1"/>
        <v/>
      </c>
      <c r="AJ28" s="85" t="str">
        <f t="shared" si="2"/>
        <v/>
      </c>
      <c r="AK28" s="85" t="str">
        <f t="shared" si="3"/>
        <v/>
      </c>
      <c r="AL28" s="85" t="str">
        <f t="shared" si="4"/>
        <v/>
      </c>
      <c r="AM28" s="85" t="str">
        <f t="shared" si="5"/>
        <v/>
      </c>
      <c r="AN28" s="85" t="str">
        <f t="shared" si="6"/>
        <v/>
      </c>
      <c r="AO28" s="85" t="str">
        <f t="shared" si="7"/>
        <v/>
      </c>
      <c r="AP28" s="85" t="str">
        <f t="shared" si="8"/>
        <v/>
      </c>
      <c r="AQ28" s="85" t="str">
        <f t="shared" si="9"/>
        <v/>
      </c>
      <c r="AR28" s="85" t="str">
        <f t="shared" si="10"/>
        <v/>
      </c>
      <c r="AS28" s="85" t="str">
        <f t="shared" si="11"/>
        <v/>
      </c>
      <c r="AT28" s="85" t="str">
        <f t="shared" si="12"/>
        <v/>
      </c>
      <c r="AU28" s="85" t="str">
        <f t="shared" si="13"/>
        <v/>
      </c>
      <c r="AV28" s="85" t="str">
        <f t="shared" si="14"/>
        <v/>
      </c>
      <c r="AW28" s="85" t="str">
        <f t="shared" si="15"/>
        <v/>
      </c>
      <c r="AX28" s="85" t="str">
        <f t="shared" si="16"/>
        <v/>
      </c>
      <c r="AY28" s="85" t="str">
        <f t="shared" si="17"/>
        <v/>
      </c>
      <c r="AZ28" s="85" t="str">
        <f t="shared" si="18"/>
        <v/>
      </c>
      <c r="BA28" s="85" t="str">
        <f t="shared" si="19"/>
        <v/>
      </c>
      <c r="BB28" s="85" t="str">
        <f t="shared" si="20"/>
        <v/>
      </c>
      <c r="BC28" s="85" t="str">
        <f t="shared" si="21"/>
        <v/>
      </c>
      <c r="BD28" s="85" t="str">
        <f t="shared" si="22"/>
        <v/>
      </c>
      <c r="BE28" s="85" t="str">
        <f t="shared" si="23"/>
        <v/>
      </c>
      <c r="BF28" s="85" t="str">
        <f t="shared" si="24"/>
        <v/>
      </c>
      <c r="BG28" s="85" t="str">
        <f t="shared" si="25"/>
        <v/>
      </c>
      <c r="BH28" s="85" t="str">
        <f t="shared" si="26"/>
        <v/>
      </c>
      <c r="BI28" s="85" t="str">
        <f t="shared" si="27"/>
        <v/>
      </c>
      <c r="BJ28" s="85" t="str">
        <f t="shared" si="28"/>
        <v/>
      </c>
      <c r="BK28" s="85" t="str">
        <f t="shared" si="29"/>
        <v/>
      </c>
    </row>
    <row r="29" spans="1:6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0"/>
        <v/>
      </c>
      <c r="AI29" s="85" t="str">
        <f t="shared" si="1"/>
        <v/>
      </c>
      <c r="AJ29" s="85" t="str">
        <f t="shared" si="2"/>
        <v/>
      </c>
      <c r="AK29" s="85" t="str">
        <f t="shared" si="3"/>
        <v/>
      </c>
      <c r="AL29" s="85" t="str">
        <f t="shared" si="4"/>
        <v/>
      </c>
      <c r="AM29" s="85" t="str">
        <f t="shared" si="5"/>
        <v/>
      </c>
      <c r="AN29" s="85" t="str">
        <f t="shared" si="6"/>
        <v/>
      </c>
      <c r="AO29" s="85" t="str">
        <f t="shared" si="7"/>
        <v/>
      </c>
      <c r="AP29" s="85" t="str">
        <f t="shared" si="8"/>
        <v/>
      </c>
      <c r="AQ29" s="85" t="str">
        <f t="shared" si="9"/>
        <v/>
      </c>
      <c r="AR29" s="85" t="str">
        <f t="shared" si="10"/>
        <v/>
      </c>
      <c r="AS29" s="85" t="str">
        <f t="shared" si="11"/>
        <v/>
      </c>
      <c r="AT29" s="85" t="str">
        <f t="shared" si="12"/>
        <v/>
      </c>
      <c r="AU29" s="85" t="str">
        <f t="shared" si="13"/>
        <v/>
      </c>
      <c r="AV29" s="85" t="str">
        <f t="shared" si="14"/>
        <v/>
      </c>
      <c r="AW29" s="85" t="str">
        <f t="shared" si="15"/>
        <v/>
      </c>
      <c r="AX29" s="85" t="str">
        <f t="shared" si="16"/>
        <v/>
      </c>
      <c r="AY29" s="85" t="str">
        <f t="shared" si="17"/>
        <v/>
      </c>
      <c r="AZ29" s="85" t="str">
        <f t="shared" si="18"/>
        <v/>
      </c>
      <c r="BA29" s="85" t="str">
        <f t="shared" si="19"/>
        <v/>
      </c>
      <c r="BB29" s="85" t="str">
        <f t="shared" si="20"/>
        <v/>
      </c>
      <c r="BC29" s="85" t="str">
        <f t="shared" si="21"/>
        <v/>
      </c>
      <c r="BD29" s="85" t="str">
        <f t="shared" si="22"/>
        <v/>
      </c>
      <c r="BE29" s="85" t="str">
        <f t="shared" si="23"/>
        <v/>
      </c>
      <c r="BF29" s="85" t="str">
        <f t="shared" si="24"/>
        <v/>
      </c>
      <c r="BG29" s="85" t="str">
        <f t="shared" si="25"/>
        <v/>
      </c>
      <c r="BH29" s="85" t="str">
        <f t="shared" si="26"/>
        <v/>
      </c>
      <c r="BI29" s="85" t="str">
        <f t="shared" si="27"/>
        <v/>
      </c>
      <c r="BJ29" s="85" t="str">
        <f t="shared" si="28"/>
        <v/>
      </c>
      <c r="BK29" s="85" t="str">
        <f t="shared" si="29"/>
        <v/>
      </c>
    </row>
    <row r="30" spans="1:6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0"/>
        <v/>
      </c>
      <c r="AI30" s="85" t="str">
        <f t="shared" si="1"/>
        <v/>
      </c>
      <c r="AJ30" s="85" t="str">
        <f t="shared" si="2"/>
        <v/>
      </c>
      <c r="AK30" s="85" t="str">
        <f t="shared" si="3"/>
        <v/>
      </c>
      <c r="AL30" s="85" t="str">
        <f t="shared" si="4"/>
        <v/>
      </c>
      <c r="AM30" s="85" t="str">
        <f t="shared" si="5"/>
        <v/>
      </c>
      <c r="AN30" s="85" t="str">
        <f t="shared" si="6"/>
        <v/>
      </c>
      <c r="AO30" s="85" t="str">
        <f t="shared" si="7"/>
        <v/>
      </c>
      <c r="AP30" s="85" t="str">
        <f t="shared" si="8"/>
        <v/>
      </c>
      <c r="AQ30" s="85" t="str">
        <f t="shared" si="9"/>
        <v/>
      </c>
      <c r="AR30" s="85" t="str">
        <f t="shared" si="10"/>
        <v/>
      </c>
      <c r="AS30" s="85" t="str">
        <f t="shared" si="11"/>
        <v/>
      </c>
      <c r="AT30" s="85" t="str">
        <f t="shared" si="12"/>
        <v/>
      </c>
      <c r="AU30" s="85" t="str">
        <f t="shared" si="13"/>
        <v/>
      </c>
      <c r="AV30" s="85" t="str">
        <f t="shared" si="14"/>
        <v/>
      </c>
      <c r="AW30" s="85" t="str">
        <f t="shared" si="15"/>
        <v/>
      </c>
      <c r="AX30" s="85" t="str">
        <f t="shared" si="16"/>
        <v/>
      </c>
      <c r="AY30" s="85" t="str">
        <f t="shared" si="17"/>
        <v/>
      </c>
      <c r="AZ30" s="85" t="str">
        <f t="shared" si="18"/>
        <v/>
      </c>
      <c r="BA30" s="85" t="str">
        <f t="shared" si="19"/>
        <v/>
      </c>
      <c r="BB30" s="85" t="str">
        <f t="shared" si="20"/>
        <v/>
      </c>
      <c r="BC30" s="85" t="str">
        <f t="shared" si="21"/>
        <v/>
      </c>
      <c r="BD30" s="85" t="str">
        <f t="shared" si="22"/>
        <v/>
      </c>
      <c r="BE30" s="85" t="str">
        <f t="shared" si="23"/>
        <v/>
      </c>
      <c r="BF30" s="85" t="str">
        <f t="shared" si="24"/>
        <v/>
      </c>
      <c r="BG30" s="85" t="str">
        <f t="shared" si="25"/>
        <v/>
      </c>
      <c r="BH30" s="85" t="str">
        <f t="shared" si="26"/>
        <v/>
      </c>
      <c r="BI30" s="85" t="str">
        <f t="shared" si="27"/>
        <v/>
      </c>
      <c r="BJ30" s="85" t="str">
        <f t="shared" si="28"/>
        <v/>
      </c>
      <c r="BK30" s="85" t="str">
        <f t="shared" si="29"/>
        <v/>
      </c>
    </row>
    <row r="31" spans="1:6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0"/>
        <v/>
      </c>
      <c r="AI31" s="85" t="str">
        <f t="shared" si="1"/>
        <v/>
      </c>
      <c r="AJ31" s="85" t="str">
        <f t="shared" si="2"/>
        <v/>
      </c>
      <c r="AK31" s="85" t="str">
        <f t="shared" si="3"/>
        <v/>
      </c>
      <c r="AL31" s="85" t="str">
        <f t="shared" si="4"/>
        <v/>
      </c>
      <c r="AM31" s="85" t="str">
        <f t="shared" si="5"/>
        <v/>
      </c>
      <c r="AN31" s="85" t="str">
        <f t="shared" si="6"/>
        <v/>
      </c>
      <c r="AO31" s="85" t="str">
        <f t="shared" si="7"/>
        <v/>
      </c>
      <c r="AP31" s="85" t="str">
        <f t="shared" si="8"/>
        <v/>
      </c>
      <c r="AQ31" s="85" t="str">
        <f t="shared" si="9"/>
        <v/>
      </c>
      <c r="AR31" s="85" t="str">
        <f t="shared" si="10"/>
        <v/>
      </c>
      <c r="AS31" s="85" t="str">
        <f t="shared" si="11"/>
        <v/>
      </c>
      <c r="AT31" s="85" t="str">
        <f t="shared" si="12"/>
        <v/>
      </c>
      <c r="AU31" s="85" t="str">
        <f t="shared" si="13"/>
        <v/>
      </c>
      <c r="AV31" s="85" t="str">
        <f t="shared" si="14"/>
        <v/>
      </c>
      <c r="AW31" s="85" t="str">
        <f t="shared" si="15"/>
        <v/>
      </c>
      <c r="AX31" s="85" t="str">
        <f t="shared" si="16"/>
        <v/>
      </c>
      <c r="AY31" s="85" t="str">
        <f t="shared" si="17"/>
        <v/>
      </c>
      <c r="AZ31" s="85" t="str">
        <f t="shared" si="18"/>
        <v/>
      </c>
      <c r="BA31" s="85" t="str">
        <f t="shared" si="19"/>
        <v/>
      </c>
      <c r="BB31" s="85" t="str">
        <f t="shared" si="20"/>
        <v/>
      </c>
      <c r="BC31" s="85" t="str">
        <f t="shared" si="21"/>
        <v/>
      </c>
      <c r="BD31" s="85" t="str">
        <f t="shared" si="22"/>
        <v/>
      </c>
      <c r="BE31" s="85" t="str">
        <f t="shared" si="23"/>
        <v/>
      </c>
      <c r="BF31" s="85" t="str">
        <f t="shared" si="24"/>
        <v/>
      </c>
      <c r="BG31" s="85" t="str">
        <f t="shared" si="25"/>
        <v/>
      </c>
      <c r="BH31" s="85" t="str">
        <f t="shared" si="26"/>
        <v/>
      </c>
      <c r="BI31" s="85" t="str">
        <f t="shared" si="27"/>
        <v/>
      </c>
      <c r="BJ31" s="85" t="str">
        <f t="shared" si="28"/>
        <v/>
      </c>
      <c r="BK31" s="85" t="str">
        <f t="shared" si="29"/>
        <v/>
      </c>
    </row>
    <row r="32" spans="1:6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0"/>
        <v/>
      </c>
      <c r="AI32" s="85" t="str">
        <f t="shared" si="1"/>
        <v/>
      </c>
      <c r="AJ32" s="85" t="str">
        <f t="shared" si="2"/>
        <v/>
      </c>
      <c r="AK32" s="85" t="str">
        <f t="shared" si="3"/>
        <v/>
      </c>
      <c r="AL32" s="85" t="str">
        <f t="shared" si="4"/>
        <v/>
      </c>
      <c r="AM32" s="85" t="str">
        <f t="shared" si="5"/>
        <v/>
      </c>
      <c r="AN32" s="85" t="str">
        <f t="shared" si="6"/>
        <v/>
      </c>
      <c r="AO32" s="85" t="str">
        <f t="shared" si="7"/>
        <v/>
      </c>
      <c r="AP32" s="85" t="str">
        <f t="shared" si="8"/>
        <v/>
      </c>
      <c r="AQ32" s="85" t="str">
        <f t="shared" si="9"/>
        <v/>
      </c>
      <c r="AR32" s="85" t="str">
        <f t="shared" si="10"/>
        <v/>
      </c>
      <c r="AS32" s="85" t="str">
        <f t="shared" si="11"/>
        <v/>
      </c>
      <c r="AT32" s="85" t="str">
        <f t="shared" si="12"/>
        <v/>
      </c>
      <c r="AU32" s="85" t="str">
        <f t="shared" si="13"/>
        <v/>
      </c>
      <c r="AV32" s="85" t="str">
        <f t="shared" si="14"/>
        <v/>
      </c>
      <c r="AW32" s="85" t="str">
        <f t="shared" si="15"/>
        <v/>
      </c>
      <c r="AX32" s="85" t="str">
        <f t="shared" si="16"/>
        <v/>
      </c>
      <c r="AY32" s="85" t="str">
        <f t="shared" si="17"/>
        <v/>
      </c>
      <c r="AZ32" s="85" t="str">
        <f t="shared" si="18"/>
        <v/>
      </c>
      <c r="BA32" s="85" t="str">
        <f t="shared" si="19"/>
        <v/>
      </c>
      <c r="BB32" s="85" t="str">
        <f t="shared" si="20"/>
        <v/>
      </c>
      <c r="BC32" s="85" t="str">
        <f t="shared" si="21"/>
        <v/>
      </c>
      <c r="BD32" s="85" t="str">
        <f t="shared" si="22"/>
        <v/>
      </c>
      <c r="BE32" s="85" t="str">
        <f t="shared" si="23"/>
        <v/>
      </c>
      <c r="BF32" s="85" t="str">
        <f t="shared" si="24"/>
        <v/>
      </c>
      <c r="BG32" s="85" t="str">
        <f t="shared" si="25"/>
        <v/>
      </c>
      <c r="BH32" s="85" t="str">
        <f t="shared" si="26"/>
        <v/>
      </c>
      <c r="BI32" s="85" t="str">
        <f t="shared" si="27"/>
        <v/>
      </c>
      <c r="BJ32" s="85" t="str">
        <f t="shared" si="28"/>
        <v/>
      </c>
      <c r="BK32" s="85" t="str">
        <f t="shared" si="29"/>
        <v/>
      </c>
    </row>
    <row r="33" spans="1:6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0"/>
        <v/>
      </c>
      <c r="AI33" s="85" t="str">
        <f t="shared" si="1"/>
        <v/>
      </c>
      <c r="AJ33" s="85" t="str">
        <f t="shared" si="2"/>
        <v/>
      </c>
      <c r="AK33" s="85" t="str">
        <f t="shared" si="3"/>
        <v/>
      </c>
      <c r="AL33" s="85" t="str">
        <f t="shared" si="4"/>
        <v/>
      </c>
      <c r="AM33" s="85" t="str">
        <f t="shared" si="5"/>
        <v/>
      </c>
      <c r="AN33" s="85" t="str">
        <f t="shared" si="6"/>
        <v/>
      </c>
      <c r="AO33" s="85" t="str">
        <f t="shared" si="7"/>
        <v/>
      </c>
      <c r="AP33" s="85" t="str">
        <f t="shared" si="8"/>
        <v/>
      </c>
      <c r="AQ33" s="85" t="str">
        <f t="shared" si="9"/>
        <v/>
      </c>
      <c r="AR33" s="85" t="str">
        <f t="shared" si="10"/>
        <v/>
      </c>
      <c r="AS33" s="85" t="str">
        <f t="shared" si="11"/>
        <v/>
      </c>
      <c r="AT33" s="85" t="str">
        <f t="shared" si="12"/>
        <v/>
      </c>
      <c r="AU33" s="85" t="str">
        <f t="shared" si="13"/>
        <v/>
      </c>
      <c r="AV33" s="85" t="str">
        <f t="shared" si="14"/>
        <v/>
      </c>
      <c r="AW33" s="85" t="str">
        <f t="shared" si="15"/>
        <v/>
      </c>
      <c r="AX33" s="85" t="str">
        <f t="shared" si="16"/>
        <v/>
      </c>
      <c r="AY33" s="85" t="str">
        <f t="shared" si="17"/>
        <v/>
      </c>
      <c r="AZ33" s="85" t="str">
        <f t="shared" si="18"/>
        <v/>
      </c>
      <c r="BA33" s="85" t="str">
        <f t="shared" si="19"/>
        <v/>
      </c>
      <c r="BB33" s="85" t="str">
        <f t="shared" si="20"/>
        <v/>
      </c>
      <c r="BC33" s="85" t="str">
        <f t="shared" si="21"/>
        <v/>
      </c>
      <c r="BD33" s="85" t="str">
        <f t="shared" si="22"/>
        <v/>
      </c>
      <c r="BE33" s="85" t="str">
        <f t="shared" si="23"/>
        <v/>
      </c>
      <c r="BF33" s="85" t="str">
        <f t="shared" si="24"/>
        <v/>
      </c>
      <c r="BG33" s="85" t="str">
        <f t="shared" si="25"/>
        <v/>
      </c>
      <c r="BH33" s="85" t="str">
        <f t="shared" si="26"/>
        <v/>
      </c>
      <c r="BI33" s="85" t="str">
        <f t="shared" si="27"/>
        <v/>
      </c>
      <c r="BJ33" s="85" t="str">
        <f t="shared" si="28"/>
        <v/>
      </c>
      <c r="BK33" s="85" t="str">
        <f t="shared" si="29"/>
        <v/>
      </c>
    </row>
    <row r="34" spans="1:6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si="30"/>
        <v/>
      </c>
      <c r="AI34" s="85" t="str">
        <f t="shared" si="1"/>
        <v/>
      </c>
      <c r="AJ34" s="85" t="str">
        <f t="shared" si="2"/>
        <v/>
      </c>
      <c r="AK34" s="85" t="str">
        <f t="shared" si="3"/>
        <v/>
      </c>
      <c r="AL34" s="85" t="str">
        <f t="shared" si="4"/>
        <v/>
      </c>
      <c r="AM34" s="85" t="str">
        <f t="shared" si="5"/>
        <v/>
      </c>
      <c r="AN34" s="85" t="str">
        <f t="shared" si="6"/>
        <v/>
      </c>
      <c r="AO34" s="85" t="str">
        <f t="shared" si="7"/>
        <v/>
      </c>
      <c r="AP34" s="85" t="str">
        <f t="shared" si="8"/>
        <v/>
      </c>
      <c r="AQ34" s="85" t="str">
        <f t="shared" si="9"/>
        <v/>
      </c>
      <c r="AR34" s="85" t="str">
        <f t="shared" si="10"/>
        <v/>
      </c>
      <c r="AS34" s="85" t="str">
        <f t="shared" si="11"/>
        <v/>
      </c>
      <c r="AT34" s="85" t="str">
        <f t="shared" si="12"/>
        <v/>
      </c>
      <c r="AU34" s="85" t="str">
        <f t="shared" si="13"/>
        <v/>
      </c>
      <c r="AV34" s="85" t="str">
        <f t="shared" si="14"/>
        <v/>
      </c>
      <c r="AW34" s="85" t="str">
        <f t="shared" si="15"/>
        <v/>
      </c>
      <c r="AX34" s="85" t="str">
        <f t="shared" si="16"/>
        <v/>
      </c>
      <c r="AY34" s="85" t="str">
        <f t="shared" si="17"/>
        <v/>
      </c>
      <c r="AZ34" s="85" t="str">
        <f t="shared" si="18"/>
        <v/>
      </c>
      <c r="BA34" s="85" t="str">
        <f t="shared" si="19"/>
        <v/>
      </c>
      <c r="BB34" s="85" t="str">
        <f t="shared" si="20"/>
        <v/>
      </c>
      <c r="BC34" s="85" t="str">
        <f t="shared" si="21"/>
        <v/>
      </c>
      <c r="BD34" s="85" t="str">
        <f t="shared" si="22"/>
        <v/>
      </c>
      <c r="BE34" s="85" t="str">
        <f t="shared" si="23"/>
        <v/>
      </c>
      <c r="BF34" s="85" t="str">
        <f t="shared" si="24"/>
        <v/>
      </c>
      <c r="BG34" s="85" t="str">
        <f t="shared" si="25"/>
        <v/>
      </c>
      <c r="BH34" s="85" t="str">
        <f t="shared" si="26"/>
        <v/>
      </c>
      <c r="BI34" s="85" t="str">
        <f t="shared" si="27"/>
        <v/>
      </c>
      <c r="BJ34" s="85" t="str">
        <f t="shared" si="28"/>
        <v/>
      </c>
      <c r="BK34" s="85" t="str">
        <f t="shared" si="29"/>
        <v/>
      </c>
    </row>
    <row r="35" spans="1:6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30"/>
        <v/>
      </c>
      <c r="AI35" s="85" t="str">
        <f t="shared" si="1"/>
        <v/>
      </c>
      <c r="AJ35" s="85" t="str">
        <f t="shared" si="2"/>
        <v/>
      </c>
      <c r="AK35" s="85" t="str">
        <f t="shared" si="3"/>
        <v/>
      </c>
      <c r="AL35" s="85" t="str">
        <f t="shared" si="4"/>
        <v/>
      </c>
      <c r="AM35" s="85" t="str">
        <f t="shared" si="5"/>
        <v/>
      </c>
      <c r="AN35" s="85" t="str">
        <f t="shared" si="6"/>
        <v/>
      </c>
      <c r="AO35" s="85" t="str">
        <f t="shared" si="7"/>
        <v/>
      </c>
      <c r="AP35" s="85" t="str">
        <f t="shared" si="8"/>
        <v/>
      </c>
      <c r="AQ35" s="85" t="str">
        <f t="shared" si="9"/>
        <v/>
      </c>
      <c r="AR35" s="85" t="str">
        <f t="shared" si="10"/>
        <v/>
      </c>
      <c r="AS35" s="85" t="str">
        <f t="shared" si="11"/>
        <v/>
      </c>
      <c r="AT35" s="85" t="str">
        <f t="shared" si="12"/>
        <v/>
      </c>
      <c r="AU35" s="85" t="str">
        <f t="shared" si="13"/>
        <v/>
      </c>
      <c r="AV35" s="85" t="str">
        <f t="shared" si="14"/>
        <v/>
      </c>
      <c r="AW35" s="85" t="str">
        <f t="shared" si="15"/>
        <v/>
      </c>
      <c r="AX35" s="85" t="str">
        <f t="shared" si="16"/>
        <v/>
      </c>
      <c r="AY35" s="85" t="str">
        <f t="shared" si="17"/>
        <v/>
      </c>
      <c r="AZ35" s="85" t="str">
        <f t="shared" si="18"/>
        <v/>
      </c>
      <c r="BA35" s="85" t="str">
        <f t="shared" si="19"/>
        <v/>
      </c>
      <c r="BB35" s="85" t="str">
        <f t="shared" si="20"/>
        <v/>
      </c>
      <c r="BC35" s="85" t="str">
        <f t="shared" si="21"/>
        <v/>
      </c>
      <c r="BD35" s="85" t="str">
        <f t="shared" si="22"/>
        <v/>
      </c>
      <c r="BE35" s="85" t="str">
        <f t="shared" si="23"/>
        <v/>
      </c>
      <c r="BF35" s="85" t="str">
        <f t="shared" si="24"/>
        <v/>
      </c>
      <c r="BG35" s="85" t="str">
        <f t="shared" si="25"/>
        <v/>
      </c>
      <c r="BH35" s="85" t="str">
        <f t="shared" si="26"/>
        <v/>
      </c>
      <c r="BI35" s="85" t="str">
        <f t="shared" si="27"/>
        <v/>
      </c>
      <c r="BJ35" s="85" t="str">
        <f t="shared" si="28"/>
        <v/>
      </c>
      <c r="BK35" s="85" t="str">
        <f t="shared" si="29"/>
        <v/>
      </c>
    </row>
    <row r="36" spans="1:6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30"/>
        <v/>
      </c>
      <c r="AI36" s="85" t="str">
        <f t="shared" si="1"/>
        <v/>
      </c>
      <c r="AJ36" s="85" t="str">
        <f t="shared" si="2"/>
        <v/>
      </c>
      <c r="AK36" s="85" t="str">
        <f t="shared" si="3"/>
        <v/>
      </c>
      <c r="AL36" s="85" t="str">
        <f t="shared" si="4"/>
        <v/>
      </c>
      <c r="AM36" s="85" t="str">
        <f t="shared" si="5"/>
        <v/>
      </c>
      <c r="AN36" s="85" t="str">
        <f t="shared" si="6"/>
        <v/>
      </c>
      <c r="AO36" s="85" t="str">
        <f t="shared" si="7"/>
        <v/>
      </c>
      <c r="AP36" s="85" t="str">
        <f t="shared" si="8"/>
        <v/>
      </c>
      <c r="AQ36" s="85" t="str">
        <f t="shared" si="9"/>
        <v/>
      </c>
      <c r="AR36" s="85" t="str">
        <f t="shared" si="10"/>
        <v/>
      </c>
      <c r="AS36" s="85" t="str">
        <f t="shared" si="11"/>
        <v/>
      </c>
      <c r="AT36" s="85" t="str">
        <f t="shared" si="12"/>
        <v/>
      </c>
      <c r="AU36" s="85" t="str">
        <f t="shared" si="13"/>
        <v/>
      </c>
      <c r="AV36" s="85" t="str">
        <f t="shared" si="14"/>
        <v/>
      </c>
      <c r="AW36" s="85" t="str">
        <f t="shared" si="15"/>
        <v/>
      </c>
      <c r="AX36" s="85" t="str">
        <f t="shared" si="16"/>
        <v/>
      </c>
      <c r="AY36" s="85" t="str">
        <f t="shared" si="17"/>
        <v/>
      </c>
      <c r="AZ36" s="85" t="str">
        <f t="shared" si="18"/>
        <v/>
      </c>
      <c r="BA36" s="85" t="str">
        <f t="shared" si="19"/>
        <v/>
      </c>
      <c r="BB36" s="85" t="str">
        <f t="shared" si="20"/>
        <v/>
      </c>
      <c r="BC36" s="85" t="str">
        <f t="shared" si="21"/>
        <v/>
      </c>
      <c r="BD36" s="85" t="str">
        <f t="shared" si="22"/>
        <v/>
      </c>
      <c r="BE36" s="85" t="str">
        <f t="shared" si="23"/>
        <v/>
      </c>
      <c r="BF36" s="85" t="str">
        <f t="shared" si="24"/>
        <v/>
      </c>
      <c r="BG36" s="85" t="str">
        <f t="shared" si="25"/>
        <v/>
      </c>
      <c r="BH36" s="85" t="str">
        <f t="shared" si="26"/>
        <v/>
      </c>
      <c r="BI36" s="85" t="str">
        <f t="shared" si="27"/>
        <v/>
      </c>
      <c r="BJ36" s="85" t="str">
        <f t="shared" si="28"/>
        <v/>
      </c>
      <c r="BK36" s="85" t="str">
        <f t="shared" si="29"/>
        <v/>
      </c>
    </row>
    <row r="37" spans="1:6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30"/>
        <v/>
      </c>
      <c r="AI37" s="85" t="str">
        <f t="shared" si="1"/>
        <v/>
      </c>
      <c r="AJ37" s="85" t="str">
        <f t="shared" si="2"/>
        <v/>
      </c>
      <c r="AK37" s="85" t="str">
        <f t="shared" si="3"/>
        <v/>
      </c>
      <c r="AL37" s="85" t="str">
        <f t="shared" si="4"/>
        <v/>
      </c>
      <c r="AM37" s="85" t="str">
        <f t="shared" si="5"/>
        <v/>
      </c>
      <c r="AN37" s="85" t="str">
        <f t="shared" si="6"/>
        <v/>
      </c>
      <c r="AO37" s="85" t="str">
        <f t="shared" si="7"/>
        <v/>
      </c>
      <c r="AP37" s="85" t="str">
        <f t="shared" si="8"/>
        <v/>
      </c>
      <c r="AQ37" s="85" t="str">
        <f t="shared" si="9"/>
        <v/>
      </c>
      <c r="AR37" s="85" t="str">
        <f t="shared" si="10"/>
        <v/>
      </c>
      <c r="AS37" s="85" t="str">
        <f t="shared" si="11"/>
        <v/>
      </c>
      <c r="AT37" s="85" t="str">
        <f t="shared" si="12"/>
        <v/>
      </c>
      <c r="AU37" s="85" t="str">
        <f t="shared" si="13"/>
        <v/>
      </c>
      <c r="AV37" s="85" t="str">
        <f t="shared" si="14"/>
        <v/>
      </c>
      <c r="AW37" s="85" t="str">
        <f t="shared" si="15"/>
        <v/>
      </c>
      <c r="AX37" s="85" t="str">
        <f t="shared" si="16"/>
        <v/>
      </c>
      <c r="AY37" s="85" t="str">
        <f t="shared" si="17"/>
        <v/>
      </c>
      <c r="AZ37" s="85" t="str">
        <f t="shared" si="18"/>
        <v/>
      </c>
      <c r="BA37" s="85" t="str">
        <f t="shared" si="19"/>
        <v/>
      </c>
      <c r="BB37" s="85" t="str">
        <f t="shared" si="20"/>
        <v/>
      </c>
      <c r="BC37" s="85" t="str">
        <f t="shared" si="21"/>
        <v/>
      </c>
      <c r="BD37" s="85" t="str">
        <f t="shared" si="22"/>
        <v/>
      </c>
      <c r="BE37" s="85" t="str">
        <f t="shared" si="23"/>
        <v/>
      </c>
      <c r="BF37" s="85" t="str">
        <f t="shared" si="24"/>
        <v/>
      </c>
      <c r="BG37" s="85" t="str">
        <f t="shared" si="25"/>
        <v/>
      </c>
      <c r="BH37" s="85" t="str">
        <f t="shared" si="26"/>
        <v/>
      </c>
      <c r="BI37" s="85" t="str">
        <f t="shared" si="27"/>
        <v/>
      </c>
      <c r="BJ37" s="85" t="str">
        <f t="shared" si="28"/>
        <v/>
      </c>
      <c r="BK37" s="85" t="str">
        <f t="shared" si="29"/>
        <v/>
      </c>
    </row>
    <row r="38" spans="1:6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>
      <c r="A39" s="146" t="s">
        <v>153</v>
      </c>
      <c r="B39" s="125">
        <f t="shared" ref="B39:AE39" si="31">COUNT(B3:B37)</f>
        <v>0</v>
      </c>
      <c r="C39" s="125">
        <f t="shared" si="31"/>
        <v>0</v>
      </c>
      <c r="D39" s="125">
        <f t="shared" si="31"/>
        <v>0</v>
      </c>
      <c r="E39" s="125">
        <f t="shared" si="31"/>
        <v>0</v>
      </c>
      <c r="F39" s="125">
        <f t="shared" si="31"/>
        <v>0</v>
      </c>
      <c r="G39" s="125">
        <f t="shared" si="31"/>
        <v>0</v>
      </c>
      <c r="H39" s="125">
        <f t="shared" si="31"/>
        <v>0</v>
      </c>
      <c r="I39" s="125">
        <f t="shared" si="31"/>
        <v>0</v>
      </c>
      <c r="J39" s="125">
        <f t="shared" si="31"/>
        <v>0</v>
      </c>
      <c r="K39" s="125">
        <f t="shared" si="31"/>
        <v>0</v>
      </c>
      <c r="L39" s="125">
        <f t="shared" si="31"/>
        <v>0</v>
      </c>
      <c r="M39" s="125">
        <f t="shared" si="31"/>
        <v>0</v>
      </c>
      <c r="N39" s="125">
        <f t="shared" si="31"/>
        <v>0</v>
      </c>
      <c r="O39" s="125">
        <f t="shared" si="31"/>
        <v>0</v>
      </c>
      <c r="P39" s="125">
        <f t="shared" si="31"/>
        <v>0</v>
      </c>
      <c r="Q39" s="125">
        <f t="shared" si="31"/>
        <v>0</v>
      </c>
      <c r="R39" s="125">
        <f t="shared" si="31"/>
        <v>0</v>
      </c>
      <c r="S39" s="125">
        <f t="shared" si="31"/>
        <v>0</v>
      </c>
      <c r="T39" s="125">
        <f t="shared" si="31"/>
        <v>0</v>
      </c>
      <c r="U39" s="125">
        <f t="shared" si="31"/>
        <v>0</v>
      </c>
      <c r="V39" s="125">
        <f t="shared" si="31"/>
        <v>0</v>
      </c>
      <c r="W39" s="125">
        <f t="shared" si="31"/>
        <v>0</v>
      </c>
      <c r="X39" s="125">
        <f t="shared" si="31"/>
        <v>0</v>
      </c>
      <c r="Y39" s="125">
        <f t="shared" si="31"/>
        <v>0</v>
      </c>
      <c r="Z39" s="125">
        <f t="shared" si="31"/>
        <v>0</v>
      </c>
      <c r="AA39" s="125">
        <f t="shared" si="31"/>
        <v>0</v>
      </c>
      <c r="AB39" s="125">
        <f t="shared" si="31"/>
        <v>0</v>
      </c>
      <c r="AC39" s="125">
        <f t="shared" si="31"/>
        <v>0</v>
      </c>
      <c r="AD39" s="125">
        <f t="shared" si="31"/>
        <v>0</v>
      </c>
      <c r="AE39" s="125">
        <f t="shared" si="31"/>
        <v>0</v>
      </c>
    </row>
    <row r="40" spans="1:63">
      <c r="A40" s="146" t="s">
        <v>154</v>
      </c>
      <c r="B40" s="125">
        <f>SUM(B39:AE39)</f>
        <v>0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63">
      <c r="A41" s="13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>
      <c r="A42" s="149" t="s">
        <v>58</v>
      </c>
      <c r="B42" s="150"/>
      <c r="C42" s="150"/>
      <c r="D42" s="150"/>
      <c r="E42" s="151"/>
      <c r="F42" s="70"/>
      <c r="G42" s="70"/>
      <c r="H42" s="70"/>
      <c r="I42" s="70"/>
      <c r="J42" s="70"/>
      <c r="K42" s="70"/>
      <c r="L42" s="70"/>
    </row>
    <row r="43" spans="1:63">
      <c r="A43" s="133" t="s">
        <v>59</v>
      </c>
      <c r="B43" s="134" t="s">
        <v>54</v>
      </c>
      <c r="C43" s="134" t="s">
        <v>55</v>
      </c>
    </row>
    <row r="44" spans="1:63">
      <c r="A44" s="30" t="s">
        <v>60</v>
      </c>
      <c r="B44" s="121">
        <f>COUNT(B3:AE37)</f>
        <v>0</v>
      </c>
      <c r="C44" s="121">
        <f>COUNT(AH3:BK37)</f>
        <v>0</v>
      </c>
    </row>
    <row r="45" spans="1:63">
      <c r="A45" s="30" t="s">
        <v>61</v>
      </c>
      <c r="B45" s="127" t="e">
        <f>KURT(B3:AE37)</f>
        <v>#DIV/0!</v>
      </c>
      <c r="C45" s="127" t="e">
        <f>KURT(AH3:BK37)</f>
        <v>#DIV/0!</v>
      </c>
      <c r="G45" s="130" t="s">
        <v>62</v>
      </c>
    </row>
    <row r="46" spans="1:63">
      <c r="A46" s="30" t="s">
        <v>63</v>
      </c>
      <c r="B46" s="121">
        <f>SQRT(24*B44*(B44^2-1)/((B44-2)*(B44+3)*(B44-3)*(B44+5)))</f>
        <v>0</v>
      </c>
      <c r="C46" s="121">
        <f>SQRT(24*C44*(C44^2-1)/((C44-2)*(C44+3)*(C44-3)*(C44+5)))</f>
        <v>0</v>
      </c>
      <c r="G46" t="s">
        <v>64</v>
      </c>
    </row>
    <row r="47" spans="1:63">
      <c r="A47" s="30" t="s">
        <v>65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</row>
    <row r="48" spans="1:63">
      <c r="A48" s="30" t="s">
        <v>66</v>
      </c>
      <c r="B48" s="122" t="e">
        <f>SKEW(B3:AE37)</f>
        <v>#DIV/0!</v>
      </c>
      <c r="C48" s="122" t="e">
        <f>SKEW(AH3:BK37)</f>
        <v>#DIV/0!</v>
      </c>
      <c r="G48" t="s">
        <v>67</v>
      </c>
    </row>
    <row r="49" spans="1:31">
      <c r="A49" s="30" t="s">
        <v>68</v>
      </c>
      <c r="B49" s="121">
        <f>SQRT((6*B44*(B44-1))/((B44-2)*(B44+1)*(B44+3)))</f>
        <v>0</v>
      </c>
      <c r="C49" s="121">
        <f>SQRT((6*C44*(C44-1))/((C44-2)*(C44+1)*(C44+3)))</f>
        <v>0</v>
      </c>
      <c r="D49" s="123" t="s">
        <v>73</v>
      </c>
      <c r="E49" s="123" t="s">
        <v>74</v>
      </c>
      <c r="F49" s="118" t="s">
        <v>75</v>
      </c>
      <c r="G49" s="181" t="s">
        <v>69</v>
      </c>
    </row>
    <row r="50" spans="1:31">
      <c r="A50" s="30" t="s">
        <v>70</v>
      </c>
      <c r="B50" s="121" t="e">
        <f>IF(ABS(B48/B49)&gt;NORMSINV(1-0.05/2),"non normal","normal")</f>
        <v>#DIV/0!</v>
      </c>
      <c r="C50" s="121" t="e">
        <f>IF(ABS(C48/C49)&gt;NORMSINV(1-0.05/2),"non normal","normal")</f>
        <v>#DIV/0!</v>
      </c>
      <c r="D50" s="124" t="e">
        <f>IF(AND(B47="normal", B50="normal"),"normal", "non normal")</f>
        <v>#DIV/0!</v>
      </c>
      <c r="E50" s="124" t="e">
        <f>IF(AND(C47="normal", C50="normal"),"normal", "non normal")</f>
        <v>#DIV/0!</v>
      </c>
      <c r="F50" s="201" t="e">
        <f>IF(AND(D50="Normal",E50="Normal"),IF(B51&lt;C51,"Normal","Lognormal"),IF(D50="normal","Normal",IF(E50="normal","Lognormal","Skewed")))</f>
        <v>#DIV/0!</v>
      </c>
      <c r="G50" t="s">
        <v>71</v>
      </c>
    </row>
    <row r="51" spans="1:31">
      <c r="A51" s="30" t="s">
        <v>72</v>
      </c>
      <c r="B51" s="121" t="e">
        <f>ABS(B48/B49)</f>
        <v>#DIV/0!</v>
      </c>
      <c r="C51" s="121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>
      <c r="A53" s="152" t="s">
        <v>155</v>
      </c>
      <c r="B53" s="153"/>
      <c r="C53" s="153"/>
      <c r="D53" s="153"/>
      <c r="E53" s="154"/>
      <c r="F53" s="70"/>
      <c r="G53" s="70"/>
      <c r="H53" s="70"/>
      <c r="I53" s="70"/>
      <c r="J53" s="70"/>
      <c r="K53" s="70"/>
      <c r="L53" s="70"/>
    </row>
    <row r="54" spans="1:31">
      <c r="A54" s="147" t="s">
        <v>97</v>
      </c>
      <c r="B54" s="156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>
      <c r="A55" s="148" t="s">
        <v>98</v>
      </c>
      <c r="B55" s="157" t="e">
        <f>STDEV(B3:AE37)</f>
        <v>#DIV/0!</v>
      </c>
      <c r="C55" s="71"/>
      <c r="D55" s="71"/>
      <c r="E55" s="71"/>
      <c r="F55" s="70"/>
      <c r="G55" s="129" t="s">
        <v>156</v>
      </c>
      <c r="H55" s="70"/>
      <c r="I55" s="70"/>
      <c r="J55" s="70"/>
      <c r="K55" s="70"/>
      <c r="L55" s="70"/>
    </row>
    <row r="56" spans="1:31">
      <c r="A56" s="113"/>
      <c r="B56" s="115" t="str">
        <f>IF(B2&gt;0,B2,"")</f>
        <v/>
      </c>
      <c r="C56" s="115" t="str">
        <f t="shared" ref="C56:AE56" si="32">IF(C2&gt;0,C2,"")</f>
        <v/>
      </c>
      <c r="D56" s="115" t="str">
        <f t="shared" si="32"/>
        <v/>
      </c>
      <c r="E56" s="115" t="str">
        <f t="shared" si="32"/>
        <v/>
      </c>
      <c r="F56" s="115" t="str">
        <f t="shared" si="32"/>
        <v/>
      </c>
      <c r="G56" s="115" t="str">
        <f t="shared" si="32"/>
        <v/>
      </c>
      <c r="H56" s="115" t="str">
        <f t="shared" si="32"/>
        <v/>
      </c>
      <c r="I56" s="115" t="str">
        <f t="shared" si="32"/>
        <v/>
      </c>
      <c r="J56" s="115" t="str">
        <f t="shared" si="32"/>
        <v/>
      </c>
      <c r="K56" s="115" t="str">
        <f t="shared" si="32"/>
        <v/>
      </c>
      <c r="L56" s="115" t="str">
        <f t="shared" si="32"/>
        <v/>
      </c>
      <c r="M56" s="115" t="str">
        <f t="shared" si="32"/>
        <v/>
      </c>
      <c r="N56" s="115" t="str">
        <f t="shared" si="32"/>
        <v/>
      </c>
      <c r="O56" s="115" t="str">
        <f t="shared" si="32"/>
        <v/>
      </c>
      <c r="P56" s="115" t="str">
        <f t="shared" si="32"/>
        <v/>
      </c>
      <c r="Q56" s="115" t="str">
        <f t="shared" si="32"/>
        <v/>
      </c>
      <c r="R56" s="115" t="str">
        <f t="shared" si="32"/>
        <v/>
      </c>
      <c r="S56" s="115" t="str">
        <f t="shared" si="32"/>
        <v/>
      </c>
      <c r="T56" s="115" t="str">
        <f t="shared" si="32"/>
        <v/>
      </c>
      <c r="U56" s="115" t="str">
        <f t="shared" si="32"/>
        <v/>
      </c>
      <c r="V56" s="115" t="str">
        <f t="shared" si="32"/>
        <v/>
      </c>
      <c r="W56" s="115" t="str">
        <f t="shared" si="32"/>
        <v/>
      </c>
      <c r="X56" s="115" t="str">
        <f t="shared" si="32"/>
        <v/>
      </c>
      <c r="Y56" s="115" t="str">
        <f t="shared" si="32"/>
        <v/>
      </c>
      <c r="Z56" s="115" t="str">
        <f t="shared" si="32"/>
        <v/>
      </c>
      <c r="AA56" s="115" t="str">
        <f t="shared" si="32"/>
        <v/>
      </c>
      <c r="AB56" s="115" t="str">
        <f t="shared" si="32"/>
        <v/>
      </c>
      <c r="AC56" s="115" t="str">
        <f t="shared" si="32"/>
        <v/>
      </c>
      <c r="AD56" s="115" t="str">
        <f t="shared" si="32"/>
        <v/>
      </c>
      <c r="AE56" s="115" t="str">
        <f t="shared" si="32"/>
        <v/>
      </c>
    </row>
    <row r="57" spans="1:31">
      <c r="A57" s="103">
        <v>1</v>
      </c>
      <c r="B57" s="85" t="str">
        <f t="shared" ref="B57:AE65" si="33">IF(B3&gt;0,((B3-$B$54)/($B$55))^4,"")</f>
        <v/>
      </c>
      <c r="C57" s="85" t="str">
        <f t="shared" si="33"/>
        <v/>
      </c>
      <c r="D57" s="85" t="str">
        <f t="shared" si="33"/>
        <v/>
      </c>
      <c r="E57" s="85" t="str">
        <f t="shared" si="33"/>
        <v/>
      </c>
      <c r="F57" s="85" t="str">
        <f t="shared" si="33"/>
        <v/>
      </c>
      <c r="G57" s="85" t="str">
        <f t="shared" si="33"/>
        <v/>
      </c>
      <c r="H57" s="85" t="str">
        <f t="shared" si="33"/>
        <v/>
      </c>
      <c r="I57" s="85" t="str">
        <f t="shared" si="33"/>
        <v/>
      </c>
      <c r="J57" s="85" t="str">
        <f t="shared" si="33"/>
        <v/>
      </c>
      <c r="K57" s="85" t="str">
        <f t="shared" si="33"/>
        <v/>
      </c>
      <c r="L57" s="85" t="str">
        <f t="shared" si="33"/>
        <v/>
      </c>
      <c r="M57" s="85" t="str">
        <f t="shared" si="33"/>
        <v/>
      </c>
      <c r="N57" s="85" t="str">
        <f t="shared" si="33"/>
        <v/>
      </c>
      <c r="O57" s="85" t="str">
        <f t="shared" si="33"/>
        <v/>
      </c>
      <c r="P57" s="85" t="str">
        <f t="shared" si="33"/>
        <v/>
      </c>
      <c r="Q57" s="85" t="str">
        <f t="shared" si="33"/>
        <v/>
      </c>
      <c r="R57" s="85" t="str">
        <f t="shared" si="33"/>
        <v/>
      </c>
      <c r="S57" s="85" t="str">
        <f t="shared" si="33"/>
        <v/>
      </c>
      <c r="T57" s="85" t="str">
        <f t="shared" si="33"/>
        <v/>
      </c>
      <c r="U57" s="85" t="str">
        <f t="shared" si="33"/>
        <v/>
      </c>
      <c r="V57" s="85" t="str">
        <f t="shared" si="33"/>
        <v/>
      </c>
      <c r="W57" s="85" t="str">
        <f t="shared" si="33"/>
        <v/>
      </c>
      <c r="X57" s="85" t="str">
        <f t="shared" si="33"/>
        <v/>
      </c>
      <c r="Y57" s="85" t="str">
        <f t="shared" si="33"/>
        <v/>
      </c>
      <c r="Z57" s="85" t="str">
        <f t="shared" si="33"/>
        <v/>
      </c>
      <c r="AA57" s="85" t="str">
        <f t="shared" si="33"/>
        <v/>
      </c>
      <c r="AB57" s="85" t="str">
        <f t="shared" si="33"/>
        <v/>
      </c>
      <c r="AC57" s="85" t="str">
        <f t="shared" si="33"/>
        <v/>
      </c>
      <c r="AD57" s="85" t="str">
        <f t="shared" si="33"/>
        <v/>
      </c>
      <c r="AE57" s="85" t="str">
        <f t="shared" si="33"/>
        <v/>
      </c>
    </row>
    <row r="58" spans="1:31">
      <c r="A58" s="103">
        <v>2</v>
      </c>
      <c r="B58" s="85" t="str">
        <f t="shared" si="33"/>
        <v/>
      </c>
      <c r="C58" s="85" t="str">
        <f t="shared" si="33"/>
        <v/>
      </c>
      <c r="D58" s="85" t="str">
        <f t="shared" si="33"/>
        <v/>
      </c>
      <c r="E58" s="85" t="str">
        <f t="shared" si="33"/>
        <v/>
      </c>
      <c r="F58" s="85" t="str">
        <f t="shared" si="33"/>
        <v/>
      </c>
      <c r="G58" s="85" t="str">
        <f t="shared" si="33"/>
        <v/>
      </c>
      <c r="H58" s="85" t="str">
        <f t="shared" si="33"/>
        <v/>
      </c>
      <c r="I58" s="85" t="str">
        <f t="shared" si="33"/>
        <v/>
      </c>
      <c r="J58" s="85" t="str">
        <f t="shared" si="33"/>
        <v/>
      </c>
      <c r="K58" s="85" t="str">
        <f t="shared" si="33"/>
        <v/>
      </c>
      <c r="L58" s="85" t="str">
        <f t="shared" si="33"/>
        <v/>
      </c>
      <c r="M58" s="85" t="str">
        <f t="shared" si="33"/>
        <v/>
      </c>
      <c r="N58" s="85" t="str">
        <f t="shared" si="33"/>
        <v/>
      </c>
      <c r="O58" s="85" t="str">
        <f t="shared" si="33"/>
        <v/>
      </c>
      <c r="P58" s="85" t="str">
        <f t="shared" si="33"/>
        <v/>
      </c>
      <c r="Q58" s="85" t="str">
        <f t="shared" si="33"/>
        <v/>
      </c>
      <c r="R58" s="85" t="str">
        <f t="shared" si="33"/>
        <v/>
      </c>
      <c r="S58" s="85" t="str">
        <f t="shared" si="33"/>
        <v/>
      </c>
      <c r="T58" s="85" t="str">
        <f t="shared" si="33"/>
        <v/>
      </c>
      <c r="U58" s="85" t="str">
        <f t="shared" si="33"/>
        <v/>
      </c>
      <c r="V58" s="85" t="str">
        <f t="shared" si="33"/>
        <v/>
      </c>
      <c r="W58" s="85" t="str">
        <f t="shared" si="33"/>
        <v/>
      </c>
      <c r="X58" s="85" t="str">
        <f t="shared" si="33"/>
        <v/>
      </c>
      <c r="Y58" s="85" t="str">
        <f t="shared" si="33"/>
        <v/>
      </c>
      <c r="Z58" s="85" t="str">
        <f t="shared" si="33"/>
        <v/>
      </c>
      <c r="AA58" s="85" t="str">
        <f t="shared" si="33"/>
        <v/>
      </c>
      <c r="AB58" s="85" t="str">
        <f t="shared" si="33"/>
        <v/>
      </c>
      <c r="AC58" s="85" t="str">
        <f t="shared" si="33"/>
        <v/>
      </c>
      <c r="AD58" s="85" t="str">
        <f t="shared" si="33"/>
        <v/>
      </c>
      <c r="AE58" s="85" t="str">
        <f t="shared" si="33"/>
        <v/>
      </c>
    </row>
    <row r="59" spans="1:31">
      <c r="A59" s="103">
        <v>3</v>
      </c>
      <c r="B59" s="85" t="str">
        <f t="shared" si="33"/>
        <v/>
      </c>
      <c r="C59" s="85" t="str">
        <f t="shared" si="33"/>
        <v/>
      </c>
      <c r="D59" s="85" t="str">
        <f t="shared" si="33"/>
        <v/>
      </c>
      <c r="E59" s="85" t="str">
        <f t="shared" si="33"/>
        <v/>
      </c>
      <c r="F59" s="85" t="str">
        <f t="shared" si="33"/>
        <v/>
      </c>
      <c r="G59" s="85" t="str">
        <f t="shared" si="33"/>
        <v/>
      </c>
      <c r="H59" s="85" t="str">
        <f t="shared" si="33"/>
        <v/>
      </c>
      <c r="I59" s="85" t="str">
        <f t="shared" si="33"/>
        <v/>
      </c>
      <c r="J59" s="85" t="str">
        <f t="shared" si="33"/>
        <v/>
      </c>
      <c r="K59" s="85" t="str">
        <f t="shared" si="33"/>
        <v/>
      </c>
      <c r="L59" s="85" t="str">
        <f t="shared" si="33"/>
        <v/>
      </c>
      <c r="M59" s="85" t="str">
        <f t="shared" si="33"/>
        <v/>
      </c>
      <c r="N59" s="85" t="str">
        <f t="shared" si="33"/>
        <v/>
      </c>
      <c r="O59" s="85" t="str">
        <f t="shared" si="33"/>
        <v/>
      </c>
      <c r="P59" s="85" t="str">
        <f t="shared" si="33"/>
        <v/>
      </c>
      <c r="Q59" s="85" t="str">
        <f t="shared" si="33"/>
        <v/>
      </c>
      <c r="R59" s="85" t="str">
        <f t="shared" si="33"/>
        <v/>
      </c>
      <c r="S59" s="85" t="str">
        <f t="shared" si="33"/>
        <v/>
      </c>
      <c r="T59" s="85" t="str">
        <f t="shared" si="33"/>
        <v/>
      </c>
      <c r="U59" s="85" t="str">
        <f t="shared" si="33"/>
        <v/>
      </c>
      <c r="V59" s="85" t="str">
        <f t="shared" si="33"/>
        <v/>
      </c>
      <c r="W59" s="85" t="str">
        <f t="shared" si="33"/>
        <v/>
      </c>
      <c r="X59" s="85" t="str">
        <f t="shared" si="33"/>
        <v/>
      </c>
      <c r="Y59" s="85" t="str">
        <f t="shared" si="33"/>
        <v/>
      </c>
      <c r="Z59" s="85" t="str">
        <f t="shared" si="33"/>
        <v/>
      </c>
      <c r="AA59" s="85" t="str">
        <f t="shared" si="33"/>
        <v/>
      </c>
      <c r="AB59" s="85" t="str">
        <f t="shared" si="33"/>
        <v/>
      </c>
      <c r="AC59" s="85" t="str">
        <f t="shared" si="33"/>
        <v/>
      </c>
      <c r="AD59" s="85" t="str">
        <f t="shared" si="33"/>
        <v/>
      </c>
      <c r="AE59" s="85" t="str">
        <f t="shared" si="33"/>
        <v/>
      </c>
    </row>
    <row r="60" spans="1:31">
      <c r="A60" s="103">
        <v>4</v>
      </c>
      <c r="B60" s="85" t="str">
        <f t="shared" si="33"/>
        <v/>
      </c>
      <c r="C60" s="85" t="str">
        <f t="shared" si="33"/>
        <v/>
      </c>
      <c r="D60" s="85" t="str">
        <f t="shared" si="33"/>
        <v/>
      </c>
      <c r="E60" s="85" t="str">
        <f t="shared" si="33"/>
        <v/>
      </c>
      <c r="F60" s="85" t="str">
        <f t="shared" si="33"/>
        <v/>
      </c>
      <c r="G60" s="85" t="str">
        <f t="shared" si="33"/>
        <v/>
      </c>
      <c r="H60" s="85" t="str">
        <f t="shared" si="33"/>
        <v/>
      </c>
      <c r="I60" s="85" t="str">
        <f t="shared" si="33"/>
        <v/>
      </c>
      <c r="J60" s="85" t="str">
        <f t="shared" si="33"/>
        <v/>
      </c>
      <c r="K60" s="85" t="str">
        <f t="shared" si="33"/>
        <v/>
      </c>
      <c r="L60" s="85" t="str">
        <f t="shared" si="33"/>
        <v/>
      </c>
      <c r="M60" s="85" t="str">
        <f t="shared" si="33"/>
        <v/>
      </c>
      <c r="N60" s="85" t="str">
        <f t="shared" si="33"/>
        <v/>
      </c>
      <c r="O60" s="85" t="str">
        <f t="shared" si="33"/>
        <v/>
      </c>
      <c r="P60" s="85" t="str">
        <f t="shared" si="33"/>
        <v/>
      </c>
      <c r="Q60" s="85" t="str">
        <f t="shared" si="33"/>
        <v/>
      </c>
      <c r="R60" s="85" t="str">
        <f t="shared" si="33"/>
        <v/>
      </c>
      <c r="S60" s="85" t="str">
        <f t="shared" si="33"/>
        <v/>
      </c>
      <c r="T60" s="85" t="str">
        <f t="shared" si="33"/>
        <v/>
      </c>
      <c r="U60" s="85" t="str">
        <f t="shared" si="33"/>
        <v/>
      </c>
      <c r="V60" s="85" t="str">
        <f t="shared" si="33"/>
        <v/>
      </c>
      <c r="W60" s="85" t="str">
        <f t="shared" si="33"/>
        <v/>
      </c>
      <c r="X60" s="85" t="str">
        <f t="shared" si="33"/>
        <v/>
      </c>
      <c r="Y60" s="85" t="str">
        <f t="shared" si="33"/>
        <v/>
      </c>
      <c r="Z60" s="85" t="str">
        <f t="shared" si="33"/>
        <v/>
      </c>
      <c r="AA60" s="85" t="str">
        <f t="shared" si="33"/>
        <v/>
      </c>
      <c r="AB60" s="85" t="str">
        <f t="shared" si="33"/>
        <v/>
      </c>
      <c r="AC60" s="85" t="str">
        <f t="shared" si="33"/>
        <v/>
      </c>
      <c r="AD60" s="85" t="str">
        <f t="shared" si="33"/>
        <v/>
      </c>
      <c r="AE60" s="85" t="str">
        <f t="shared" si="33"/>
        <v/>
      </c>
    </row>
    <row r="61" spans="1:31">
      <c r="A61" s="103">
        <v>5</v>
      </c>
      <c r="B61" s="85" t="str">
        <f t="shared" si="33"/>
        <v/>
      </c>
      <c r="C61" s="85" t="str">
        <f t="shared" si="33"/>
        <v/>
      </c>
      <c r="D61" s="85" t="str">
        <f t="shared" si="33"/>
        <v/>
      </c>
      <c r="E61" s="85" t="str">
        <f t="shared" si="33"/>
        <v/>
      </c>
      <c r="F61" s="85" t="str">
        <f t="shared" si="33"/>
        <v/>
      </c>
      <c r="G61" s="85" t="str">
        <f t="shared" si="33"/>
        <v/>
      </c>
      <c r="H61" s="85" t="str">
        <f t="shared" si="33"/>
        <v/>
      </c>
      <c r="I61" s="85" t="str">
        <f t="shared" si="33"/>
        <v/>
      </c>
      <c r="J61" s="85" t="str">
        <f t="shared" si="33"/>
        <v/>
      </c>
      <c r="K61" s="85" t="str">
        <f t="shared" si="33"/>
        <v/>
      </c>
      <c r="L61" s="85" t="str">
        <f t="shared" si="33"/>
        <v/>
      </c>
      <c r="M61" s="85" t="str">
        <f t="shared" si="33"/>
        <v/>
      </c>
      <c r="N61" s="85" t="str">
        <f t="shared" si="33"/>
        <v/>
      </c>
      <c r="O61" s="85" t="str">
        <f t="shared" si="33"/>
        <v/>
      </c>
      <c r="P61" s="85" t="str">
        <f t="shared" si="33"/>
        <v/>
      </c>
      <c r="Q61" s="85" t="str">
        <f t="shared" si="33"/>
        <v/>
      </c>
      <c r="R61" s="85" t="str">
        <f t="shared" si="33"/>
        <v/>
      </c>
      <c r="S61" s="85" t="str">
        <f t="shared" si="33"/>
        <v/>
      </c>
      <c r="T61" s="85" t="str">
        <f t="shared" si="33"/>
        <v/>
      </c>
      <c r="U61" s="85" t="str">
        <f t="shared" si="33"/>
        <v/>
      </c>
      <c r="V61" s="85" t="str">
        <f t="shared" si="33"/>
        <v/>
      </c>
      <c r="W61" s="85" t="str">
        <f t="shared" si="33"/>
        <v/>
      </c>
      <c r="X61" s="85" t="str">
        <f t="shared" si="33"/>
        <v/>
      </c>
      <c r="Y61" s="85" t="str">
        <f t="shared" si="33"/>
        <v/>
      </c>
      <c r="Z61" s="85" t="str">
        <f t="shared" si="33"/>
        <v/>
      </c>
      <c r="AA61" s="85" t="str">
        <f t="shared" si="33"/>
        <v/>
      </c>
      <c r="AB61" s="85" t="str">
        <f t="shared" si="33"/>
        <v/>
      </c>
      <c r="AC61" s="85" t="str">
        <f t="shared" si="33"/>
        <v/>
      </c>
      <c r="AD61" s="85" t="str">
        <f t="shared" si="33"/>
        <v/>
      </c>
      <c r="AE61" s="85" t="str">
        <f t="shared" si="33"/>
        <v/>
      </c>
    </row>
    <row r="62" spans="1:31">
      <c r="A62" s="103">
        <v>6</v>
      </c>
      <c r="B62" s="85" t="str">
        <f t="shared" si="33"/>
        <v/>
      </c>
      <c r="C62" s="85" t="str">
        <f t="shared" si="33"/>
        <v/>
      </c>
      <c r="D62" s="85" t="str">
        <f t="shared" si="33"/>
        <v/>
      </c>
      <c r="E62" s="85" t="str">
        <f t="shared" si="33"/>
        <v/>
      </c>
      <c r="F62" s="85" t="str">
        <f t="shared" si="33"/>
        <v/>
      </c>
      <c r="G62" s="85" t="str">
        <f t="shared" si="33"/>
        <v/>
      </c>
      <c r="H62" s="85" t="str">
        <f t="shared" si="33"/>
        <v/>
      </c>
      <c r="I62" s="85" t="str">
        <f t="shared" si="33"/>
        <v/>
      </c>
      <c r="J62" s="85" t="str">
        <f t="shared" si="33"/>
        <v/>
      </c>
      <c r="K62" s="85" t="str">
        <f t="shared" si="33"/>
        <v/>
      </c>
      <c r="L62" s="85" t="str">
        <f t="shared" si="33"/>
        <v/>
      </c>
      <c r="M62" s="85" t="str">
        <f t="shared" si="33"/>
        <v/>
      </c>
      <c r="N62" s="85" t="str">
        <f t="shared" si="33"/>
        <v/>
      </c>
      <c r="O62" s="85" t="str">
        <f t="shared" si="33"/>
        <v/>
      </c>
      <c r="P62" s="85" t="str">
        <f t="shared" si="33"/>
        <v/>
      </c>
      <c r="Q62" s="85" t="str">
        <f t="shared" si="33"/>
        <v/>
      </c>
      <c r="R62" s="85" t="str">
        <f t="shared" si="33"/>
        <v/>
      </c>
      <c r="S62" s="85" t="str">
        <f t="shared" si="33"/>
        <v/>
      </c>
      <c r="T62" s="85" t="str">
        <f t="shared" si="33"/>
        <v/>
      </c>
      <c r="U62" s="85" t="str">
        <f t="shared" si="33"/>
        <v/>
      </c>
      <c r="V62" s="85" t="str">
        <f t="shared" si="33"/>
        <v/>
      </c>
      <c r="W62" s="85" t="str">
        <f t="shared" si="33"/>
        <v/>
      </c>
      <c r="X62" s="85" t="str">
        <f t="shared" si="33"/>
        <v/>
      </c>
      <c r="Y62" s="85" t="str">
        <f t="shared" si="33"/>
        <v/>
      </c>
      <c r="Z62" s="85" t="str">
        <f t="shared" si="33"/>
        <v/>
      </c>
      <c r="AA62" s="85" t="str">
        <f t="shared" si="33"/>
        <v/>
      </c>
      <c r="AB62" s="85" t="str">
        <f t="shared" si="33"/>
        <v/>
      </c>
      <c r="AC62" s="85" t="str">
        <f t="shared" si="33"/>
        <v/>
      </c>
      <c r="AD62" s="85" t="str">
        <f t="shared" si="33"/>
        <v/>
      </c>
      <c r="AE62" s="85" t="str">
        <f t="shared" si="33"/>
        <v/>
      </c>
    </row>
    <row r="63" spans="1:31">
      <c r="A63" s="103">
        <v>7</v>
      </c>
      <c r="B63" s="85" t="str">
        <f t="shared" si="33"/>
        <v/>
      </c>
      <c r="C63" s="85" t="str">
        <f t="shared" si="33"/>
        <v/>
      </c>
      <c r="D63" s="85" t="str">
        <f t="shared" si="33"/>
        <v/>
      </c>
      <c r="E63" s="85" t="str">
        <f t="shared" si="33"/>
        <v/>
      </c>
      <c r="F63" s="85" t="str">
        <f t="shared" si="33"/>
        <v/>
      </c>
      <c r="G63" s="85" t="str">
        <f t="shared" si="33"/>
        <v/>
      </c>
      <c r="H63" s="85" t="str">
        <f t="shared" si="33"/>
        <v/>
      </c>
      <c r="I63" s="85" t="str">
        <f t="shared" si="33"/>
        <v/>
      </c>
      <c r="J63" s="85" t="str">
        <f t="shared" si="33"/>
        <v/>
      </c>
      <c r="K63" s="85" t="str">
        <f t="shared" si="33"/>
        <v/>
      </c>
      <c r="L63" s="85" t="str">
        <f t="shared" si="33"/>
        <v/>
      </c>
      <c r="M63" s="85" t="str">
        <f t="shared" si="33"/>
        <v/>
      </c>
      <c r="N63" s="85" t="str">
        <f t="shared" si="33"/>
        <v/>
      </c>
      <c r="O63" s="85" t="str">
        <f t="shared" si="33"/>
        <v/>
      </c>
      <c r="P63" s="85" t="str">
        <f t="shared" si="33"/>
        <v/>
      </c>
      <c r="Q63" s="85" t="str">
        <f t="shared" si="33"/>
        <v/>
      </c>
      <c r="R63" s="85" t="str">
        <f t="shared" si="33"/>
        <v/>
      </c>
      <c r="S63" s="85" t="str">
        <f t="shared" si="33"/>
        <v/>
      </c>
      <c r="T63" s="85" t="str">
        <f t="shared" si="33"/>
        <v/>
      </c>
      <c r="U63" s="85" t="str">
        <f t="shared" si="33"/>
        <v/>
      </c>
      <c r="V63" s="85" t="str">
        <f t="shared" si="33"/>
        <v/>
      </c>
      <c r="W63" s="85" t="str">
        <f t="shared" si="33"/>
        <v/>
      </c>
      <c r="X63" s="85" t="str">
        <f t="shared" si="33"/>
        <v/>
      </c>
      <c r="Y63" s="85" t="str">
        <f t="shared" si="33"/>
        <v/>
      </c>
      <c r="Z63" s="85" t="str">
        <f t="shared" si="33"/>
        <v/>
      </c>
      <c r="AA63" s="85" t="str">
        <f t="shared" si="33"/>
        <v/>
      </c>
      <c r="AB63" s="85" t="str">
        <f t="shared" si="33"/>
        <v/>
      </c>
      <c r="AC63" s="85" t="str">
        <f t="shared" si="33"/>
        <v/>
      </c>
      <c r="AD63" s="85" t="str">
        <f t="shared" si="33"/>
        <v/>
      </c>
      <c r="AE63" s="85" t="str">
        <f t="shared" si="33"/>
        <v/>
      </c>
    </row>
    <row r="64" spans="1:31">
      <c r="A64" s="103">
        <v>8</v>
      </c>
      <c r="B64" s="85" t="str">
        <f t="shared" si="33"/>
        <v/>
      </c>
      <c r="C64" s="85" t="str">
        <f t="shared" si="33"/>
        <v/>
      </c>
      <c r="D64" s="85" t="str">
        <f t="shared" si="33"/>
        <v/>
      </c>
      <c r="E64" s="85" t="str">
        <f t="shared" si="33"/>
        <v/>
      </c>
      <c r="F64" s="85" t="str">
        <f t="shared" si="33"/>
        <v/>
      </c>
      <c r="G64" s="85" t="str">
        <f t="shared" si="33"/>
        <v/>
      </c>
      <c r="H64" s="85" t="str">
        <f t="shared" si="33"/>
        <v/>
      </c>
      <c r="I64" s="85" t="str">
        <f t="shared" si="33"/>
        <v/>
      </c>
      <c r="J64" s="85" t="str">
        <f t="shared" si="33"/>
        <v/>
      </c>
      <c r="K64" s="85" t="str">
        <f t="shared" si="33"/>
        <v/>
      </c>
      <c r="L64" s="85" t="str">
        <f t="shared" si="33"/>
        <v/>
      </c>
      <c r="M64" s="85" t="str">
        <f t="shared" si="33"/>
        <v/>
      </c>
      <c r="N64" s="85" t="str">
        <f t="shared" si="33"/>
        <v/>
      </c>
      <c r="O64" s="85" t="str">
        <f t="shared" si="33"/>
        <v/>
      </c>
      <c r="P64" s="85" t="str">
        <f t="shared" si="33"/>
        <v/>
      </c>
      <c r="Q64" s="85" t="str">
        <f t="shared" si="33"/>
        <v/>
      </c>
      <c r="R64" s="85" t="str">
        <f t="shared" si="33"/>
        <v/>
      </c>
      <c r="S64" s="85" t="str">
        <f t="shared" si="33"/>
        <v/>
      </c>
      <c r="T64" s="85" t="str">
        <f t="shared" si="33"/>
        <v/>
      </c>
      <c r="U64" s="85" t="str">
        <f t="shared" si="33"/>
        <v/>
      </c>
      <c r="V64" s="85" t="str">
        <f t="shared" si="33"/>
        <v/>
      </c>
      <c r="W64" s="85" t="str">
        <f t="shared" si="33"/>
        <v/>
      </c>
      <c r="X64" s="85" t="str">
        <f t="shared" si="33"/>
        <v/>
      </c>
      <c r="Y64" s="85" t="str">
        <f t="shared" si="33"/>
        <v/>
      </c>
      <c r="Z64" s="85" t="str">
        <f t="shared" si="33"/>
        <v/>
      </c>
      <c r="AA64" s="85" t="str">
        <f t="shared" si="33"/>
        <v/>
      </c>
      <c r="AB64" s="85" t="str">
        <f t="shared" si="33"/>
        <v/>
      </c>
      <c r="AC64" s="85" t="str">
        <f t="shared" si="33"/>
        <v/>
      </c>
      <c r="AD64" s="85" t="str">
        <f t="shared" si="33"/>
        <v/>
      </c>
      <c r="AE64" s="85" t="str">
        <f t="shared" si="33"/>
        <v/>
      </c>
    </row>
    <row r="65" spans="1:31">
      <c r="A65" s="103">
        <v>9</v>
      </c>
      <c r="B65" s="85" t="str">
        <f t="shared" si="33"/>
        <v/>
      </c>
      <c r="C65" s="85" t="str">
        <f t="shared" si="33"/>
        <v/>
      </c>
      <c r="D65" s="85" t="str">
        <f t="shared" si="33"/>
        <v/>
      </c>
      <c r="E65" s="85" t="str">
        <f t="shared" si="33"/>
        <v/>
      </c>
      <c r="F65" s="85" t="str">
        <f t="shared" si="33"/>
        <v/>
      </c>
      <c r="G65" s="85" t="str">
        <f t="shared" si="33"/>
        <v/>
      </c>
      <c r="H65" s="85" t="str">
        <f t="shared" si="33"/>
        <v/>
      </c>
      <c r="I65" s="85" t="str">
        <f t="shared" si="33"/>
        <v/>
      </c>
      <c r="J65" s="85" t="str">
        <f t="shared" si="33"/>
        <v/>
      </c>
      <c r="K65" s="85" t="str">
        <f t="shared" si="33"/>
        <v/>
      </c>
      <c r="L65" s="85" t="str">
        <f t="shared" si="33"/>
        <v/>
      </c>
      <c r="M65" s="85" t="str">
        <f t="shared" si="33"/>
        <v/>
      </c>
      <c r="N65" s="85" t="str">
        <f t="shared" si="33"/>
        <v/>
      </c>
      <c r="O65" s="85" t="str">
        <f t="shared" si="33"/>
        <v/>
      </c>
      <c r="P65" s="85" t="str">
        <f t="shared" si="33"/>
        <v/>
      </c>
      <c r="Q65" s="85" t="str">
        <f t="shared" ref="Q65:AE65" si="34">IF(Q11&gt;0,((Q11-$B$54)/($B$55))^4,"")</f>
        <v/>
      </c>
      <c r="R65" s="85" t="str">
        <f t="shared" si="34"/>
        <v/>
      </c>
      <c r="S65" s="85" t="str">
        <f t="shared" si="34"/>
        <v/>
      </c>
      <c r="T65" s="85" t="str">
        <f t="shared" si="34"/>
        <v/>
      </c>
      <c r="U65" s="85" t="str">
        <f t="shared" si="34"/>
        <v/>
      </c>
      <c r="V65" s="85" t="str">
        <f t="shared" si="34"/>
        <v/>
      </c>
      <c r="W65" s="85" t="str">
        <f t="shared" si="34"/>
        <v/>
      </c>
      <c r="X65" s="85" t="str">
        <f t="shared" si="34"/>
        <v/>
      </c>
      <c r="Y65" s="85" t="str">
        <f t="shared" si="34"/>
        <v/>
      </c>
      <c r="Z65" s="85" t="str">
        <f t="shared" si="34"/>
        <v/>
      </c>
      <c r="AA65" s="85" t="str">
        <f t="shared" si="34"/>
        <v/>
      </c>
      <c r="AB65" s="85" t="str">
        <f t="shared" si="34"/>
        <v/>
      </c>
      <c r="AC65" s="85" t="str">
        <f t="shared" si="34"/>
        <v/>
      </c>
      <c r="AD65" s="85" t="str">
        <f t="shared" si="34"/>
        <v/>
      </c>
      <c r="AE65" s="85" t="str">
        <f t="shared" si="34"/>
        <v/>
      </c>
    </row>
    <row r="66" spans="1:31">
      <c r="A66" s="103">
        <v>10</v>
      </c>
      <c r="B66" s="85" t="str">
        <f t="shared" ref="B66:AE74" si="35">IF(B12&gt;0,((B12-$B$54)/($B$55))^4,"")</f>
        <v/>
      </c>
      <c r="C66" s="85" t="str">
        <f t="shared" si="35"/>
        <v/>
      </c>
      <c r="D66" s="85" t="str">
        <f t="shared" si="35"/>
        <v/>
      </c>
      <c r="E66" s="85" t="str">
        <f t="shared" si="35"/>
        <v/>
      </c>
      <c r="F66" s="85" t="str">
        <f t="shared" si="35"/>
        <v/>
      </c>
      <c r="G66" s="85" t="str">
        <f t="shared" si="35"/>
        <v/>
      </c>
      <c r="H66" s="85" t="str">
        <f t="shared" si="35"/>
        <v/>
      </c>
      <c r="I66" s="85" t="str">
        <f t="shared" si="35"/>
        <v/>
      </c>
      <c r="J66" s="85" t="str">
        <f t="shared" si="35"/>
        <v/>
      </c>
      <c r="K66" s="85" t="str">
        <f t="shared" si="35"/>
        <v/>
      </c>
      <c r="L66" s="85" t="str">
        <f t="shared" si="35"/>
        <v/>
      </c>
      <c r="M66" s="85" t="str">
        <f t="shared" si="35"/>
        <v/>
      </c>
      <c r="N66" s="85" t="str">
        <f t="shared" si="35"/>
        <v/>
      </c>
      <c r="O66" s="85" t="str">
        <f t="shared" si="35"/>
        <v/>
      </c>
      <c r="P66" s="85" t="str">
        <f t="shared" si="35"/>
        <v/>
      </c>
      <c r="Q66" s="85" t="str">
        <f t="shared" si="35"/>
        <v/>
      </c>
      <c r="R66" s="85" t="str">
        <f t="shared" si="35"/>
        <v/>
      </c>
      <c r="S66" s="85" t="str">
        <f t="shared" si="35"/>
        <v/>
      </c>
      <c r="T66" s="85" t="str">
        <f t="shared" si="35"/>
        <v/>
      </c>
      <c r="U66" s="85" t="str">
        <f t="shared" si="35"/>
        <v/>
      </c>
      <c r="V66" s="85" t="str">
        <f t="shared" si="35"/>
        <v/>
      </c>
      <c r="W66" s="85" t="str">
        <f t="shared" si="35"/>
        <v/>
      </c>
      <c r="X66" s="85" t="str">
        <f t="shared" si="35"/>
        <v/>
      </c>
      <c r="Y66" s="85" t="str">
        <f t="shared" si="35"/>
        <v/>
      </c>
      <c r="Z66" s="85" t="str">
        <f t="shared" si="35"/>
        <v/>
      </c>
      <c r="AA66" s="85" t="str">
        <f t="shared" si="35"/>
        <v/>
      </c>
      <c r="AB66" s="85" t="str">
        <f t="shared" si="35"/>
        <v/>
      </c>
      <c r="AC66" s="85" t="str">
        <f t="shared" si="35"/>
        <v/>
      </c>
      <c r="AD66" s="85" t="str">
        <f t="shared" si="35"/>
        <v/>
      </c>
      <c r="AE66" s="85" t="str">
        <f t="shared" si="35"/>
        <v/>
      </c>
    </row>
    <row r="67" spans="1:31">
      <c r="A67" s="103">
        <v>11</v>
      </c>
      <c r="B67" s="85" t="str">
        <f t="shared" si="35"/>
        <v/>
      </c>
      <c r="C67" s="85" t="str">
        <f t="shared" si="35"/>
        <v/>
      </c>
      <c r="D67" s="85" t="str">
        <f t="shared" si="35"/>
        <v/>
      </c>
      <c r="E67" s="85" t="str">
        <f t="shared" si="35"/>
        <v/>
      </c>
      <c r="F67" s="85" t="str">
        <f t="shared" si="35"/>
        <v/>
      </c>
      <c r="G67" s="85" t="str">
        <f t="shared" si="35"/>
        <v/>
      </c>
      <c r="H67" s="85" t="str">
        <f t="shared" si="35"/>
        <v/>
      </c>
      <c r="I67" s="85" t="str">
        <f t="shared" si="35"/>
        <v/>
      </c>
      <c r="J67" s="85" t="str">
        <f t="shared" si="35"/>
        <v/>
      </c>
      <c r="K67" s="85" t="str">
        <f t="shared" si="35"/>
        <v/>
      </c>
      <c r="L67" s="85" t="str">
        <f t="shared" si="35"/>
        <v/>
      </c>
      <c r="M67" s="85" t="str">
        <f t="shared" si="35"/>
        <v/>
      </c>
      <c r="N67" s="85" t="str">
        <f t="shared" si="35"/>
        <v/>
      </c>
      <c r="O67" s="85" t="str">
        <f t="shared" si="35"/>
        <v/>
      </c>
      <c r="P67" s="85" t="str">
        <f t="shared" si="35"/>
        <v/>
      </c>
      <c r="Q67" s="85" t="str">
        <f t="shared" si="35"/>
        <v/>
      </c>
      <c r="R67" s="85" t="str">
        <f t="shared" si="35"/>
        <v/>
      </c>
      <c r="S67" s="85" t="str">
        <f t="shared" si="35"/>
        <v/>
      </c>
      <c r="T67" s="85" t="str">
        <f t="shared" si="35"/>
        <v/>
      </c>
      <c r="U67" s="85" t="str">
        <f t="shared" si="35"/>
        <v/>
      </c>
      <c r="V67" s="85" t="str">
        <f t="shared" si="35"/>
        <v/>
      </c>
      <c r="W67" s="85" t="str">
        <f t="shared" si="35"/>
        <v/>
      </c>
      <c r="X67" s="85" t="str">
        <f t="shared" si="35"/>
        <v/>
      </c>
      <c r="Y67" s="85" t="str">
        <f t="shared" si="35"/>
        <v/>
      </c>
      <c r="Z67" s="85" t="str">
        <f t="shared" si="35"/>
        <v/>
      </c>
      <c r="AA67" s="85" t="str">
        <f t="shared" si="35"/>
        <v/>
      </c>
      <c r="AB67" s="85" t="str">
        <f t="shared" si="35"/>
        <v/>
      </c>
      <c r="AC67" s="85" t="str">
        <f t="shared" si="35"/>
        <v/>
      </c>
      <c r="AD67" s="85" t="str">
        <f t="shared" si="35"/>
        <v/>
      </c>
      <c r="AE67" s="85" t="str">
        <f t="shared" si="35"/>
        <v/>
      </c>
    </row>
    <row r="68" spans="1:31">
      <c r="A68" s="103">
        <v>12</v>
      </c>
      <c r="B68" s="85" t="str">
        <f t="shared" si="35"/>
        <v/>
      </c>
      <c r="C68" s="85" t="str">
        <f t="shared" si="35"/>
        <v/>
      </c>
      <c r="D68" s="85" t="str">
        <f t="shared" si="35"/>
        <v/>
      </c>
      <c r="E68" s="85" t="str">
        <f t="shared" si="35"/>
        <v/>
      </c>
      <c r="F68" s="85" t="str">
        <f t="shared" si="35"/>
        <v/>
      </c>
      <c r="G68" s="85" t="str">
        <f t="shared" si="35"/>
        <v/>
      </c>
      <c r="H68" s="85" t="str">
        <f t="shared" si="35"/>
        <v/>
      </c>
      <c r="I68" s="85" t="str">
        <f t="shared" si="35"/>
        <v/>
      </c>
      <c r="J68" s="85" t="str">
        <f t="shared" si="35"/>
        <v/>
      </c>
      <c r="K68" s="85" t="str">
        <f t="shared" si="35"/>
        <v/>
      </c>
      <c r="L68" s="85" t="str">
        <f t="shared" si="35"/>
        <v/>
      </c>
      <c r="M68" s="85" t="str">
        <f t="shared" si="35"/>
        <v/>
      </c>
      <c r="N68" s="85" t="str">
        <f t="shared" si="35"/>
        <v/>
      </c>
      <c r="O68" s="85" t="str">
        <f t="shared" si="35"/>
        <v/>
      </c>
      <c r="P68" s="85" t="str">
        <f t="shared" si="35"/>
        <v/>
      </c>
      <c r="Q68" s="85" t="str">
        <f t="shared" si="35"/>
        <v/>
      </c>
      <c r="R68" s="85" t="str">
        <f t="shared" si="35"/>
        <v/>
      </c>
      <c r="S68" s="85" t="str">
        <f t="shared" si="35"/>
        <v/>
      </c>
      <c r="T68" s="85" t="str">
        <f t="shared" si="35"/>
        <v/>
      </c>
      <c r="U68" s="85" t="str">
        <f t="shared" si="35"/>
        <v/>
      </c>
      <c r="V68" s="85" t="str">
        <f t="shared" si="35"/>
        <v/>
      </c>
      <c r="W68" s="85" t="str">
        <f t="shared" si="35"/>
        <v/>
      </c>
      <c r="X68" s="85" t="str">
        <f t="shared" si="35"/>
        <v/>
      </c>
      <c r="Y68" s="85" t="str">
        <f t="shared" si="35"/>
        <v/>
      </c>
      <c r="Z68" s="85" t="str">
        <f t="shared" si="35"/>
        <v/>
      </c>
      <c r="AA68" s="85" t="str">
        <f t="shared" si="35"/>
        <v/>
      </c>
      <c r="AB68" s="85" t="str">
        <f t="shared" si="35"/>
        <v/>
      </c>
      <c r="AC68" s="85" t="str">
        <f t="shared" si="35"/>
        <v/>
      </c>
      <c r="AD68" s="85" t="str">
        <f t="shared" si="35"/>
        <v/>
      </c>
      <c r="AE68" s="85" t="str">
        <f t="shared" si="35"/>
        <v/>
      </c>
    </row>
    <row r="69" spans="1:31">
      <c r="A69" s="103">
        <v>13</v>
      </c>
      <c r="B69" s="85" t="str">
        <f t="shared" si="35"/>
        <v/>
      </c>
      <c r="C69" s="85" t="str">
        <f t="shared" si="35"/>
        <v/>
      </c>
      <c r="D69" s="85" t="str">
        <f t="shared" si="35"/>
        <v/>
      </c>
      <c r="E69" s="85" t="str">
        <f t="shared" si="35"/>
        <v/>
      </c>
      <c r="F69" s="85" t="str">
        <f t="shared" si="35"/>
        <v/>
      </c>
      <c r="G69" s="85" t="str">
        <f t="shared" si="35"/>
        <v/>
      </c>
      <c r="H69" s="85" t="str">
        <f t="shared" si="35"/>
        <v/>
      </c>
      <c r="I69" s="85" t="str">
        <f t="shared" si="35"/>
        <v/>
      </c>
      <c r="J69" s="85" t="str">
        <f t="shared" si="35"/>
        <v/>
      </c>
      <c r="K69" s="85" t="str">
        <f t="shared" si="35"/>
        <v/>
      </c>
      <c r="L69" s="85" t="str">
        <f t="shared" si="35"/>
        <v/>
      </c>
      <c r="M69" s="85" t="str">
        <f t="shared" si="35"/>
        <v/>
      </c>
      <c r="N69" s="85" t="str">
        <f t="shared" si="35"/>
        <v/>
      </c>
      <c r="O69" s="85" t="str">
        <f t="shared" si="35"/>
        <v/>
      </c>
      <c r="P69" s="85" t="str">
        <f t="shared" si="35"/>
        <v/>
      </c>
      <c r="Q69" s="85" t="str">
        <f t="shared" si="35"/>
        <v/>
      </c>
      <c r="R69" s="85" t="str">
        <f t="shared" si="35"/>
        <v/>
      </c>
      <c r="S69" s="85" t="str">
        <f t="shared" si="35"/>
        <v/>
      </c>
      <c r="T69" s="85" t="str">
        <f t="shared" si="35"/>
        <v/>
      </c>
      <c r="U69" s="85" t="str">
        <f t="shared" si="35"/>
        <v/>
      </c>
      <c r="V69" s="85" t="str">
        <f t="shared" si="35"/>
        <v/>
      </c>
      <c r="W69" s="85" t="str">
        <f t="shared" si="35"/>
        <v/>
      </c>
      <c r="X69" s="85" t="str">
        <f t="shared" si="35"/>
        <v/>
      </c>
      <c r="Y69" s="85" t="str">
        <f t="shared" si="35"/>
        <v/>
      </c>
      <c r="Z69" s="85" t="str">
        <f t="shared" si="35"/>
        <v/>
      </c>
      <c r="AA69" s="85" t="str">
        <f t="shared" si="35"/>
        <v/>
      </c>
      <c r="AB69" s="85" t="str">
        <f t="shared" si="35"/>
        <v/>
      </c>
      <c r="AC69" s="85" t="str">
        <f t="shared" si="35"/>
        <v/>
      </c>
      <c r="AD69" s="85" t="str">
        <f t="shared" si="35"/>
        <v/>
      </c>
      <c r="AE69" s="85" t="str">
        <f t="shared" si="35"/>
        <v/>
      </c>
    </row>
    <row r="70" spans="1:31">
      <c r="A70" s="103">
        <v>14</v>
      </c>
      <c r="B70" s="85" t="str">
        <f t="shared" si="35"/>
        <v/>
      </c>
      <c r="C70" s="85" t="str">
        <f t="shared" si="35"/>
        <v/>
      </c>
      <c r="D70" s="85" t="str">
        <f t="shared" si="35"/>
        <v/>
      </c>
      <c r="E70" s="85" t="str">
        <f t="shared" si="35"/>
        <v/>
      </c>
      <c r="F70" s="85" t="str">
        <f t="shared" si="35"/>
        <v/>
      </c>
      <c r="G70" s="85" t="str">
        <f t="shared" si="35"/>
        <v/>
      </c>
      <c r="H70" s="85" t="str">
        <f t="shared" si="35"/>
        <v/>
      </c>
      <c r="I70" s="85" t="str">
        <f t="shared" si="35"/>
        <v/>
      </c>
      <c r="J70" s="85" t="str">
        <f t="shared" si="35"/>
        <v/>
      </c>
      <c r="K70" s="85" t="str">
        <f t="shared" si="35"/>
        <v/>
      </c>
      <c r="L70" s="85" t="str">
        <f t="shared" si="35"/>
        <v/>
      </c>
      <c r="M70" s="85" t="str">
        <f t="shared" si="35"/>
        <v/>
      </c>
      <c r="N70" s="85" t="str">
        <f t="shared" si="35"/>
        <v/>
      </c>
      <c r="O70" s="85" t="str">
        <f t="shared" si="35"/>
        <v/>
      </c>
      <c r="P70" s="85" t="str">
        <f t="shared" si="35"/>
        <v/>
      </c>
      <c r="Q70" s="85" t="str">
        <f t="shared" si="35"/>
        <v/>
      </c>
      <c r="R70" s="85" t="str">
        <f t="shared" si="35"/>
        <v/>
      </c>
      <c r="S70" s="85" t="str">
        <f t="shared" si="35"/>
        <v/>
      </c>
      <c r="T70" s="85" t="str">
        <f t="shared" si="35"/>
        <v/>
      </c>
      <c r="U70" s="85" t="str">
        <f t="shared" si="35"/>
        <v/>
      </c>
      <c r="V70" s="85" t="str">
        <f t="shared" si="35"/>
        <v/>
      </c>
      <c r="W70" s="85" t="str">
        <f t="shared" si="35"/>
        <v/>
      </c>
      <c r="X70" s="85" t="str">
        <f t="shared" si="35"/>
        <v/>
      </c>
      <c r="Y70" s="85" t="str">
        <f t="shared" si="35"/>
        <v/>
      </c>
      <c r="Z70" s="85" t="str">
        <f t="shared" si="35"/>
        <v/>
      </c>
      <c r="AA70" s="85" t="str">
        <f t="shared" si="35"/>
        <v/>
      </c>
      <c r="AB70" s="85" t="str">
        <f t="shared" si="35"/>
        <v/>
      </c>
      <c r="AC70" s="85" t="str">
        <f t="shared" si="35"/>
        <v/>
      </c>
      <c r="AD70" s="85" t="str">
        <f t="shared" si="35"/>
        <v/>
      </c>
      <c r="AE70" s="85" t="str">
        <f t="shared" si="35"/>
        <v/>
      </c>
    </row>
    <row r="71" spans="1:31">
      <c r="A71" s="103">
        <v>15</v>
      </c>
      <c r="B71" s="85" t="str">
        <f t="shared" si="35"/>
        <v/>
      </c>
      <c r="C71" s="85" t="str">
        <f t="shared" si="35"/>
        <v/>
      </c>
      <c r="D71" s="85" t="str">
        <f t="shared" si="35"/>
        <v/>
      </c>
      <c r="E71" s="85" t="str">
        <f t="shared" si="35"/>
        <v/>
      </c>
      <c r="F71" s="85" t="str">
        <f t="shared" si="35"/>
        <v/>
      </c>
      <c r="G71" s="85" t="str">
        <f t="shared" si="35"/>
        <v/>
      </c>
      <c r="H71" s="85" t="str">
        <f t="shared" si="35"/>
        <v/>
      </c>
      <c r="I71" s="85" t="str">
        <f t="shared" si="35"/>
        <v/>
      </c>
      <c r="J71" s="85" t="str">
        <f t="shared" si="35"/>
        <v/>
      </c>
      <c r="K71" s="85" t="str">
        <f t="shared" si="35"/>
        <v/>
      </c>
      <c r="L71" s="85" t="str">
        <f t="shared" si="35"/>
        <v/>
      </c>
      <c r="M71" s="85" t="str">
        <f t="shared" si="35"/>
        <v/>
      </c>
      <c r="N71" s="85" t="str">
        <f t="shared" si="35"/>
        <v/>
      </c>
      <c r="O71" s="85" t="str">
        <f t="shared" si="35"/>
        <v/>
      </c>
      <c r="P71" s="85" t="str">
        <f t="shared" si="35"/>
        <v/>
      </c>
      <c r="Q71" s="85" t="str">
        <f t="shared" si="35"/>
        <v/>
      </c>
      <c r="R71" s="85" t="str">
        <f t="shared" si="35"/>
        <v/>
      </c>
      <c r="S71" s="85" t="str">
        <f t="shared" si="35"/>
        <v/>
      </c>
      <c r="T71" s="85" t="str">
        <f t="shared" si="35"/>
        <v/>
      </c>
      <c r="U71" s="85" t="str">
        <f t="shared" si="35"/>
        <v/>
      </c>
      <c r="V71" s="85" t="str">
        <f t="shared" si="35"/>
        <v/>
      </c>
      <c r="W71" s="85" t="str">
        <f t="shared" si="35"/>
        <v/>
      </c>
      <c r="X71" s="85" t="str">
        <f t="shared" si="35"/>
        <v/>
      </c>
      <c r="Y71" s="85" t="str">
        <f t="shared" si="35"/>
        <v/>
      </c>
      <c r="Z71" s="85" t="str">
        <f t="shared" si="35"/>
        <v/>
      </c>
      <c r="AA71" s="85" t="str">
        <f t="shared" si="35"/>
        <v/>
      </c>
      <c r="AB71" s="85" t="str">
        <f t="shared" si="35"/>
        <v/>
      </c>
      <c r="AC71" s="85" t="str">
        <f t="shared" si="35"/>
        <v/>
      </c>
      <c r="AD71" s="85" t="str">
        <f t="shared" si="35"/>
        <v/>
      </c>
      <c r="AE71" s="85" t="str">
        <f t="shared" si="35"/>
        <v/>
      </c>
    </row>
    <row r="72" spans="1:31">
      <c r="A72" s="103">
        <v>16</v>
      </c>
      <c r="B72" s="85" t="str">
        <f t="shared" si="35"/>
        <v/>
      </c>
      <c r="C72" s="85" t="str">
        <f t="shared" si="35"/>
        <v/>
      </c>
      <c r="D72" s="85" t="str">
        <f t="shared" si="35"/>
        <v/>
      </c>
      <c r="E72" s="85" t="str">
        <f t="shared" si="35"/>
        <v/>
      </c>
      <c r="F72" s="85" t="str">
        <f t="shared" si="35"/>
        <v/>
      </c>
      <c r="G72" s="85" t="str">
        <f t="shared" si="35"/>
        <v/>
      </c>
      <c r="H72" s="85" t="str">
        <f t="shared" si="35"/>
        <v/>
      </c>
      <c r="I72" s="85" t="str">
        <f t="shared" si="35"/>
        <v/>
      </c>
      <c r="J72" s="85" t="str">
        <f t="shared" si="35"/>
        <v/>
      </c>
      <c r="K72" s="85" t="str">
        <f t="shared" si="35"/>
        <v/>
      </c>
      <c r="L72" s="85" t="str">
        <f t="shared" si="35"/>
        <v/>
      </c>
      <c r="M72" s="85" t="str">
        <f t="shared" si="35"/>
        <v/>
      </c>
      <c r="N72" s="85" t="str">
        <f t="shared" si="35"/>
        <v/>
      </c>
      <c r="O72" s="85" t="str">
        <f t="shared" si="35"/>
        <v/>
      </c>
      <c r="P72" s="85" t="str">
        <f t="shared" si="35"/>
        <v/>
      </c>
      <c r="Q72" s="85" t="str">
        <f t="shared" si="35"/>
        <v/>
      </c>
      <c r="R72" s="85" t="str">
        <f t="shared" si="35"/>
        <v/>
      </c>
      <c r="S72" s="85" t="str">
        <f t="shared" si="35"/>
        <v/>
      </c>
      <c r="T72" s="85" t="str">
        <f t="shared" si="35"/>
        <v/>
      </c>
      <c r="U72" s="85" t="str">
        <f t="shared" si="35"/>
        <v/>
      </c>
      <c r="V72" s="85" t="str">
        <f t="shared" si="35"/>
        <v/>
      </c>
      <c r="W72" s="85" t="str">
        <f t="shared" si="35"/>
        <v/>
      </c>
      <c r="X72" s="85" t="str">
        <f t="shared" si="35"/>
        <v/>
      </c>
      <c r="Y72" s="85" t="str">
        <f t="shared" si="35"/>
        <v/>
      </c>
      <c r="Z72" s="85" t="str">
        <f t="shared" si="35"/>
        <v/>
      </c>
      <c r="AA72" s="85" t="str">
        <f t="shared" si="35"/>
        <v/>
      </c>
      <c r="AB72" s="85" t="str">
        <f t="shared" si="35"/>
        <v/>
      </c>
      <c r="AC72" s="85" t="str">
        <f t="shared" si="35"/>
        <v/>
      </c>
      <c r="AD72" s="85" t="str">
        <f t="shared" si="35"/>
        <v/>
      </c>
      <c r="AE72" s="85" t="str">
        <f t="shared" si="35"/>
        <v/>
      </c>
    </row>
    <row r="73" spans="1:31">
      <c r="A73" s="103">
        <v>17</v>
      </c>
      <c r="B73" s="85" t="str">
        <f t="shared" si="35"/>
        <v/>
      </c>
      <c r="C73" s="85" t="str">
        <f t="shared" si="35"/>
        <v/>
      </c>
      <c r="D73" s="85" t="str">
        <f t="shared" si="35"/>
        <v/>
      </c>
      <c r="E73" s="85" t="str">
        <f t="shared" si="35"/>
        <v/>
      </c>
      <c r="F73" s="85" t="str">
        <f t="shared" si="35"/>
        <v/>
      </c>
      <c r="G73" s="85" t="str">
        <f t="shared" si="35"/>
        <v/>
      </c>
      <c r="H73" s="85" t="str">
        <f t="shared" si="35"/>
        <v/>
      </c>
      <c r="I73" s="85" t="str">
        <f t="shared" si="35"/>
        <v/>
      </c>
      <c r="J73" s="85" t="str">
        <f t="shared" si="35"/>
        <v/>
      </c>
      <c r="K73" s="85" t="str">
        <f t="shared" si="35"/>
        <v/>
      </c>
      <c r="L73" s="85" t="str">
        <f t="shared" si="35"/>
        <v/>
      </c>
      <c r="M73" s="85" t="str">
        <f t="shared" si="35"/>
        <v/>
      </c>
      <c r="N73" s="85" t="str">
        <f t="shared" si="35"/>
        <v/>
      </c>
      <c r="O73" s="85" t="str">
        <f t="shared" si="35"/>
        <v/>
      </c>
      <c r="P73" s="85" t="str">
        <f t="shared" si="35"/>
        <v/>
      </c>
      <c r="Q73" s="85" t="str">
        <f t="shared" si="35"/>
        <v/>
      </c>
      <c r="R73" s="85" t="str">
        <f t="shared" si="35"/>
        <v/>
      </c>
      <c r="S73" s="85" t="str">
        <f t="shared" si="35"/>
        <v/>
      </c>
      <c r="T73" s="85" t="str">
        <f t="shared" si="35"/>
        <v/>
      </c>
      <c r="U73" s="85" t="str">
        <f t="shared" si="35"/>
        <v/>
      </c>
      <c r="V73" s="85" t="str">
        <f t="shared" si="35"/>
        <v/>
      </c>
      <c r="W73" s="85" t="str">
        <f t="shared" si="35"/>
        <v/>
      </c>
      <c r="X73" s="85" t="str">
        <f t="shared" si="35"/>
        <v/>
      </c>
      <c r="Y73" s="85" t="str">
        <f t="shared" si="35"/>
        <v/>
      </c>
      <c r="Z73" s="85" t="str">
        <f t="shared" si="35"/>
        <v/>
      </c>
      <c r="AA73" s="85" t="str">
        <f t="shared" si="35"/>
        <v/>
      </c>
      <c r="AB73" s="85" t="str">
        <f t="shared" si="35"/>
        <v/>
      </c>
      <c r="AC73" s="85" t="str">
        <f t="shared" si="35"/>
        <v/>
      </c>
      <c r="AD73" s="85" t="str">
        <f t="shared" si="35"/>
        <v/>
      </c>
      <c r="AE73" s="85" t="str">
        <f t="shared" si="35"/>
        <v/>
      </c>
    </row>
    <row r="74" spans="1:31">
      <c r="A74" s="103">
        <v>18</v>
      </c>
      <c r="B74" s="85" t="str">
        <f t="shared" si="35"/>
        <v/>
      </c>
      <c r="C74" s="85" t="str">
        <f t="shared" si="35"/>
        <v/>
      </c>
      <c r="D74" s="85" t="str">
        <f t="shared" si="35"/>
        <v/>
      </c>
      <c r="E74" s="85" t="str">
        <f t="shared" si="35"/>
        <v/>
      </c>
      <c r="F74" s="85" t="str">
        <f t="shared" si="35"/>
        <v/>
      </c>
      <c r="G74" s="85" t="str">
        <f t="shared" si="35"/>
        <v/>
      </c>
      <c r="H74" s="85" t="str">
        <f t="shared" si="35"/>
        <v/>
      </c>
      <c r="I74" s="85" t="str">
        <f t="shared" si="35"/>
        <v/>
      </c>
      <c r="J74" s="85" t="str">
        <f t="shared" si="35"/>
        <v/>
      </c>
      <c r="K74" s="85" t="str">
        <f t="shared" si="35"/>
        <v/>
      </c>
      <c r="L74" s="85" t="str">
        <f t="shared" si="35"/>
        <v/>
      </c>
      <c r="M74" s="85" t="str">
        <f t="shared" si="35"/>
        <v/>
      </c>
      <c r="N74" s="85" t="str">
        <f t="shared" si="35"/>
        <v/>
      </c>
      <c r="O74" s="85" t="str">
        <f t="shared" si="35"/>
        <v/>
      </c>
      <c r="P74" s="85" t="str">
        <f t="shared" si="35"/>
        <v/>
      </c>
      <c r="Q74" s="85" t="str">
        <f t="shared" ref="Q74:AE74" si="36">IF(Q20&gt;0,((Q20-$B$54)/($B$55))^4,"")</f>
        <v/>
      </c>
      <c r="R74" s="85" t="str">
        <f t="shared" si="36"/>
        <v/>
      </c>
      <c r="S74" s="85" t="str">
        <f t="shared" si="36"/>
        <v/>
      </c>
      <c r="T74" s="85" t="str">
        <f t="shared" si="36"/>
        <v/>
      </c>
      <c r="U74" s="85" t="str">
        <f t="shared" si="36"/>
        <v/>
      </c>
      <c r="V74" s="85" t="str">
        <f t="shared" si="36"/>
        <v/>
      </c>
      <c r="W74" s="85" t="str">
        <f t="shared" si="36"/>
        <v/>
      </c>
      <c r="X74" s="85" t="str">
        <f t="shared" si="36"/>
        <v/>
      </c>
      <c r="Y74" s="85" t="str">
        <f t="shared" si="36"/>
        <v/>
      </c>
      <c r="Z74" s="85" t="str">
        <f t="shared" si="36"/>
        <v/>
      </c>
      <c r="AA74" s="85" t="str">
        <f t="shared" si="36"/>
        <v/>
      </c>
      <c r="AB74" s="85" t="str">
        <f t="shared" si="36"/>
        <v/>
      </c>
      <c r="AC74" s="85" t="str">
        <f t="shared" si="36"/>
        <v/>
      </c>
      <c r="AD74" s="85" t="str">
        <f t="shared" si="36"/>
        <v/>
      </c>
      <c r="AE74" s="85" t="str">
        <f t="shared" si="36"/>
        <v/>
      </c>
    </row>
    <row r="75" spans="1:31">
      <c r="A75" s="103">
        <v>19</v>
      </c>
      <c r="B75" s="85" t="str">
        <f t="shared" ref="B75:AE83" si="37">IF(B21&gt;0,((B21-$B$54)/($B$55))^4,"")</f>
        <v/>
      </c>
      <c r="C75" s="85" t="str">
        <f t="shared" si="37"/>
        <v/>
      </c>
      <c r="D75" s="85" t="str">
        <f t="shared" si="37"/>
        <v/>
      </c>
      <c r="E75" s="85" t="str">
        <f t="shared" si="37"/>
        <v/>
      </c>
      <c r="F75" s="85" t="str">
        <f t="shared" si="37"/>
        <v/>
      </c>
      <c r="G75" s="85" t="str">
        <f t="shared" si="37"/>
        <v/>
      </c>
      <c r="H75" s="85" t="str">
        <f t="shared" si="37"/>
        <v/>
      </c>
      <c r="I75" s="85" t="str">
        <f t="shared" si="37"/>
        <v/>
      </c>
      <c r="J75" s="85" t="str">
        <f t="shared" si="37"/>
        <v/>
      </c>
      <c r="K75" s="85" t="str">
        <f t="shared" si="37"/>
        <v/>
      </c>
      <c r="L75" s="85" t="str">
        <f t="shared" si="37"/>
        <v/>
      </c>
      <c r="M75" s="85" t="str">
        <f t="shared" si="37"/>
        <v/>
      </c>
      <c r="N75" s="85" t="str">
        <f t="shared" si="37"/>
        <v/>
      </c>
      <c r="O75" s="85" t="str">
        <f t="shared" si="37"/>
        <v/>
      </c>
      <c r="P75" s="85" t="str">
        <f t="shared" si="37"/>
        <v/>
      </c>
      <c r="Q75" s="85" t="str">
        <f t="shared" si="37"/>
        <v/>
      </c>
      <c r="R75" s="85" t="str">
        <f t="shared" si="37"/>
        <v/>
      </c>
      <c r="S75" s="85" t="str">
        <f t="shared" si="37"/>
        <v/>
      </c>
      <c r="T75" s="85" t="str">
        <f t="shared" si="37"/>
        <v/>
      </c>
      <c r="U75" s="85" t="str">
        <f t="shared" si="37"/>
        <v/>
      </c>
      <c r="V75" s="85" t="str">
        <f t="shared" si="37"/>
        <v/>
      </c>
      <c r="W75" s="85" t="str">
        <f t="shared" si="37"/>
        <v/>
      </c>
      <c r="X75" s="85" t="str">
        <f t="shared" si="37"/>
        <v/>
      </c>
      <c r="Y75" s="85" t="str">
        <f t="shared" si="37"/>
        <v/>
      </c>
      <c r="Z75" s="85" t="str">
        <f t="shared" si="37"/>
        <v/>
      </c>
      <c r="AA75" s="85" t="str">
        <f t="shared" si="37"/>
        <v/>
      </c>
      <c r="AB75" s="85" t="str">
        <f t="shared" si="37"/>
        <v/>
      </c>
      <c r="AC75" s="85" t="str">
        <f t="shared" si="37"/>
        <v/>
      </c>
      <c r="AD75" s="85" t="str">
        <f t="shared" si="37"/>
        <v/>
      </c>
      <c r="AE75" s="85" t="str">
        <f t="shared" si="37"/>
        <v/>
      </c>
    </row>
    <row r="76" spans="1:31">
      <c r="A76" s="103">
        <v>20</v>
      </c>
      <c r="B76" s="85" t="str">
        <f t="shared" si="37"/>
        <v/>
      </c>
      <c r="C76" s="85" t="str">
        <f t="shared" si="37"/>
        <v/>
      </c>
      <c r="D76" s="85" t="str">
        <f t="shared" si="37"/>
        <v/>
      </c>
      <c r="E76" s="85" t="str">
        <f t="shared" si="37"/>
        <v/>
      </c>
      <c r="F76" s="85" t="str">
        <f t="shared" si="37"/>
        <v/>
      </c>
      <c r="G76" s="85" t="str">
        <f t="shared" si="37"/>
        <v/>
      </c>
      <c r="H76" s="85" t="str">
        <f t="shared" si="37"/>
        <v/>
      </c>
      <c r="I76" s="85" t="str">
        <f t="shared" si="37"/>
        <v/>
      </c>
      <c r="J76" s="85" t="str">
        <f t="shared" si="37"/>
        <v/>
      </c>
      <c r="K76" s="85" t="str">
        <f t="shared" si="37"/>
        <v/>
      </c>
      <c r="L76" s="85" t="str">
        <f t="shared" si="37"/>
        <v/>
      </c>
      <c r="M76" s="85" t="str">
        <f t="shared" si="37"/>
        <v/>
      </c>
      <c r="N76" s="85" t="str">
        <f t="shared" si="37"/>
        <v/>
      </c>
      <c r="O76" s="85" t="str">
        <f t="shared" si="37"/>
        <v/>
      </c>
      <c r="P76" s="85" t="str">
        <f t="shared" si="37"/>
        <v/>
      </c>
      <c r="Q76" s="85" t="str">
        <f t="shared" si="37"/>
        <v/>
      </c>
      <c r="R76" s="85" t="str">
        <f t="shared" si="37"/>
        <v/>
      </c>
      <c r="S76" s="85" t="str">
        <f t="shared" si="37"/>
        <v/>
      </c>
      <c r="T76" s="85" t="str">
        <f t="shared" si="37"/>
        <v/>
      </c>
      <c r="U76" s="85" t="str">
        <f t="shared" si="37"/>
        <v/>
      </c>
      <c r="V76" s="85" t="str">
        <f t="shared" si="37"/>
        <v/>
      </c>
      <c r="W76" s="85" t="str">
        <f t="shared" si="37"/>
        <v/>
      </c>
      <c r="X76" s="85" t="str">
        <f t="shared" si="37"/>
        <v/>
      </c>
      <c r="Y76" s="85" t="str">
        <f t="shared" si="37"/>
        <v/>
      </c>
      <c r="Z76" s="85" t="str">
        <f t="shared" si="37"/>
        <v/>
      </c>
      <c r="AA76" s="85" t="str">
        <f t="shared" si="37"/>
        <v/>
      </c>
      <c r="AB76" s="85" t="str">
        <f t="shared" si="37"/>
        <v/>
      </c>
      <c r="AC76" s="85" t="str">
        <f t="shared" si="37"/>
        <v/>
      </c>
      <c r="AD76" s="85" t="str">
        <f t="shared" si="37"/>
        <v/>
      </c>
      <c r="AE76" s="85" t="str">
        <f t="shared" si="37"/>
        <v/>
      </c>
    </row>
    <row r="77" spans="1:31">
      <c r="A77" s="103">
        <v>21</v>
      </c>
      <c r="B77" s="85" t="str">
        <f t="shared" si="37"/>
        <v/>
      </c>
      <c r="C77" s="85" t="str">
        <f t="shared" si="37"/>
        <v/>
      </c>
      <c r="D77" s="85" t="str">
        <f t="shared" si="37"/>
        <v/>
      </c>
      <c r="E77" s="85" t="str">
        <f t="shared" si="37"/>
        <v/>
      </c>
      <c r="F77" s="85" t="str">
        <f t="shared" si="37"/>
        <v/>
      </c>
      <c r="G77" s="85" t="str">
        <f t="shared" si="37"/>
        <v/>
      </c>
      <c r="H77" s="85" t="str">
        <f t="shared" si="37"/>
        <v/>
      </c>
      <c r="I77" s="85" t="str">
        <f t="shared" si="37"/>
        <v/>
      </c>
      <c r="J77" s="85" t="str">
        <f t="shared" si="37"/>
        <v/>
      </c>
      <c r="K77" s="85" t="str">
        <f t="shared" si="37"/>
        <v/>
      </c>
      <c r="L77" s="85" t="str">
        <f t="shared" si="37"/>
        <v/>
      </c>
      <c r="M77" s="85" t="str">
        <f t="shared" si="37"/>
        <v/>
      </c>
      <c r="N77" s="85" t="str">
        <f t="shared" si="37"/>
        <v/>
      </c>
      <c r="O77" s="85" t="str">
        <f t="shared" si="37"/>
        <v/>
      </c>
      <c r="P77" s="85" t="str">
        <f t="shared" si="37"/>
        <v/>
      </c>
      <c r="Q77" s="85" t="str">
        <f t="shared" si="37"/>
        <v/>
      </c>
      <c r="R77" s="85" t="str">
        <f t="shared" si="37"/>
        <v/>
      </c>
      <c r="S77" s="85" t="str">
        <f t="shared" si="37"/>
        <v/>
      </c>
      <c r="T77" s="85" t="str">
        <f t="shared" si="37"/>
        <v/>
      </c>
      <c r="U77" s="85" t="str">
        <f t="shared" si="37"/>
        <v/>
      </c>
      <c r="V77" s="85" t="str">
        <f t="shared" si="37"/>
        <v/>
      </c>
      <c r="W77" s="85" t="str">
        <f t="shared" si="37"/>
        <v/>
      </c>
      <c r="X77" s="85" t="str">
        <f t="shared" si="37"/>
        <v/>
      </c>
      <c r="Y77" s="85" t="str">
        <f t="shared" si="37"/>
        <v/>
      </c>
      <c r="Z77" s="85" t="str">
        <f t="shared" si="37"/>
        <v/>
      </c>
      <c r="AA77" s="85" t="str">
        <f t="shared" si="37"/>
        <v/>
      </c>
      <c r="AB77" s="85" t="str">
        <f t="shared" si="37"/>
        <v/>
      </c>
      <c r="AC77" s="85" t="str">
        <f t="shared" si="37"/>
        <v/>
      </c>
      <c r="AD77" s="85" t="str">
        <f t="shared" si="37"/>
        <v/>
      </c>
      <c r="AE77" s="85" t="str">
        <f t="shared" si="37"/>
        <v/>
      </c>
    </row>
    <row r="78" spans="1:31">
      <c r="A78" s="103">
        <v>22</v>
      </c>
      <c r="B78" s="85" t="str">
        <f t="shared" si="37"/>
        <v/>
      </c>
      <c r="C78" s="85" t="str">
        <f t="shared" si="37"/>
        <v/>
      </c>
      <c r="D78" s="85" t="str">
        <f t="shared" si="37"/>
        <v/>
      </c>
      <c r="E78" s="85" t="str">
        <f t="shared" si="37"/>
        <v/>
      </c>
      <c r="F78" s="85" t="str">
        <f t="shared" si="37"/>
        <v/>
      </c>
      <c r="G78" s="85" t="str">
        <f t="shared" si="37"/>
        <v/>
      </c>
      <c r="H78" s="85" t="str">
        <f t="shared" si="37"/>
        <v/>
      </c>
      <c r="I78" s="85" t="str">
        <f t="shared" si="37"/>
        <v/>
      </c>
      <c r="J78" s="85" t="str">
        <f t="shared" si="37"/>
        <v/>
      </c>
      <c r="K78" s="85" t="str">
        <f t="shared" si="37"/>
        <v/>
      </c>
      <c r="L78" s="85" t="str">
        <f t="shared" si="37"/>
        <v/>
      </c>
      <c r="M78" s="85" t="str">
        <f t="shared" si="37"/>
        <v/>
      </c>
      <c r="N78" s="85" t="str">
        <f t="shared" si="37"/>
        <v/>
      </c>
      <c r="O78" s="85" t="str">
        <f t="shared" si="37"/>
        <v/>
      </c>
      <c r="P78" s="85" t="str">
        <f t="shared" si="37"/>
        <v/>
      </c>
      <c r="Q78" s="85" t="str">
        <f t="shared" si="37"/>
        <v/>
      </c>
      <c r="R78" s="85" t="str">
        <f t="shared" si="37"/>
        <v/>
      </c>
      <c r="S78" s="85" t="str">
        <f t="shared" si="37"/>
        <v/>
      </c>
      <c r="T78" s="85" t="str">
        <f t="shared" si="37"/>
        <v/>
      </c>
      <c r="U78" s="85" t="str">
        <f t="shared" si="37"/>
        <v/>
      </c>
      <c r="V78" s="85" t="str">
        <f t="shared" si="37"/>
        <v/>
      </c>
      <c r="W78" s="85" t="str">
        <f t="shared" si="37"/>
        <v/>
      </c>
      <c r="X78" s="85" t="str">
        <f t="shared" si="37"/>
        <v/>
      </c>
      <c r="Y78" s="85" t="str">
        <f t="shared" si="37"/>
        <v/>
      </c>
      <c r="Z78" s="85" t="str">
        <f t="shared" si="37"/>
        <v/>
      </c>
      <c r="AA78" s="85" t="str">
        <f t="shared" si="37"/>
        <v/>
      </c>
      <c r="AB78" s="85" t="str">
        <f t="shared" si="37"/>
        <v/>
      </c>
      <c r="AC78" s="85" t="str">
        <f t="shared" si="37"/>
        <v/>
      </c>
      <c r="AD78" s="85" t="str">
        <f t="shared" si="37"/>
        <v/>
      </c>
      <c r="AE78" s="85" t="str">
        <f t="shared" si="37"/>
        <v/>
      </c>
    </row>
    <row r="79" spans="1:31">
      <c r="A79" s="103">
        <v>23</v>
      </c>
      <c r="B79" s="85" t="str">
        <f t="shared" si="37"/>
        <v/>
      </c>
      <c r="C79" s="85" t="str">
        <f t="shared" si="37"/>
        <v/>
      </c>
      <c r="D79" s="85" t="str">
        <f t="shared" si="37"/>
        <v/>
      </c>
      <c r="E79" s="85" t="str">
        <f t="shared" si="37"/>
        <v/>
      </c>
      <c r="F79" s="85" t="str">
        <f t="shared" si="37"/>
        <v/>
      </c>
      <c r="G79" s="85" t="str">
        <f t="shared" si="37"/>
        <v/>
      </c>
      <c r="H79" s="85" t="str">
        <f t="shared" si="37"/>
        <v/>
      </c>
      <c r="I79" s="85" t="str">
        <f t="shared" si="37"/>
        <v/>
      </c>
      <c r="J79" s="85" t="str">
        <f t="shared" si="37"/>
        <v/>
      </c>
      <c r="K79" s="85" t="str">
        <f t="shared" si="37"/>
        <v/>
      </c>
      <c r="L79" s="85" t="str">
        <f t="shared" si="37"/>
        <v/>
      </c>
      <c r="M79" s="85" t="str">
        <f t="shared" si="37"/>
        <v/>
      </c>
      <c r="N79" s="85" t="str">
        <f t="shared" si="37"/>
        <v/>
      </c>
      <c r="O79" s="85" t="str">
        <f t="shared" si="37"/>
        <v/>
      </c>
      <c r="P79" s="85" t="str">
        <f t="shared" si="37"/>
        <v/>
      </c>
      <c r="Q79" s="85" t="str">
        <f t="shared" si="37"/>
        <v/>
      </c>
      <c r="R79" s="85" t="str">
        <f t="shared" si="37"/>
        <v/>
      </c>
      <c r="S79" s="85" t="str">
        <f t="shared" si="37"/>
        <v/>
      </c>
      <c r="T79" s="85" t="str">
        <f t="shared" si="37"/>
        <v/>
      </c>
      <c r="U79" s="85" t="str">
        <f t="shared" si="37"/>
        <v/>
      </c>
      <c r="V79" s="85" t="str">
        <f t="shared" si="37"/>
        <v/>
      </c>
      <c r="W79" s="85" t="str">
        <f t="shared" si="37"/>
        <v/>
      </c>
      <c r="X79" s="85" t="str">
        <f t="shared" si="37"/>
        <v/>
      </c>
      <c r="Y79" s="85" t="str">
        <f t="shared" si="37"/>
        <v/>
      </c>
      <c r="Z79" s="85" t="str">
        <f t="shared" si="37"/>
        <v/>
      </c>
      <c r="AA79" s="85" t="str">
        <f t="shared" si="37"/>
        <v/>
      </c>
      <c r="AB79" s="85" t="str">
        <f t="shared" si="37"/>
        <v/>
      </c>
      <c r="AC79" s="85" t="str">
        <f t="shared" si="37"/>
        <v/>
      </c>
      <c r="AD79" s="85" t="str">
        <f t="shared" si="37"/>
        <v/>
      </c>
      <c r="AE79" s="85" t="str">
        <f t="shared" si="37"/>
        <v/>
      </c>
    </row>
    <row r="80" spans="1:31">
      <c r="A80" s="103">
        <v>24</v>
      </c>
      <c r="B80" s="85" t="str">
        <f t="shared" si="37"/>
        <v/>
      </c>
      <c r="C80" s="85" t="str">
        <f t="shared" si="37"/>
        <v/>
      </c>
      <c r="D80" s="85" t="str">
        <f t="shared" si="37"/>
        <v/>
      </c>
      <c r="E80" s="85" t="str">
        <f t="shared" si="37"/>
        <v/>
      </c>
      <c r="F80" s="85" t="str">
        <f t="shared" si="37"/>
        <v/>
      </c>
      <c r="G80" s="85" t="str">
        <f t="shared" si="37"/>
        <v/>
      </c>
      <c r="H80" s="85" t="str">
        <f t="shared" si="37"/>
        <v/>
      </c>
      <c r="I80" s="85" t="str">
        <f t="shared" si="37"/>
        <v/>
      </c>
      <c r="J80" s="85" t="str">
        <f t="shared" si="37"/>
        <v/>
      </c>
      <c r="K80" s="85" t="str">
        <f t="shared" si="37"/>
        <v/>
      </c>
      <c r="L80" s="85" t="str">
        <f t="shared" si="37"/>
        <v/>
      </c>
      <c r="M80" s="85" t="str">
        <f t="shared" si="37"/>
        <v/>
      </c>
      <c r="N80" s="85" t="str">
        <f t="shared" si="37"/>
        <v/>
      </c>
      <c r="O80" s="85" t="str">
        <f t="shared" si="37"/>
        <v/>
      </c>
      <c r="P80" s="85" t="str">
        <f t="shared" si="37"/>
        <v/>
      </c>
      <c r="Q80" s="85" t="str">
        <f t="shared" si="37"/>
        <v/>
      </c>
      <c r="R80" s="85" t="str">
        <f t="shared" si="37"/>
        <v/>
      </c>
      <c r="S80" s="85" t="str">
        <f t="shared" si="37"/>
        <v/>
      </c>
      <c r="T80" s="85" t="str">
        <f t="shared" si="37"/>
        <v/>
      </c>
      <c r="U80" s="85" t="str">
        <f t="shared" si="37"/>
        <v/>
      </c>
      <c r="V80" s="85" t="str">
        <f t="shared" si="37"/>
        <v/>
      </c>
      <c r="W80" s="85" t="str">
        <f t="shared" si="37"/>
        <v/>
      </c>
      <c r="X80" s="85" t="str">
        <f t="shared" si="37"/>
        <v/>
      </c>
      <c r="Y80" s="85" t="str">
        <f t="shared" si="37"/>
        <v/>
      </c>
      <c r="Z80" s="85" t="str">
        <f t="shared" si="37"/>
        <v/>
      </c>
      <c r="AA80" s="85" t="str">
        <f t="shared" si="37"/>
        <v/>
      </c>
      <c r="AB80" s="85" t="str">
        <f t="shared" si="37"/>
        <v/>
      </c>
      <c r="AC80" s="85" t="str">
        <f t="shared" si="37"/>
        <v/>
      </c>
      <c r="AD80" s="85" t="str">
        <f t="shared" si="37"/>
        <v/>
      </c>
      <c r="AE80" s="85" t="str">
        <f t="shared" si="37"/>
        <v/>
      </c>
    </row>
    <row r="81" spans="1:31">
      <c r="A81" s="103">
        <v>25</v>
      </c>
      <c r="B81" s="85" t="str">
        <f t="shared" si="37"/>
        <v/>
      </c>
      <c r="C81" s="85" t="str">
        <f t="shared" si="37"/>
        <v/>
      </c>
      <c r="D81" s="85" t="str">
        <f t="shared" si="37"/>
        <v/>
      </c>
      <c r="E81" s="85" t="str">
        <f t="shared" si="37"/>
        <v/>
      </c>
      <c r="F81" s="85" t="str">
        <f t="shared" si="37"/>
        <v/>
      </c>
      <c r="G81" s="85" t="str">
        <f t="shared" si="37"/>
        <v/>
      </c>
      <c r="H81" s="85" t="str">
        <f t="shared" si="37"/>
        <v/>
      </c>
      <c r="I81" s="85" t="str">
        <f t="shared" si="37"/>
        <v/>
      </c>
      <c r="J81" s="85" t="str">
        <f t="shared" si="37"/>
        <v/>
      </c>
      <c r="K81" s="85" t="str">
        <f t="shared" si="37"/>
        <v/>
      </c>
      <c r="L81" s="85" t="str">
        <f t="shared" si="37"/>
        <v/>
      </c>
      <c r="M81" s="85" t="str">
        <f t="shared" si="37"/>
        <v/>
      </c>
      <c r="N81" s="85" t="str">
        <f t="shared" si="37"/>
        <v/>
      </c>
      <c r="O81" s="85" t="str">
        <f t="shared" si="37"/>
        <v/>
      </c>
      <c r="P81" s="85" t="str">
        <f t="shared" si="37"/>
        <v/>
      </c>
      <c r="Q81" s="85" t="str">
        <f t="shared" si="37"/>
        <v/>
      </c>
      <c r="R81" s="85" t="str">
        <f t="shared" si="37"/>
        <v/>
      </c>
      <c r="S81" s="85" t="str">
        <f t="shared" si="37"/>
        <v/>
      </c>
      <c r="T81" s="85" t="str">
        <f t="shared" si="37"/>
        <v/>
      </c>
      <c r="U81" s="85" t="str">
        <f t="shared" si="37"/>
        <v/>
      </c>
      <c r="V81" s="85" t="str">
        <f t="shared" si="37"/>
        <v/>
      </c>
      <c r="W81" s="85" t="str">
        <f t="shared" si="37"/>
        <v/>
      </c>
      <c r="X81" s="85" t="str">
        <f t="shared" si="37"/>
        <v/>
      </c>
      <c r="Y81" s="85" t="str">
        <f t="shared" si="37"/>
        <v/>
      </c>
      <c r="Z81" s="85" t="str">
        <f t="shared" si="37"/>
        <v/>
      </c>
      <c r="AA81" s="85" t="str">
        <f t="shared" si="37"/>
        <v/>
      </c>
      <c r="AB81" s="85" t="str">
        <f t="shared" si="37"/>
        <v/>
      </c>
      <c r="AC81" s="85" t="str">
        <f t="shared" si="37"/>
        <v/>
      </c>
      <c r="AD81" s="85" t="str">
        <f t="shared" si="37"/>
        <v/>
      </c>
      <c r="AE81" s="85" t="str">
        <f t="shared" si="37"/>
        <v/>
      </c>
    </row>
    <row r="82" spans="1:31">
      <c r="A82" s="103">
        <v>26</v>
      </c>
      <c r="B82" s="85" t="str">
        <f t="shared" si="37"/>
        <v/>
      </c>
      <c r="C82" s="85" t="str">
        <f t="shared" si="37"/>
        <v/>
      </c>
      <c r="D82" s="85" t="str">
        <f t="shared" si="37"/>
        <v/>
      </c>
      <c r="E82" s="85" t="str">
        <f t="shared" si="37"/>
        <v/>
      </c>
      <c r="F82" s="85" t="str">
        <f t="shared" si="37"/>
        <v/>
      </c>
      <c r="G82" s="85" t="str">
        <f t="shared" si="37"/>
        <v/>
      </c>
      <c r="H82" s="85" t="str">
        <f t="shared" si="37"/>
        <v/>
      </c>
      <c r="I82" s="85" t="str">
        <f t="shared" si="37"/>
        <v/>
      </c>
      <c r="J82" s="85" t="str">
        <f t="shared" si="37"/>
        <v/>
      </c>
      <c r="K82" s="85" t="str">
        <f t="shared" si="37"/>
        <v/>
      </c>
      <c r="L82" s="85" t="str">
        <f t="shared" si="37"/>
        <v/>
      </c>
      <c r="M82" s="85" t="str">
        <f t="shared" si="37"/>
        <v/>
      </c>
      <c r="N82" s="85" t="str">
        <f t="shared" si="37"/>
        <v/>
      </c>
      <c r="O82" s="85" t="str">
        <f t="shared" si="37"/>
        <v/>
      </c>
      <c r="P82" s="85" t="str">
        <f t="shared" si="37"/>
        <v/>
      </c>
      <c r="Q82" s="85" t="str">
        <f t="shared" si="37"/>
        <v/>
      </c>
      <c r="R82" s="85" t="str">
        <f t="shared" si="37"/>
        <v/>
      </c>
      <c r="S82" s="85" t="str">
        <f t="shared" si="37"/>
        <v/>
      </c>
      <c r="T82" s="85" t="str">
        <f t="shared" si="37"/>
        <v/>
      </c>
      <c r="U82" s="85" t="str">
        <f t="shared" si="37"/>
        <v/>
      </c>
      <c r="V82" s="85" t="str">
        <f t="shared" si="37"/>
        <v/>
      </c>
      <c r="W82" s="85" t="str">
        <f t="shared" si="37"/>
        <v/>
      </c>
      <c r="X82" s="85" t="str">
        <f t="shared" si="37"/>
        <v/>
      </c>
      <c r="Y82" s="85" t="str">
        <f t="shared" si="37"/>
        <v/>
      </c>
      <c r="Z82" s="85" t="str">
        <f t="shared" si="37"/>
        <v/>
      </c>
      <c r="AA82" s="85" t="str">
        <f t="shared" si="37"/>
        <v/>
      </c>
      <c r="AB82" s="85" t="str">
        <f t="shared" si="37"/>
        <v/>
      </c>
      <c r="AC82" s="85" t="str">
        <f t="shared" si="37"/>
        <v/>
      </c>
      <c r="AD82" s="85" t="str">
        <f t="shared" si="37"/>
        <v/>
      </c>
      <c r="AE82" s="85" t="str">
        <f t="shared" si="37"/>
        <v/>
      </c>
    </row>
    <row r="83" spans="1:31">
      <c r="A83" s="103">
        <v>27</v>
      </c>
      <c r="B83" s="85" t="str">
        <f t="shared" si="37"/>
        <v/>
      </c>
      <c r="C83" s="85" t="str">
        <f t="shared" si="37"/>
        <v/>
      </c>
      <c r="D83" s="85" t="str">
        <f t="shared" si="37"/>
        <v/>
      </c>
      <c r="E83" s="85" t="str">
        <f t="shared" si="37"/>
        <v/>
      </c>
      <c r="F83" s="85" t="str">
        <f t="shared" si="37"/>
        <v/>
      </c>
      <c r="G83" s="85" t="str">
        <f t="shared" si="37"/>
        <v/>
      </c>
      <c r="H83" s="85" t="str">
        <f t="shared" si="37"/>
        <v/>
      </c>
      <c r="I83" s="85" t="str">
        <f t="shared" si="37"/>
        <v/>
      </c>
      <c r="J83" s="85" t="str">
        <f t="shared" si="37"/>
        <v/>
      </c>
      <c r="K83" s="85" t="str">
        <f t="shared" si="37"/>
        <v/>
      </c>
      <c r="L83" s="85" t="str">
        <f t="shared" si="37"/>
        <v/>
      </c>
      <c r="M83" s="85" t="str">
        <f t="shared" si="37"/>
        <v/>
      </c>
      <c r="N83" s="85" t="str">
        <f t="shared" si="37"/>
        <v/>
      </c>
      <c r="O83" s="85" t="str">
        <f t="shared" si="37"/>
        <v/>
      </c>
      <c r="P83" s="85" t="str">
        <f t="shared" si="37"/>
        <v/>
      </c>
      <c r="Q83" s="85" t="str">
        <f t="shared" ref="Q83:AE83" si="38">IF(Q29&gt;0,((Q29-$B$54)/($B$55))^4,"")</f>
        <v/>
      </c>
      <c r="R83" s="85" t="str">
        <f t="shared" si="38"/>
        <v/>
      </c>
      <c r="S83" s="85" t="str">
        <f t="shared" si="38"/>
        <v/>
      </c>
      <c r="T83" s="85" t="str">
        <f t="shared" si="38"/>
        <v/>
      </c>
      <c r="U83" s="85" t="str">
        <f t="shared" si="38"/>
        <v/>
      </c>
      <c r="V83" s="85" t="str">
        <f t="shared" si="38"/>
        <v/>
      </c>
      <c r="W83" s="85" t="str">
        <f t="shared" si="38"/>
        <v/>
      </c>
      <c r="X83" s="85" t="str">
        <f t="shared" si="38"/>
        <v/>
      </c>
      <c r="Y83" s="85" t="str">
        <f t="shared" si="38"/>
        <v/>
      </c>
      <c r="Z83" s="85" t="str">
        <f t="shared" si="38"/>
        <v/>
      </c>
      <c r="AA83" s="85" t="str">
        <f t="shared" si="38"/>
        <v/>
      </c>
      <c r="AB83" s="85" t="str">
        <f t="shared" si="38"/>
        <v/>
      </c>
      <c r="AC83" s="85" t="str">
        <f t="shared" si="38"/>
        <v/>
      </c>
      <c r="AD83" s="85" t="str">
        <f t="shared" si="38"/>
        <v/>
      </c>
      <c r="AE83" s="85" t="str">
        <f t="shared" si="38"/>
        <v/>
      </c>
    </row>
    <row r="84" spans="1:31">
      <c r="A84" s="103">
        <v>28</v>
      </c>
      <c r="B84" s="85" t="str">
        <f t="shared" ref="B84:AE91" si="39">IF(B30&gt;0,((B30-$B$54)/($B$55))^4,"")</f>
        <v/>
      </c>
      <c r="C84" s="85" t="str">
        <f t="shared" si="39"/>
        <v/>
      </c>
      <c r="D84" s="85" t="str">
        <f t="shared" si="39"/>
        <v/>
      </c>
      <c r="E84" s="85" t="str">
        <f t="shared" si="39"/>
        <v/>
      </c>
      <c r="F84" s="85" t="str">
        <f t="shared" si="39"/>
        <v/>
      </c>
      <c r="G84" s="85" t="str">
        <f t="shared" si="39"/>
        <v/>
      </c>
      <c r="H84" s="85" t="str">
        <f t="shared" si="39"/>
        <v/>
      </c>
      <c r="I84" s="85" t="str">
        <f t="shared" si="39"/>
        <v/>
      </c>
      <c r="J84" s="85" t="str">
        <f t="shared" si="39"/>
        <v/>
      </c>
      <c r="K84" s="85" t="str">
        <f t="shared" si="39"/>
        <v/>
      </c>
      <c r="L84" s="85" t="str">
        <f t="shared" si="39"/>
        <v/>
      </c>
      <c r="M84" s="85" t="str">
        <f t="shared" si="39"/>
        <v/>
      </c>
      <c r="N84" s="85" t="str">
        <f t="shared" si="39"/>
        <v/>
      </c>
      <c r="O84" s="85" t="str">
        <f t="shared" si="39"/>
        <v/>
      </c>
      <c r="P84" s="85" t="str">
        <f t="shared" si="39"/>
        <v/>
      </c>
      <c r="Q84" s="85" t="str">
        <f t="shared" si="39"/>
        <v/>
      </c>
      <c r="R84" s="85" t="str">
        <f t="shared" si="39"/>
        <v/>
      </c>
      <c r="S84" s="85" t="str">
        <f t="shared" si="39"/>
        <v/>
      </c>
      <c r="T84" s="85" t="str">
        <f t="shared" si="39"/>
        <v/>
      </c>
      <c r="U84" s="85" t="str">
        <f t="shared" si="39"/>
        <v/>
      </c>
      <c r="V84" s="85" t="str">
        <f t="shared" si="39"/>
        <v/>
      </c>
      <c r="W84" s="85" t="str">
        <f t="shared" si="39"/>
        <v/>
      </c>
      <c r="X84" s="85" t="str">
        <f t="shared" si="39"/>
        <v/>
      </c>
      <c r="Y84" s="85" t="str">
        <f t="shared" si="39"/>
        <v/>
      </c>
      <c r="Z84" s="85" t="str">
        <f t="shared" si="39"/>
        <v/>
      </c>
      <c r="AA84" s="85" t="str">
        <f t="shared" si="39"/>
        <v/>
      </c>
      <c r="AB84" s="85" t="str">
        <f t="shared" si="39"/>
        <v/>
      </c>
      <c r="AC84" s="85" t="str">
        <f t="shared" si="39"/>
        <v/>
      </c>
      <c r="AD84" s="85" t="str">
        <f t="shared" si="39"/>
        <v/>
      </c>
      <c r="AE84" s="85" t="str">
        <f t="shared" si="39"/>
        <v/>
      </c>
    </row>
    <row r="85" spans="1:31">
      <c r="A85" s="103">
        <v>29</v>
      </c>
      <c r="B85" s="85" t="str">
        <f t="shared" si="39"/>
        <v/>
      </c>
      <c r="C85" s="85" t="str">
        <f t="shared" si="39"/>
        <v/>
      </c>
      <c r="D85" s="85" t="str">
        <f t="shared" si="39"/>
        <v/>
      </c>
      <c r="E85" s="85" t="str">
        <f t="shared" si="39"/>
        <v/>
      </c>
      <c r="F85" s="85" t="str">
        <f t="shared" si="39"/>
        <v/>
      </c>
      <c r="G85" s="85" t="str">
        <f t="shared" si="39"/>
        <v/>
      </c>
      <c r="H85" s="85" t="str">
        <f t="shared" si="39"/>
        <v/>
      </c>
      <c r="I85" s="85" t="str">
        <f t="shared" si="39"/>
        <v/>
      </c>
      <c r="J85" s="85" t="str">
        <f t="shared" si="39"/>
        <v/>
      </c>
      <c r="K85" s="85" t="str">
        <f t="shared" si="39"/>
        <v/>
      </c>
      <c r="L85" s="85" t="str">
        <f t="shared" si="39"/>
        <v/>
      </c>
      <c r="M85" s="85" t="str">
        <f t="shared" si="39"/>
        <v/>
      </c>
      <c r="N85" s="85" t="str">
        <f t="shared" si="39"/>
        <v/>
      </c>
      <c r="O85" s="85" t="str">
        <f t="shared" si="39"/>
        <v/>
      </c>
      <c r="P85" s="85" t="str">
        <f t="shared" si="39"/>
        <v/>
      </c>
      <c r="Q85" s="85" t="str">
        <f t="shared" si="39"/>
        <v/>
      </c>
      <c r="R85" s="85" t="str">
        <f t="shared" si="39"/>
        <v/>
      </c>
      <c r="S85" s="85" t="str">
        <f t="shared" si="39"/>
        <v/>
      </c>
      <c r="T85" s="85" t="str">
        <f t="shared" si="39"/>
        <v/>
      </c>
      <c r="U85" s="85" t="str">
        <f t="shared" si="39"/>
        <v/>
      </c>
      <c r="V85" s="85" t="str">
        <f t="shared" si="39"/>
        <v/>
      </c>
      <c r="W85" s="85" t="str">
        <f t="shared" si="39"/>
        <v/>
      </c>
      <c r="X85" s="85" t="str">
        <f t="shared" si="39"/>
        <v/>
      </c>
      <c r="Y85" s="85" t="str">
        <f t="shared" si="39"/>
        <v/>
      </c>
      <c r="Z85" s="85" t="str">
        <f t="shared" si="39"/>
        <v/>
      </c>
      <c r="AA85" s="85" t="str">
        <f t="shared" si="39"/>
        <v/>
      </c>
      <c r="AB85" s="85" t="str">
        <f t="shared" si="39"/>
        <v/>
      </c>
      <c r="AC85" s="85" t="str">
        <f t="shared" si="39"/>
        <v/>
      </c>
      <c r="AD85" s="85" t="str">
        <f t="shared" si="39"/>
        <v/>
      </c>
      <c r="AE85" s="85" t="str">
        <f t="shared" si="39"/>
        <v/>
      </c>
    </row>
    <row r="86" spans="1:31">
      <c r="A86" s="103">
        <v>30</v>
      </c>
      <c r="B86" s="85" t="str">
        <f t="shared" si="39"/>
        <v/>
      </c>
      <c r="C86" s="85" t="str">
        <f t="shared" si="39"/>
        <v/>
      </c>
      <c r="D86" s="85" t="str">
        <f t="shared" si="39"/>
        <v/>
      </c>
      <c r="E86" s="85" t="str">
        <f t="shared" si="39"/>
        <v/>
      </c>
      <c r="F86" s="85" t="str">
        <f t="shared" si="39"/>
        <v/>
      </c>
      <c r="G86" s="85" t="str">
        <f t="shared" si="39"/>
        <v/>
      </c>
      <c r="H86" s="85" t="str">
        <f t="shared" si="39"/>
        <v/>
      </c>
      <c r="I86" s="85" t="str">
        <f t="shared" si="39"/>
        <v/>
      </c>
      <c r="J86" s="85" t="str">
        <f t="shared" si="39"/>
        <v/>
      </c>
      <c r="K86" s="85" t="str">
        <f t="shared" si="39"/>
        <v/>
      </c>
      <c r="L86" s="85" t="str">
        <f t="shared" si="39"/>
        <v/>
      </c>
      <c r="M86" s="85" t="str">
        <f t="shared" si="39"/>
        <v/>
      </c>
      <c r="N86" s="85" t="str">
        <f t="shared" si="39"/>
        <v/>
      </c>
      <c r="O86" s="85" t="str">
        <f t="shared" si="39"/>
        <v/>
      </c>
      <c r="P86" s="85" t="str">
        <f t="shared" si="39"/>
        <v/>
      </c>
      <c r="Q86" s="85" t="str">
        <f t="shared" si="39"/>
        <v/>
      </c>
      <c r="R86" s="85" t="str">
        <f t="shared" si="39"/>
        <v/>
      </c>
      <c r="S86" s="85" t="str">
        <f t="shared" si="39"/>
        <v/>
      </c>
      <c r="T86" s="85" t="str">
        <f t="shared" si="39"/>
        <v/>
      </c>
      <c r="U86" s="85" t="str">
        <f t="shared" si="39"/>
        <v/>
      </c>
      <c r="V86" s="85" t="str">
        <f t="shared" si="39"/>
        <v/>
      </c>
      <c r="W86" s="85" t="str">
        <f t="shared" si="39"/>
        <v/>
      </c>
      <c r="X86" s="85" t="str">
        <f t="shared" si="39"/>
        <v/>
      </c>
      <c r="Y86" s="85" t="str">
        <f t="shared" si="39"/>
        <v/>
      </c>
      <c r="Z86" s="85" t="str">
        <f t="shared" si="39"/>
        <v/>
      </c>
      <c r="AA86" s="85" t="str">
        <f t="shared" si="39"/>
        <v/>
      </c>
      <c r="AB86" s="85" t="str">
        <f t="shared" si="39"/>
        <v/>
      </c>
      <c r="AC86" s="85" t="str">
        <f t="shared" si="39"/>
        <v/>
      </c>
      <c r="AD86" s="85" t="str">
        <f t="shared" si="39"/>
        <v/>
      </c>
      <c r="AE86" s="85" t="str">
        <f t="shared" si="39"/>
        <v/>
      </c>
    </row>
    <row r="87" spans="1:31">
      <c r="A87" s="103">
        <v>31</v>
      </c>
      <c r="B87" s="85" t="str">
        <f t="shared" si="39"/>
        <v/>
      </c>
      <c r="C87" s="85" t="str">
        <f t="shared" si="39"/>
        <v/>
      </c>
      <c r="D87" s="85" t="str">
        <f t="shared" si="39"/>
        <v/>
      </c>
      <c r="E87" s="85" t="str">
        <f t="shared" si="39"/>
        <v/>
      </c>
      <c r="F87" s="85" t="str">
        <f t="shared" si="39"/>
        <v/>
      </c>
      <c r="G87" s="85" t="str">
        <f t="shared" si="39"/>
        <v/>
      </c>
      <c r="H87" s="85" t="str">
        <f t="shared" si="39"/>
        <v/>
      </c>
      <c r="I87" s="85" t="str">
        <f t="shared" si="39"/>
        <v/>
      </c>
      <c r="J87" s="85" t="str">
        <f t="shared" si="39"/>
        <v/>
      </c>
      <c r="K87" s="85" t="str">
        <f t="shared" si="39"/>
        <v/>
      </c>
      <c r="L87" s="85" t="str">
        <f t="shared" si="39"/>
        <v/>
      </c>
      <c r="M87" s="85" t="str">
        <f t="shared" si="39"/>
        <v/>
      </c>
      <c r="N87" s="85" t="str">
        <f t="shared" si="39"/>
        <v/>
      </c>
      <c r="O87" s="85" t="str">
        <f t="shared" si="39"/>
        <v/>
      </c>
      <c r="P87" s="85" t="str">
        <f t="shared" si="39"/>
        <v/>
      </c>
      <c r="Q87" s="85" t="str">
        <f t="shared" si="39"/>
        <v/>
      </c>
      <c r="R87" s="85" t="str">
        <f t="shared" si="39"/>
        <v/>
      </c>
      <c r="S87" s="85" t="str">
        <f t="shared" si="39"/>
        <v/>
      </c>
      <c r="T87" s="85" t="str">
        <f t="shared" si="39"/>
        <v/>
      </c>
      <c r="U87" s="85" t="str">
        <f t="shared" si="39"/>
        <v/>
      </c>
      <c r="V87" s="85" t="str">
        <f t="shared" si="39"/>
        <v/>
      </c>
      <c r="W87" s="85" t="str">
        <f t="shared" si="39"/>
        <v/>
      </c>
      <c r="X87" s="85" t="str">
        <f t="shared" si="39"/>
        <v/>
      </c>
      <c r="Y87" s="85" t="str">
        <f t="shared" si="39"/>
        <v/>
      </c>
      <c r="Z87" s="85" t="str">
        <f t="shared" si="39"/>
        <v/>
      </c>
      <c r="AA87" s="85" t="str">
        <f t="shared" si="39"/>
        <v/>
      </c>
      <c r="AB87" s="85" t="str">
        <f t="shared" si="39"/>
        <v/>
      </c>
      <c r="AC87" s="85" t="str">
        <f t="shared" si="39"/>
        <v/>
      </c>
      <c r="AD87" s="85" t="str">
        <f t="shared" si="39"/>
        <v/>
      </c>
      <c r="AE87" s="85" t="str">
        <f t="shared" si="39"/>
        <v/>
      </c>
    </row>
    <row r="88" spans="1:31">
      <c r="A88" s="103">
        <v>32</v>
      </c>
      <c r="B88" s="85" t="str">
        <f t="shared" si="39"/>
        <v/>
      </c>
      <c r="C88" s="85" t="str">
        <f t="shared" si="39"/>
        <v/>
      </c>
      <c r="D88" s="85" t="str">
        <f t="shared" si="39"/>
        <v/>
      </c>
      <c r="E88" s="85" t="str">
        <f t="shared" si="39"/>
        <v/>
      </c>
      <c r="F88" s="85" t="str">
        <f t="shared" si="39"/>
        <v/>
      </c>
      <c r="G88" s="85" t="str">
        <f t="shared" si="39"/>
        <v/>
      </c>
      <c r="H88" s="85" t="str">
        <f t="shared" si="39"/>
        <v/>
      </c>
      <c r="I88" s="85" t="str">
        <f t="shared" si="39"/>
        <v/>
      </c>
      <c r="J88" s="85" t="str">
        <f t="shared" si="39"/>
        <v/>
      </c>
      <c r="K88" s="85" t="str">
        <f t="shared" si="39"/>
        <v/>
      </c>
      <c r="L88" s="85" t="str">
        <f t="shared" si="39"/>
        <v/>
      </c>
      <c r="M88" s="85" t="str">
        <f t="shared" si="39"/>
        <v/>
      </c>
      <c r="N88" s="85" t="str">
        <f t="shared" si="39"/>
        <v/>
      </c>
      <c r="O88" s="85" t="str">
        <f t="shared" si="39"/>
        <v/>
      </c>
      <c r="P88" s="85" t="str">
        <f t="shared" si="39"/>
        <v/>
      </c>
      <c r="Q88" s="85" t="str">
        <f t="shared" si="39"/>
        <v/>
      </c>
      <c r="R88" s="85" t="str">
        <f t="shared" si="39"/>
        <v/>
      </c>
      <c r="S88" s="85" t="str">
        <f t="shared" si="39"/>
        <v/>
      </c>
      <c r="T88" s="85" t="str">
        <f t="shared" si="39"/>
        <v/>
      </c>
      <c r="U88" s="85" t="str">
        <f t="shared" si="39"/>
        <v/>
      </c>
      <c r="V88" s="85" t="str">
        <f t="shared" si="39"/>
        <v/>
      </c>
      <c r="W88" s="85" t="str">
        <f t="shared" si="39"/>
        <v/>
      </c>
      <c r="X88" s="85" t="str">
        <f t="shared" si="39"/>
        <v/>
      </c>
      <c r="Y88" s="85" t="str">
        <f t="shared" si="39"/>
        <v/>
      </c>
      <c r="Z88" s="85" t="str">
        <f t="shared" si="39"/>
        <v/>
      </c>
      <c r="AA88" s="85" t="str">
        <f t="shared" si="39"/>
        <v/>
      </c>
      <c r="AB88" s="85" t="str">
        <f t="shared" si="39"/>
        <v/>
      </c>
      <c r="AC88" s="85" t="str">
        <f t="shared" si="39"/>
        <v/>
      </c>
      <c r="AD88" s="85" t="str">
        <f t="shared" si="39"/>
        <v/>
      </c>
      <c r="AE88" s="85" t="str">
        <f t="shared" si="39"/>
        <v/>
      </c>
    </row>
    <row r="89" spans="1:31">
      <c r="A89" s="103">
        <v>33</v>
      </c>
      <c r="B89" s="85" t="str">
        <f t="shared" si="39"/>
        <v/>
      </c>
      <c r="C89" s="85" t="str">
        <f t="shared" si="39"/>
        <v/>
      </c>
      <c r="D89" s="85" t="str">
        <f t="shared" si="39"/>
        <v/>
      </c>
      <c r="E89" s="85" t="str">
        <f t="shared" si="39"/>
        <v/>
      </c>
      <c r="F89" s="85" t="str">
        <f t="shared" si="39"/>
        <v/>
      </c>
      <c r="G89" s="85" t="str">
        <f t="shared" si="39"/>
        <v/>
      </c>
      <c r="H89" s="85" t="str">
        <f t="shared" si="39"/>
        <v/>
      </c>
      <c r="I89" s="85" t="str">
        <f t="shared" si="39"/>
        <v/>
      </c>
      <c r="J89" s="85" t="str">
        <f t="shared" si="39"/>
        <v/>
      </c>
      <c r="K89" s="85" t="str">
        <f t="shared" si="39"/>
        <v/>
      </c>
      <c r="L89" s="85" t="str">
        <f t="shared" si="39"/>
        <v/>
      </c>
      <c r="M89" s="85" t="str">
        <f t="shared" si="39"/>
        <v/>
      </c>
      <c r="N89" s="85" t="str">
        <f t="shared" si="39"/>
        <v/>
      </c>
      <c r="O89" s="85" t="str">
        <f t="shared" si="39"/>
        <v/>
      </c>
      <c r="P89" s="85" t="str">
        <f t="shared" si="39"/>
        <v/>
      </c>
      <c r="Q89" s="85" t="str">
        <f t="shared" si="39"/>
        <v/>
      </c>
      <c r="R89" s="85" t="str">
        <f t="shared" si="39"/>
        <v/>
      </c>
      <c r="S89" s="85" t="str">
        <f t="shared" si="39"/>
        <v/>
      </c>
      <c r="T89" s="85" t="str">
        <f t="shared" si="39"/>
        <v/>
      </c>
      <c r="U89" s="85" t="str">
        <f t="shared" si="39"/>
        <v/>
      </c>
      <c r="V89" s="85" t="str">
        <f t="shared" si="39"/>
        <v/>
      </c>
      <c r="W89" s="85" t="str">
        <f t="shared" si="39"/>
        <v/>
      </c>
      <c r="X89" s="85" t="str">
        <f t="shared" si="39"/>
        <v/>
      </c>
      <c r="Y89" s="85" t="str">
        <f t="shared" si="39"/>
        <v/>
      </c>
      <c r="Z89" s="85" t="str">
        <f t="shared" si="39"/>
        <v/>
      </c>
      <c r="AA89" s="85" t="str">
        <f t="shared" si="39"/>
        <v/>
      </c>
      <c r="AB89" s="85" t="str">
        <f t="shared" si="39"/>
        <v/>
      </c>
      <c r="AC89" s="85" t="str">
        <f t="shared" si="39"/>
        <v/>
      </c>
      <c r="AD89" s="85" t="str">
        <f t="shared" si="39"/>
        <v/>
      </c>
      <c r="AE89" s="85" t="str">
        <f t="shared" si="39"/>
        <v/>
      </c>
    </row>
    <row r="90" spans="1:31">
      <c r="A90" s="103">
        <v>34</v>
      </c>
      <c r="B90" s="85" t="str">
        <f t="shared" si="39"/>
        <v/>
      </c>
      <c r="C90" s="85" t="str">
        <f t="shared" si="39"/>
        <v/>
      </c>
      <c r="D90" s="85" t="str">
        <f t="shared" si="39"/>
        <v/>
      </c>
      <c r="E90" s="85" t="str">
        <f t="shared" si="39"/>
        <v/>
      </c>
      <c r="F90" s="85" t="str">
        <f t="shared" si="39"/>
        <v/>
      </c>
      <c r="G90" s="85" t="str">
        <f t="shared" si="39"/>
        <v/>
      </c>
      <c r="H90" s="85" t="str">
        <f t="shared" si="39"/>
        <v/>
      </c>
      <c r="I90" s="85" t="str">
        <f t="shared" si="39"/>
        <v/>
      </c>
      <c r="J90" s="85" t="str">
        <f t="shared" si="39"/>
        <v/>
      </c>
      <c r="K90" s="85" t="str">
        <f t="shared" si="39"/>
        <v/>
      </c>
      <c r="L90" s="85" t="str">
        <f t="shared" si="39"/>
        <v/>
      </c>
      <c r="M90" s="85" t="str">
        <f t="shared" si="39"/>
        <v/>
      </c>
      <c r="N90" s="85" t="str">
        <f t="shared" si="39"/>
        <v/>
      </c>
      <c r="O90" s="85" t="str">
        <f t="shared" si="39"/>
        <v/>
      </c>
      <c r="P90" s="85" t="str">
        <f t="shared" si="39"/>
        <v/>
      </c>
      <c r="Q90" s="85" t="str">
        <f t="shared" si="39"/>
        <v/>
      </c>
      <c r="R90" s="85" t="str">
        <f t="shared" si="39"/>
        <v/>
      </c>
      <c r="S90" s="85" t="str">
        <f t="shared" si="39"/>
        <v/>
      </c>
      <c r="T90" s="85" t="str">
        <f t="shared" si="39"/>
        <v/>
      </c>
      <c r="U90" s="85" t="str">
        <f t="shared" si="39"/>
        <v/>
      </c>
      <c r="V90" s="85" t="str">
        <f t="shared" si="39"/>
        <v/>
      </c>
      <c r="W90" s="85" t="str">
        <f t="shared" si="39"/>
        <v/>
      </c>
      <c r="X90" s="85" t="str">
        <f t="shared" si="39"/>
        <v/>
      </c>
      <c r="Y90" s="85" t="str">
        <f t="shared" si="39"/>
        <v/>
      </c>
      <c r="Z90" s="85" t="str">
        <f t="shared" si="39"/>
        <v/>
      </c>
      <c r="AA90" s="85" t="str">
        <f t="shared" si="39"/>
        <v/>
      </c>
      <c r="AB90" s="85" t="str">
        <f t="shared" si="39"/>
        <v/>
      </c>
      <c r="AC90" s="85" t="str">
        <f t="shared" si="39"/>
        <v/>
      </c>
      <c r="AD90" s="85" t="str">
        <f t="shared" si="39"/>
        <v/>
      </c>
      <c r="AE90" s="85" t="str">
        <f t="shared" si="39"/>
        <v/>
      </c>
    </row>
    <row r="91" spans="1:31">
      <c r="A91" s="103">
        <v>35</v>
      </c>
      <c r="B91" s="85" t="str">
        <f t="shared" si="39"/>
        <v/>
      </c>
      <c r="C91" s="85" t="str">
        <f t="shared" si="39"/>
        <v/>
      </c>
      <c r="D91" s="85" t="str">
        <f t="shared" si="39"/>
        <v/>
      </c>
      <c r="E91" s="85" t="str">
        <f t="shared" si="39"/>
        <v/>
      </c>
      <c r="F91" s="85" t="str">
        <f t="shared" si="39"/>
        <v/>
      </c>
      <c r="G91" s="85" t="str">
        <f t="shared" si="39"/>
        <v/>
      </c>
      <c r="H91" s="85" t="str">
        <f t="shared" si="39"/>
        <v/>
      </c>
      <c r="I91" s="85" t="str">
        <f t="shared" si="39"/>
        <v/>
      </c>
      <c r="J91" s="85" t="str">
        <f t="shared" si="39"/>
        <v/>
      </c>
      <c r="K91" s="85" t="str">
        <f t="shared" si="39"/>
        <v/>
      </c>
      <c r="L91" s="85" t="str">
        <f t="shared" si="39"/>
        <v/>
      </c>
      <c r="M91" s="85" t="str">
        <f t="shared" si="39"/>
        <v/>
      </c>
      <c r="N91" s="85" t="str">
        <f t="shared" si="39"/>
        <v/>
      </c>
      <c r="O91" s="85" t="str">
        <f t="shared" si="39"/>
        <v/>
      </c>
      <c r="P91" s="85" t="str">
        <f t="shared" si="39"/>
        <v/>
      </c>
      <c r="Q91" s="85" t="str">
        <f t="shared" si="39"/>
        <v/>
      </c>
      <c r="R91" s="85" t="str">
        <f t="shared" si="39"/>
        <v/>
      </c>
      <c r="S91" s="85" t="str">
        <f t="shared" si="39"/>
        <v/>
      </c>
      <c r="T91" s="85" t="str">
        <f t="shared" si="39"/>
        <v/>
      </c>
      <c r="U91" s="85" t="str">
        <f t="shared" si="39"/>
        <v/>
      </c>
      <c r="V91" s="85" t="str">
        <f t="shared" si="39"/>
        <v/>
      </c>
      <c r="W91" s="85" t="str">
        <f t="shared" si="39"/>
        <v/>
      </c>
      <c r="X91" s="85" t="str">
        <f t="shared" si="39"/>
        <v/>
      </c>
      <c r="Y91" s="85" t="str">
        <f t="shared" si="39"/>
        <v/>
      </c>
      <c r="Z91" s="85" t="str">
        <f t="shared" si="39"/>
        <v/>
      </c>
      <c r="AA91" s="85" t="str">
        <f t="shared" si="39"/>
        <v/>
      </c>
      <c r="AB91" s="85" t="str">
        <f t="shared" si="39"/>
        <v/>
      </c>
      <c r="AC91" s="85" t="str">
        <f t="shared" si="39"/>
        <v/>
      </c>
      <c r="AD91" s="85" t="str">
        <f t="shared" si="39"/>
        <v/>
      </c>
      <c r="AE91" s="85" t="str">
        <f t="shared" si="39"/>
        <v/>
      </c>
    </row>
    <row r="93" spans="1:31">
      <c r="A93" s="30" t="s">
        <v>59</v>
      </c>
      <c r="B93" s="120" t="s">
        <v>54</v>
      </c>
      <c r="C93" s="126"/>
    </row>
    <row r="94" spans="1:31">
      <c r="A94" s="30" t="s">
        <v>60</v>
      </c>
      <c r="B94" s="121">
        <f>COUNT(B3:AE37)</f>
        <v>0</v>
      </c>
      <c r="C94" s="126"/>
    </row>
    <row r="95" spans="1:31">
      <c r="A95" s="30" t="s">
        <v>61</v>
      </c>
      <c r="B95" s="127">
        <f>SUM(B57:AE91)/($B$94-1)-3</f>
        <v>-3</v>
      </c>
      <c r="C95" s="126"/>
      <c r="G95" t="s">
        <v>67</v>
      </c>
    </row>
    <row r="96" spans="1:31">
      <c r="A96" s="30" t="s">
        <v>63</v>
      </c>
      <c r="B96" s="121" t="e">
        <f>SQRT(24/B94)</f>
        <v>#DIV/0!</v>
      </c>
      <c r="C96" s="126"/>
      <c r="G96" s="182" t="s">
        <v>157</v>
      </c>
    </row>
    <row r="97" spans="1:31">
      <c r="A97" s="30" t="s">
        <v>65</v>
      </c>
      <c r="B97" s="121" t="e">
        <f>IF(ABS(B95/B96)&gt;NORMSINV(1-0.05/2),"non normal","normal")</f>
        <v>#DIV/0!</v>
      </c>
      <c r="C97" s="126"/>
      <c r="G97" t="s">
        <v>158</v>
      </c>
    </row>
    <row r="98" spans="1:31">
      <c r="A98" s="30" t="s">
        <v>66</v>
      </c>
      <c r="B98" s="122" t="e">
        <f>SKEW(B3:AE37)</f>
        <v>#DIV/0!</v>
      </c>
      <c r="C98" s="126"/>
    </row>
    <row r="99" spans="1:31">
      <c r="A99" s="30" t="s">
        <v>68</v>
      </c>
      <c r="B99" s="121">
        <f>SQRT((6*B94*(B94-1))/((B94-2)*(B94+1)*(B94+3)))</f>
        <v>0</v>
      </c>
      <c r="C99" s="123" t="s">
        <v>73</v>
      </c>
    </row>
    <row r="100" spans="1:31">
      <c r="A100" s="30" t="s">
        <v>70</v>
      </c>
      <c r="B100" s="121" t="e">
        <f>IF(ABS(B98/B99)&gt;NORMSINV(1-0.05/2),"non normal","normal")</f>
        <v>#DIV/0!</v>
      </c>
      <c r="C100" s="124" t="e">
        <f>IF(AND(B97="normal", B100="normal"),"normal", "non normal")</f>
        <v>#DIV/0!</v>
      </c>
    </row>
    <row r="101" spans="1:31" ht="15" thickBot="1">
      <c r="A101" s="29"/>
      <c r="B101" s="32"/>
      <c r="C101" s="32"/>
      <c r="D101" s="64"/>
    </row>
    <row r="102" spans="1:31">
      <c r="A102" s="158" t="s">
        <v>159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60"/>
    </row>
    <row r="103" spans="1:31">
      <c r="A103" s="137" t="s">
        <v>160</v>
      </c>
      <c r="B103" s="143" t="e">
        <f>IF(B40=3,B95,B45)</f>
        <v>#DIV/0!</v>
      </c>
      <c r="C103" s="135" t="s">
        <v>161</v>
      </c>
      <c r="D103" s="135"/>
      <c r="E103" s="135"/>
      <c r="F103" s="135"/>
      <c r="G103" s="135"/>
      <c r="H103" s="135"/>
      <c r="I103" s="135"/>
      <c r="J103" s="135"/>
      <c r="K103" s="138"/>
    </row>
    <row r="104" spans="1:31">
      <c r="A104" s="137"/>
      <c r="B104" s="144"/>
      <c r="C104" s="135"/>
      <c r="D104" s="136"/>
      <c r="E104" s="135"/>
      <c r="F104" s="135"/>
      <c r="G104" s="135"/>
      <c r="H104" s="135"/>
      <c r="I104" s="135"/>
      <c r="J104" s="135"/>
      <c r="K104" s="138"/>
    </row>
    <row r="105" spans="1:31" ht="15" thickBot="1">
      <c r="A105" s="139" t="s">
        <v>162</v>
      </c>
      <c r="B105" s="145" t="e">
        <f>IF(B40=3,B98,B48)</f>
        <v>#DIV/0!</v>
      </c>
      <c r="C105" s="140" t="s">
        <v>163</v>
      </c>
      <c r="D105" s="140"/>
      <c r="E105" s="141"/>
      <c r="F105" s="141"/>
      <c r="G105" s="141"/>
      <c r="H105" s="141"/>
      <c r="I105" s="141"/>
      <c r="J105" s="141"/>
      <c r="K105" s="142"/>
    </row>
    <row r="106" spans="1:31">
      <c r="A106" s="29"/>
      <c r="B106" s="32"/>
      <c r="C106" s="32"/>
      <c r="D106" s="64"/>
    </row>
    <row r="107" spans="1:31">
      <c r="A107" s="12" t="s">
        <v>103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>
      <c r="A109" s="12" t="s">
        <v>104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>
      <c r="A112" s="12" t="s">
        <v>105</v>
      </c>
      <c r="B112" s="11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>
      <c r="A122" s="12" t="s">
        <v>106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>
      <c r="A124" s="13" t="s">
        <v>107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>
      <c r="A131" s="12" t="s">
        <v>108</v>
      </c>
      <c r="B131" s="79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>
      <c r="A136" s="12" t="s">
        <v>109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>
      <c r="A142" s="13" t="s">
        <v>110</v>
      </c>
      <c r="B142" s="93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>
      <c r="A145" s="13" t="s">
        <v>111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>
      <c r="A149" s="13" t="s">
        <v>112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>
      <c r="A155" s="12" t="s">
        <v>113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>
      <c r="A158" s="12" t="s">
        <v>114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>
      <c r="A161" s="13" t="s">
        <v>115</v>
      </c>
      <c r="B161" s="20" t="s">
        <v>116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>
      <c r="A162" s="13" t="s">
        <v>164</v>
      </c>
      <c r="B162" s="13"/>
      <c r="C162" s="13"/>
      <c r="D162" s="13"/>
      <c r="E162" s="13"/>
      <c r="F162" s="13"/>
      <c r="G162" s="13"/>
      <c r="H162" s="114" t="e">
        <f>B131+H161*C155</f>
        <v>#DIV/0!</v>
      </c>
      <c r="I162" s="13"/>
      <c r="J162" s="13"/>
      <c r="K162" s="13"/>
      <c r="L162" s="13"/>
    </row>
    <row r="163" spans="1:1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>
      <c r="A164" s="216" t="s">
        <v>165</v>
      </c>
      <c r="B164" s="216"/>
      <c r="C164" s="216"/>
      <c r="D164" s="216"/>
      <c r="E164" s="216"/>
      <c r="F164" s="216"/>
      <c r="G164" s="216"/>
      <c r="H164" s="216"/>
      <c r="I164" s="216"/>
      <c r="J164" s="216"/>
      <c r="K164" s="13"/>
      <c r="L164" s="13"/>
    </row>
    <row r="165" spans="1:1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>
      <c r="A166" s="217" t="s">
        <v>166</v>
      </c>
      <c r="B166" s="217"/>
      <c r="C166" s="217"/>
      <c r="D166" s="217"/>
      <c r="E166" s="217"/>
      <c r="F166" s="217"/>
      <c r="G166" s="217"/>
      <c r="H166" s="217"/>
      <c r="I166" s="13"/>
      <c r="J166" s="13">
        <f>B112</f>
        <v>0</v>
      </c>
      <c r="K166" s="2"/>
      <c r="L166" s="2"/>
    </row>
    <row r="167" spans="1:1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>
      <c r="A168" s="217" t="s">
        <v>167</v>
      </c>
      <c r="B168" s="217"/>
      <c r="C168" s="217"/>
      <c r="D168" s="217"/>
      <c r="E168" s="217"/>
      <c r="F168" s="217"/>
      <c r="G168" s="217"/>
      <c r="H168" s="217"/>
      <c r="J168" t="e">
        <f>1/(1+$H$161^2/($J$166-1))</f>
        <v>#NUM!</v>
      </c>
    </row>
    <row r="173" spans="1:12">
      <c r="B173" s="215" t="s">
        <v>168</v>
      </c>
      <c r="C173" s="215"/>
      <c r="E173" s="57" t="e">
        <f>(1-'Calculations for Template skew'!J139)</f>
        <v>#NUM!</v>
      </c>
      <c r="F173" s="172" t="s">
        <v>169</v>
      </c>
    </row>
    <row r="174" spans="1:12">
      <c r="A174" s="55" t="s">
        <v>170</v>
      </c>
      <c r="B174" s="173" t="e">
        <f>IF( ABS(('Recalculations1 skew'!J143) -0.01)&lt;0.0001, "Confidence Level is 99%","Confidence Level is not 99%, Go to Recalculate t-stat n=3 tab to fix the Confidence Level")</f>
        <v>#NUM!</v>
      </c>
      <c r="C174" s="171"/>
      <c r="D174" s="171"/>
      <c r="E174" s="171"/>
      <c r="F174" s="172" t="s">
        <v>171</v>
      </c>
      <c r="G174" s="171"/>
    </row>
    <row r="176" spans="1:12">
      <c r="B176" s="55" t="s">
        <v>172</v>
      </c>
      <c r="C176" s="55"/>
      <c r="D176" s="55"/>
      <c r="E176" s="174"/>
    </row>
    <row r="178" spans="1:6">
      <c r="B178" s="215" t="s">
        <v>173</v>
      </c>
      <c r="C178" s="215"/>
      <c r="D178" s="215"/>
      <c r="E178" s="175"/>
      <c r="F178" t="s">
        <v>174</v>
      </c>
    </row>
    <row r="181" spans="1:6">
      <c r="A181" s="205" t="s">
        <v>175</v>
      </c>
      <c r="B181" s="205"/>
      <c r="C181" s="205"/>
      <c r="D181" s="205"/>
      <c r="E181" s="11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552450</xdr:colOff>
                <xdr:row>108</xdr:row>
                <xdr:rowOff>12700</xdr:rowOff>
              </from>
              <to>
                <xdr:col>2</xdr:col>
                <xdr:colOff>812800</xdr:colOff>
                <xdr:row>109</xdr:row>
                <xdr:rowOff>69850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57150</xdr:rowOff>
              </from>
              <to>
                <xdr:col>2</xdr:col>
                <xdr:colOff>584200</xdr:colOff>
                <xdr:row>112</xdr:row>
                <xdr:rowOff>95250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133350</xdr:colOff>
                <xdr:row>115</xdr:row>
                <xdr:rowOff>12700</xdr:rowOff>
              </from>
              <to>
                <xdr:col>3</xdr:col>
                <xdr:colOff>38100</xdr:colOff>
                <xdr:row>117</xdr:row>
                <xdr:rowOff>165100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19050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171450</xdr:rowOff>
              </from>
              <to>
                <xdr:col>3</xdr:col>
                <xdr:colOff>241300</xdr:colOff>
                <xdr:row>131</xdr:row>
                <xdr:rowOff>171450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88900</xdr:colOff>
                <xdr:row>133</xdr:row>
                <xdr:rowOff>171450</xdr:rowOff>
              </from>
              <to>
                <xdr:col>4</xdr:col>
                <xdr:colOff>1250950</xdr:colOff>
                <xdr:row>136</xdr:row>
                <xdr:rowOff>165100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514350</xdr:colOff>
                <xdr:row>145</xdr:row>
                <xdr:rowOff>88900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69850</xdr:rowOff>
              </from>
              <to>
                <xdr:col>2</xdr:col>
                <xdr:colOff>571500</xdr:colOff>
                <xdr:row>149</xdr:row>
                <xdr:rowOff>12700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50800</xdr:colOff>
                <xdr:row>153</xdr:row>
                <xdr:rowOff>50800</xdr:rowOff>
              </from>
              <to>
                <xdr:col>3</xdr:col>
                <xdr:colOff>571500</xdr:colOff>
                <xdr:row>155</xdr:row>
                <xdr:rowOff>50800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69850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260350</xdr:colOff>
                <xdr:row>179</xdr:row>
                <xdr:rowOff>19050</xdr:rowOff>
              </from>
              <to>
                <xdr:col>7</xdr:col>
                <xdr:colOff>171450</xdr:colOff>
                <xdr:row>181</xdr:row>
                <xdr:rowOff>107950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>
      <selection activeCell="E39" sqref="E39"/>
    </sheetView>
  </sheetViews>
  <sheetFormatPr defaultRowHeight="14.45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>
      <c r="A3" s="218" t="s">
        <v>176</v>
      </c>
      <c r="B3" s="218"/>
      <c r="C3" s="218"/>
      <c r="D3" s="218"/>
      <c r="E3" s="218"/>
      <c r="F3" s="218"/>
      <c r="G3" s="218"/>
      <c r="H3" s="218"/>
    </row>
    <row r="5" spans="1:8">
      <c r="A5" s="206" t="s">
        <v>177</v>
      </c>
      <c r="B5" s="206"/>
      <c r="C5" s="206"/>
      <c r="D5" s="206"/>
      <c r="E5" s="206"/>
      <c r="F5" s="206"/>
      <c r="G5" s="206"/>
      <c r="H5" s="206"/>
    </row>
    <row r="9" spans="1:8">
      <c r="A9" s="62" t="s">
        <v>178</v>
      </c>
    </row>
    <row r="12" spans="1:8">
      <c r="A12" s="55" t="s">
        <v>179</v>
      </c>
      <c r="F12" t="s">
        <v>160</v>
      </c>
      <c r="H12" s="75" t="e">
        <f>Template_skewed!$B$103</f>
        <v>#DIV/0!</v>
      </c>
    </row>
    <row r="14" spans="1:8">
      <c r="A14" s="55" t="s">
        <v>180</v>
      </c>
      <c r="C14" t="e">
        <f>Template_skewed!$J$168</f>
        <v>#NUM!</v>
      </c>
      <c r="F14" t="s">
        <v>162</v>
      </c>
      <c r="H14" s="76" t="e">
        <f>Template_skewed!$B$105</f>
        <v>#DIV/0!</v>
      </c>
    </row>
    <row r="16" spans="1:8">
      <c r="A16" s="55" t="s">
        <v>181</v>
      </c>
      <c r="C16">
        <f>Template_skewed!$J$166</f>
        <v>0</v>
      </c>
    </row>
    <row r="18" spans="1:39">
      <c r="A18" t="s">
        <v>182</v>
      </c>
      <c r="C18" t="e">
        <f>Template_skewed!H161</f>
        <v>#NUM!</v>
      </c>
    </row>
    <row r="20" spans="1:39">
      <c r="A20" s="218" t="s">
        <v>183</v>
      </c>
      <c r="B20" s="218"/>
      <c r="I20" s="218" t="s">
        <v>184</v>
      </c>
      <c r="J20" s="218"/>
      <c r="P20" s="218" t="s">
        <v>185</v>
      </c>
      <c r="Q20" s="218"/>
      <c r="V20" s="218" t="s">
        <v>186</v>
      </c>
      <c r="W20" s="218"/>
      <c r="AB20" s="218" t="s">
        <v>187</v>
      </c>
      <c r="AC20" s="218"/>
      <c r="AI20" s="218" t="s">
        <v>188</v>
      </c>
      <c r="AJ20" s="218"/>
    </row>
    <row r="22" spans="1:39">
      <c r="A22" s="55" t="s">
        <v>189</v>
      </c>
      <c r="B22">
        <f>($C$16-1)/2</f>
        <v>-0.5</v>
      </c>
      <c r="I22" s="55" t="s">
        <v>189</v>
      </c>
      <c r="J22">
        <f>($C$16+1)/2</f>
        <v>0.5</v>
      </c>
      <c r="P22" s="55" t="s">
        <v>189</v>
      </c>
      <c r="Q22">
        <f>($C$16+3)/2</f>
        <v>1.5</v>
      </c>
      <c r="V22" s="55" t="s">
        <v>189</v>
      </c>
      <c r="W22" s="161">
        <f>($C$16+5)/2</f>
        <v>2.5</v>
      </c>
      <c r="X22" s="161" t="s">
        <v>190</v>
      </c>
      <c r="AB22" s="55" t="s">
        <v>189</v>
      </c>
      <c r="AC22">
        <f>($C$16-1)/2</f>
        <v>-0.5</v>
      </c>
      <c r="AI22" s="55" t="s">
        <v>189</v>
      </c>
      <c r="AJ22">
        <f>($C$16+1)/2</f>
        <v>0.5</v>
      </c>
    </row>
    <row r="24" spans="1:39">
      <c r="A24" s="55" t="s">
        <v>191</v>
      </c>
      <c r="B24">
        <f>1/2</f>
        <v>0.5</v>
      </c>
      <c r="C24" s="63"/>
      <c r="I24" s="55" t="s">
        <v>191</v>
      </c>
      <c r="J24">
        <f>1/2</f>
        <v>0.5</v>
      </c>
      <c r="P24" s="55" t="s">
        <v>191</v>
      </c>
      <c r="Q24">
        <f>1/2</f>
        <v>0.5</v>
      </c>
      <c r="V24" s="55" t="s">
        <v>191</v>
      </c>
      <c r="W24">
        <f>1/2</f>
        <v>0.5</v>
      </c>
      <c r="AB24" s="55" t="s">
        <v>191</v>
      </c>
      <c r="AC24">
        <v>1</v>
      </c>
      <c r="AI24" s="55" t="s">
        <v>191</v>
      </c>
      <c r="AJ24">
        <v>1</v>
      </c>
    </row>
    <row r="25" spans="1:39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>
      <c r="A26" s="55" t="s">
        <v>192</v>
      </c>
      <c r="B26" s="64" t="e">
        <f>B24*($C$14/(1-$C$14))</f>
        <v>#NUM!</v>
      </c>
      <c r="C26" s="65"/>
      <c r="I26" s="55" t="s">
        <v>192</v>
      </c>
      <c r="J26" s="64" t="e">
        <f>J24*($C$14/(1-$C$14))</f>
        <v>#NUM!</v>
      </c>
      <c r="P26" s="55" t="s">
        <v>192</v>
      </c>
      <c r="Q26" s="64" t="e">
        <f>Q24*($C$14/(1-$C$14))</f>
        <v>#NUM!</v>
      </c>
      <c r="V26" s="55" t="s">
        <v>192</v>
      </c>
      <c r="W26" s="64" t="e">
        <f>W24*($C$14/(1-$C$14))</f>
        <v>#NUM!</v>
      </c>
      <c r="AB26" s="55" t="s">
        <v>192</v>
      </c>
      <c r="AC26" s="64" t="e">
        <f>AC24*($C$14/(1-$C$14))</f>
        <v>#NUM!</v>
      </c>
      <c r="AI26" s="55" t="s">
        <v>192</v>
      </c>
      <c r="AJ26" s="64" t="e">
        <f>AJ24*($C$14/(1-$C$14))</f>
        <v>#NUM!</v>
      </c>
    </row>
    <row r="28" spans="1:39">
      <c r="A28" s="218" t="s">
        <v>193</v>
      </c>
      <c r="B28" s="218"/>
      <c r="C28" s="218"/>
      <c r="D28" s="218"/>
      <c r="E28" s="218"/>
      <c r="I28" s="218" t="s">
        <v>193</v>
      </c>
      <c r="J28" s="218"/>
      <c r="K28" s="218"/>
      <c r="L28" s="218"/>
      <c r="M28" s="218"/>
      <c r="P28" s="218" t="s">
        <v>193</v>
      </c>
      <c r="Q28" s="218"/>
      <c r="R28" s="218"/>
      <c r="S28" s="218"/>
      <c r="T28" s="218"/>
      <c r="V28" s="218" t="s">
        <v>193</v>
      </c>
      <c r="W28" s="218"/>
      <c r="X28" s="218"/>
      <c r="Y28" s="218"/>
      <c r="Z28" s="218"/>
      <c r="AB28" s="218" t="s">
        <v>193</v>
      </c>
      <c r="AC28" s="218"/>
      <c r="AD28" s="218"/>
      <c r="AE28" s="218"/>
      <c r="AF28" s="218"/>
      <c r="AI28" s="218" t="s">
        <v>193</v>
      </c>
      <c r="AJ28" s="218"/>
      <c r="AK28" s="218"/>
      <c r="AL28" s="218"/>
      <c r="AM28" s="218"/>
    </row>
    <row r="30" spans="1:39">
      <c r="A30" t="s">
        <v>194</v>
      </c>
      <c r="C30" s="66" t="e">
        <f>GAMMADIST($B$26,$B$22, 1, TRUE)</f>
        <v>#NUM!</v>
      </c>
      <c r="I30" t="s">
        <v>195</v>
      </c>
      <c r="K30" s="66" t="e">
        <f>GAMMADIST($J$26,$J$22, 1, TRUE)</f>
        <v>#NUM!</v>
      </c>
      <c r="P30" t="s">
        <v>196</v>
      </c>
      <c r="R30" s="66" t="e">
        <f>GAMMADIST($Q$26,$Q$22, 1, TRUE)</f>
        <v>#NUM!</v>
      </c>
      <c r="V30" t="s">
        <v>197</v>
      </c>
      <c r="X30" s="66" t="e">
        <f>GAMMADIST($W$26,$W$22, 1, TRUE)</f>
        <v>#NUM!</v>
      </c>
      <c r="AB30" t="s">
        <v>198</v>
      </c>
      <c r="AD30" s="66" t="e">
        <f>GAMMADIST($AC$26,$AC$22, 1, TRUE)</f>
        <v>#NUM!</v>
      </c>
      <c r="AI30" t="s">
        <v>199</v>
      </c>
      <c r="AK30" s="66" t="e">
        <f>GAMMADIST($AJ$26,$AJ$22, 1, TRUE)</f>
        <v>#NUM!</v>
      </c>
    </row>
    <row r="32" spans="1:39">
      <c r="A32" t="s">
        <v>200</v>
      </c>
      <c r="C32" t="e">
        <f>EXP(GAMMALN($B$22))</f>
        <v>#NUM!</v>
      </c>
      <c r="I32" t="s">
        <v>201</v>
      </c>
      <c r="K32">
        <f>EXP(GAMMALN($J$22))</f>
        <v>1.7724538509055161</v>
      </c>
      <c r="P32" t="s">
        <v>202</v>
      </c>
      <c r="R32">
        <f>EXP(GAMMALN($Q$22))</f>
        <v>0.88622692545275805</v>
      </c>
      <c r="V32" t="s">
        <v>203</v>
      </c>
      <c r="X32">
        <f>EXP(GAMMALN($W$22))</f>
        <v>1.329340388179137</v>
      </c>
      <c r="AB32" t="s">
        <v>204</v>
      </c>
      <c r="AD32" t="e">
        <f>EXP(GAMMALN($AC$22))</f>
        <v>#NUM!</v>
      </c>
      <c r="AI32" t="s">
        <v>205</v>
      </c>
      <c r="AK32">
        <f>EXP(GAMMALN($AJ$22))</f>
        <v>1.7724538509055161</v>
      </c>
    </row>
    <row r="34" spans="1:39">
      <c r="A34" t="s">
        <v>206</v>
      </c>
      <c r="C34" t="e">
        <f>EXP(-$B$26)*$B$26^$B$22/$C$32</f>
        <v>#NUM!</v>
      </c>
      <c r="I34" t="s">
        <v>207</v>
      </c>
      <c r="K34" t="e">
        <f>EXP(-$J$26)*$J$26^$J$22/$K$32</f>
        <v>#NUM!</v>
      </c>
      <c r="P34" t="s">
        <v>208</v>
      </c>
      <c r="R34" t="e">
        <f>EXP(-$Q$26)*$Q$26^$Q$22/$R$32</f>
        <v>#NUM!</v>
      </c>
      <c r="V34" t="s">
        <v>209</v>
      </c>
      <c r="X34" t="e">
        <f>EXP(-$W$26)*$W$26^$W$22/$X$32</f>
        <v>#NUM!</v>
      </c>
      <c r="AB34" t="s">
        <v>210</v>
      </c>
      <c r="AD34" t="e">
        <f>EXP(-$AC$26)*$AC$26^$AC$22/$AD$32</f>
        <v>#NUM!</v>
      </c>
      <c r="AI34" t="s">
        <v>211</v>
      </c>
      <c r="AK34" t="e">
        <f>EXP(-$AJ$26)*$AJ$26^$AJ$22/$AK$32</f>
        <v>#NUM!</v>
      </c>
    </row>
    <row r="37" spans="1:39">
      <c r="A37" t="s">
        <v>212</v>
      </c>
      <c r="C37" t="e">
        <f>($B$22-1-$B$26)/(2*$B$24)</f>
        <v>#NUM!</v>
      </c>
      <c r="I37" t="s">
        <v>213</v>
      </c>
      <c r="K37" t="e">
        <f>($J$22-1-$J$26)/(2*$J$24)</f>
        <v>#NUM!</v>
      </c>
      <c r="P37" t="s">
        <v>214</v>
      </c>
      <c r="R37" t="e">
        <f>($Q$22-1-$Q$26)/(2*$Q$24)</f>
        <v>#NUM!</v>
      </c>
      <c r="V37" t="s">
        <v>215</v>
      </c>
      <c r="X37" t="e">
        <f>($W$22-1-$W$26)/(2*$W$24)</f>
        <v>#NUM!</v>
      </c>
      <c r="AB37" t="s">
        <v>216</v>
      </c>
      <c r="AD37" t="e">
        <f>($AC$22-1-$AC$26)/(2*$AC$24)</f>
        <v>#NUM!</v>
      </c>
      <c r="AI37" t="s">
        <v>217</v>
      </c>
      <c r="AK37" t="e">
        <f>($AJ$22-1-$AJ$26)/(2*$AJ$24)</f>
        <v>#NUM!</v>
      </c>
    </row>
    <row r="39" spans="1:39">
      <c r="A39" t="s">
        <v>218</v>
      </c>
      <c r="E39">
        <f>($B$22^3/2-5*$B$22^2/3+3*$B$22/2-(1/3))</f>
        <v>-1.5625</v>
      </c>
      <c r="I39" t="s">
        <v>219</v>
      </c>
      <c r="M39">
        <f>($J$22^3/2-5*$J$22^2/3+3*$J$22/2-(1/3))</f>
        <v>6.25E-2</v>
      </c>
      <c r="P39" t="s">
        <v>220</v>
      </c>
      <c r="T39">
        <f>($Q$22^3/2-5*$Q$22^2/3+3*$Q$22/2-(1/3))</f>
        <v>-0.14583333333333331</v>
      </c>
      <c r="V39" t="s">
        <v>221</v>
      </c>
      <c r="Z39">
        <f>($W$22^3/2-5*$W$22^2/3+3*$W$22/2-(1/3))</f>
        <v>0.81250000000000067</v>
      </c>
      <c r="AB39" t="s">
        <v>222</v>
      </c>
      <c r="AF39">
        <f>($AC$22^3/2-5*$AC$22^2/3+3*$AC$22/2-(1/3))</f>
        <v>-1.5625</v>
      </c>
      <c r="AI39" t="s">
        <v>223</v>
      </c>
      <c r="AM39">
        <f>($AJ$22^3/2-5*$AJ$22^2/3+3*$AJ$22/2-(1/3))</f>
        <v>6.25E-2</v>
      </c>
    </row>
    <row r="43" spans="1:39">
      <c r="A43" t="s">
        <v>224</v>
      </c>
      <c r="E43" t="e">
        <f>B26*(3*$B$22^2/2-11*$B$22/6+(1/3))</f>
        <v>#NUM!</v>
      </c>
      <c r="I43" t="s">
        <v>225</v>
      </c>
      <c r="M43" t="e">
        <f>$J$26*(3*$J$22^2/2-11*$J$22/6+(1/3))</f>
        <v>#NUM!</v>
      </c>
      <c r="P43" t="s">
        <v>226</v>
      </c>
      <c r="T43" t="e">
        <f>$Q$26*(3*$Q$22^2/2-11*$Q$22/6+(1/3))</f>
        <v>#NUM!</v>
      </c>
      <c r="V43" t="s">
        <v>227</v>
      </c>
      <c r="Z43" t="e">
        <f>$W$26*(3*$W$22^2/2-11*$W$22/6+(1/3))</f>
        <v>#NUM!</v>
      </c>
      <c r="AB43" t="s">
        <v>228</v>
      </c>
      <c r="AF43" t="e">
        <f>$AC$26*(3*$AC$22^2/2-11*$AC$22/6+(1/3))</f>
        <v>#NUM!</v>
      </c>
      <c r="AI43" t="s">
        <v>229</v>
      </c>
      <c r="AM43" t="e">
        <f>$AJ$26*(3*$AJ$22^2/2-11*$AJ$22/6+(1/3))</f>
        <v>#NUM!</v>
      </c>
    </row>
    <row r="46" spans="1:39">
      <c r="A46" t="s">
        <v>230</v>
      </c>
      <c r="E46" s="67" t="e">
        <f>B26^2*(3*$B$22/2-(1/6))</f>
        <v>#NUM!</v>
      </c>
      <c r="I46" t="s">
        <v>231</v>
      </c>
      <c r="M46" s="67" t="e">
        <f>J26^2*(3*$J$22/2-(1/6))</f>
        <v>#NUM!</v>
      </c>
      <c r="P46" t="s">
        <v>232</v>
      </c>
      <c r="T46" s="67" t="e">
        <f>Q26^2*(3*$Q$22/2-(1/6))</f>
        <v>#NUM!</v>
      </c>
      <c r="V46" t="s">
        <v>233</v>
      </c>
      <c r="Z46" s="67" t="e">
        <f>W26^2*(3*$W$22/2-(1/6))</f>
        <v>#NUM!</v>
      </c>
      <c r="AB46" t="s">
        <v>234</v>
      </c>
      <c r="AF46" s="67" t="e">
        <f>AC26^2*(3*$AC$22/2-(1/6))</f>
        <v>#NUM!</v>
      </c>
      <c r="AI46" t="s">
        <v>235</v>
      </c>
      <c r="AM46" s="67" t="e">
        <f>AJ26^2*(3*$AJ$22/2-(1/6))</f>
        <v>#NUM!</v>
      </c>
    </row>
    <row r="50" spans="1:39">
      <c r="A50" t="s">
        <v>236</v>
      </c>
      <c r="E50" s="67" t="e">
        <f>C30/C32+C34*(C37+(1/(2*$B$24)^2)*(E39-E43+E46-B26^3/2))</f>
        <v>#NUM!</v>
      </c>
      <c r="I50" t="s">
        <v>237</v>
      </c>
      <c r="M50" s="67" t="e">
        <f>K30/K32+K34*(K37+(1/(2*$J$24)^2)*(M39-M43+M46-J26^3/2))</f>
        <v>#NUM!</v>
      </c>
      <c r="P50" t="s">
        <v>238</v>
      </c>
      <c r="T50" s="67" t="e">
        <f>R30/R32+R34*(R37+(1/(2*$Q$24)^2)*(T39-T43+T46-Q26^3/2))</f>
        <v>#NUM!</v>
      </c>
      <c r="V50" t="s">
        <v>239</v>
      </c>
      <c r="Z50" s="67" t="e">
        <f>X30/X32+X34*(X37+(1/(2*$W$24)^2)*(Z39-Z43+Z46-W26^3/2))</f>
        <v>#NUM!</v>
      </c>
      <c r="AB50" t="s">
        <v>240</v>
      </c>
      <c r="AF50" s="67" t="e">
        <f>AD30/AD32+AD34*(AD37+(1/(2*$AC$24)^2)*(AF39-AF43+AF46-AC26^3/2))</f>
        <v>#NUM!</v>
      </c>
      <c r="AI50" t="s">
        <v>241</v>
      </c>
      <c r="AM50" s="67" t="e">
        <f>AK30/AK32+AK34*(AK37+(1/(2*$AJ$24)^2)*(AM39-AM43+AM46-AJ26^3/2))</f>
        <v>#NUM!</v>
      </c>
    </row>
    <row r="53" spans="1:39">
      <c r="A53" t="s">
        <v>242</v>
      </c>
      <c r="F53" s="67" t="e">
        <f>(1/2)*$E$50</f>
        <v>#NUM!</v>
      </c>
    </row>
    <row r="57" spans="1:39">
      <c r="A57" t="s">
        <v>243</v>
      </c>
    </row>
    <row r="63" spans="1:39">
      <c r="A63" t="s">
        <v>244</v>
      </c>
      <c r="D63" t="e">
        <f>1/(6*SQRT(2*$C$16*PI()))</f>
        <v>#DIV/0!</v>
      </c>
    </row>
    <row r="67" spans="1:5">
      <c r="A67" t="s">
        <v>245</v>
      </c>
      <c r="D67" t="e">
        <f>1+(2*C16-1)*C18/(C16-1)</f>
        <v>#NUM!</v>
      </c>
    </row>
    <row r="71" spans="1:5">
      <c r="A71" t="s">
        <v>246</v>
      </c>
      <c r="E71" t="e">
        <f>(1+C18^2/(C16-1))^((C16+1)/2)</f>
        <v>#NUM!</v>
      </c>
    </row>
    <row r="75" spans="1:5">
      <c r="A75" t="s">
        <v>247</v>
      </c>
      <c r="E75" t="e">
        <f>D63*D67/E71</f>
        <v>#DIV/0!</v>
      </c>
    </row>
    <row r="79" spans="1:5">
      <c r="A79" t="s">
        <v>248</v>
      </c>
    </row>
    <row r="84" spans="1:5">
      <c r="A84" t="s">
        <v>249</v>
      </c>
      <c r="E84" t="e">
        <f>(C16-1)/(3*SQRT(2*C16*PI()))</f>
        <v>#DIV/0!</v>
      </c>
    </row>
    <row r="88" spans="1:5">
      <c r="A88" t="s">
        <v>250</v>
      </c>
      <c r="E88" t="e">
        <f>(2*$C$16-1)/(6*SQRT(2*$C$16*PI()))</f>
        <v>#DIV/0!</v>
      </c>
    </row>
    <row r="92" spans="1:5">
      <c r="A92" t="s">
        <v>251</v>
      </c>
      <c r="E92" s="67" t="e">
        <f>E88*AF50-E84*AM50</f>
        <v>#DIV/0!</v>
      </c>
    </row>
    <row r="95" spans="1:5">
      <c r="A95" t="s">
        <v>252</v>
      </c>
    </row>
    <row r="98" spans="1:7">
      <c r="A98" t="s">
        <v>253</v>
      </c>
      <c r="F98" s="67" t="e">
        <f>((C16-1)/24)*E50</f>
        <v>#NUM!</v>
      </c>
    </row>
    <row r="103" spans="1:7">
      <c r="A103" t="s">
        <v>254</v>
      </c>
      <c r="G103" s="67" t="e">
        <f>((C16-1)*(C16+2)/(12*C16))*M50</f>
        <v>#DIV/0!</v>
      </c>
    </row>
    <row r="107" spans="1:7">
      <c r="A107" t="s">
        <v>255</v>
      </c>
      <c r="G107" s="67" t="e">
        <f>((C16+4)*(C16-1)/(24*C16))*T50</f>
        <v>#DIV/0!</v>
      </c>
    </row>
    <row r="111" spans="1:7">
      <c r="A111" t="s">
        <v>247</v>
      </c>
      <c r="G111" s="67" t="e">
        <f>F98-G103+G107</f>
        <v>#NUM!</v>
      </c>
    </row>
    <row r="114" spans="1:7">
      <c r="A114" t="s">
        <v>256</v>
      </c>
    </row>
    <row r="119" spans="1:7">
      <c r="G119" s="67" t="e">
        <f>((C16-1)*(2*C16+5)/72)*E50</f>
        <v>#NUM!</v>
      </c>
    </row>
    <row r="120" spans="1:7">
      <c r="A120" t="s">
        <v>257</v>
      </c>
    </row>
    <row r="123" spans="1:7">
      <c r="G123" s="67" t="e">
        <f>((C16-1)*(2*C16^2+5*C16+8)/(24*C16))*M50</f>
        <v>#DIV/0!</v>
      </c>
    </row>
    <row r="124" spans="1:7">
      <c r="A124" t="s">
        <v>258</v>
      </c>
    </row>
    <row r="128" spans="1:7">
      <c r="A128" t="s">
        <v>259</v>
      </c>
      <c r="G128" s="67" t="e">
        <f>((C16-1)*(2*C16^2+5*C16+12)/(24*C16))*T50</f>
        <v>#DIV/0!</v>
      </c>
    </row>
    <row r="132" spans="1:10">
      <c r="A132" t="s">
        <v>260</v>
      </c>
      <c r="H132" s="67" t="e">
        <f>((C16-1)*(2*C16^2+5*C16+12)/(72*C16))*Z50</f>
        <v>#DIV/0!</v>
      </c>
    </row>
    <row r="137" spans="1:10">
      <c r="A137" t="s">
        <v>251</v>
      </c>
      <c r="C137" s="67" t="e">
        <f>G119-G123+G128-H132</f>
        <v>#NUM!</v>
      </c>
    </row>
    <row r="139" spans="1:10">
      <c r="A139" t="s">
        <v>261</v>
      </c>
      <c r="J139" s="68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E39" sqref="E39"/>
    </sheetView>
  </sheetViews>
  <sheetFormatPr defaultRowHeight="14.45"/>
  <sheetData>
    <row r="1" spans="1:14">
      <c r="A1" s="219" t="s">
        <v>262</v>
      </c>
      <c r="B1" s="219"/>
      <c r="C1" s="219"/>
      <c r="D1" s="219"/>
      <c r="E1" s="219"/>
      <c r="G1" t="e">
        <f>Template_skewed!H161</f>
        <v>#NUM!</v>
      </c>
    </row>
    <row r="2" spans="1:14">
      <c r="A2" s="58"/>
      <c r="B2" s="58"/>
      <c r="C2" s="58"/>
      <c r="D2" s="58"/>
      <c r="E2" s="58"/>
    </row>
    <row r="3" spans="1:14">
      <c r="A3" s="219" t="s">
        <v>263</v>
      </c>
      <c r="B3" s="219"/>
      <c r="C3" s="219"/>
      <c r="D3" s="219"/>
      <c r="E3" s="219"/>
      <c r="G3" s="174"/>
    </row>
    <row r="5" spans="1:14">
      <c r="A5" s="219" t="s">
        <v>264</v>
      </c>
      <c r="B5" s="219"/>
      <c r="C5" s="219"/>
      <c r="D5" s="219"/>
      <c r="E5" s="219"/>
      <c r="G5" s="176" t="e">
        <f>$G$1+1*$G$3</f>
        <v>#NUM!</v>
      </c>
      <c r="H5" s="176" t="e">
        <f>$G$1+2*$G$3</f>
        <v>#NUM!</v>
      </c>
      <c r="I5" s="176" t="e">
        <f>$G$1+3*$G$3</f>
        <v>#NUM!</v>
      </c>
      <c r="J5" s="176" t="e">
        <f>$G$1+4*$G$3</f>
        <v>#NUM!</v>
      </c>
      <c r="K5" s="176" t="e">
        <f>$G$1+5*$G$3</f>
        <v>#NUM!</v>
      </c>
      <c r="L5" s="176" t="e">
        <f>$G$1+6*$G$3</f>
        <v>#NUM!</v>
      </c>
    </row>
    <row r="6" spans="1:14">
      <c r="G6" s="59"/>
      <c r="H6" s="59"/>
      <c r="I6" s="59"/>
      <c r="J6" s="59"/>
      <c r="K6" s="59"/>
      <c r="L6" s="59"/>
    </row>
    <row r="7" spans="1:14">
      <c r="A7" s="219" t="s">
        <v>265</v>
      </c>
      <c r="B7" s="219"/>
      <c r="C7" s="219"/>
      <c r="D7" s="219"/>
      <c r="E7" s="219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>
      <c r="A9" s="219" t="s">
        <v>266</v>
      </c>
      <c r="B9" s="219"/>
      <c r="C9" s="219"/>
      <c r="D9" s="219"/>
      <c r="E9" s="219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>
      <c r="G10" s="59"/>
      <c r="H10" s="59"/>
      <c r="I10" s="59"/>
      <c r="J10" s="59"/>
      <c r="K10" s="59"/>
      <c r="L10" s="59"/>
    </row>
    <row r="11" spans="1:14">
      <c r="A11" s="219" t="s">
        <v>267</v>
      </c>
      <c r="B11" s="219"/>
      <c r="C11" s="219"/>
      <c r="D11" s="219"/>
      <c r="E11" s="219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>
      <c r="A13" s="219" t="s">
        <v>268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</row>
    <row r="15" spans="1:14">
      <c r="A15" s="219" t="s">
        <v>269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</row>
    <row r="17" spans="1:10">
      <c r="A17" s="171" t="s">
        <v>270</v>
      </c>
      <c r="B17" s="171"/>
      <c r="C17" s="171"/>
      <c r="D17" s="171"/>
      <c r="E17" s="171"/>
      <c r="F17" s="171"/>
      <c r="G17" s="171"/>
      <c r="H17" s="171"/>
      <c r="I17" s="171"/>
      <c r="J17" s="64"/>
    </row>
    <row r="18" spans="1:10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>
      <c r="A19" s="171" t="s">
        <v>271</v>
      </c>
      <c r="B19" s="171"/>
      <c r="C19" s="171"/>
      <c r="D19" s="171"/>
      <c r="E19" s="171"/>
      <c r="F19" s="171"/>
      <c r="G19" s="171"/>
      <c r="H19" s="171"/>
      <c r="I19" s="171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9" ma:contentTypeDescription="Create a new document." ma:contentTypeScope="" ma:versionID="856cb4f57eb02c06259ed56b7e42f77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5bc5693fcc09acb2dbaffae67811d89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63016b8-6f49-4abb-b93e-c25241bd540c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63016b8-6f49-4abb-b93e-c25241bd540c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80496C2-93A8-42D6-92B5-33E846A5E028}"/>
</file>

<file path=customXml/itemProps2.xml><?xml version="1.0" encoding="utf-8"?>
<ds:datastoreItem xmlns:ds="http://schemas.openxmlformats.org/officeDocument/2006/customXml" ds:itemID="{60DCD4C8-5070-4619-8FBA-6412380E34F8}"/>
</file>

<file path=customXml/itemProps3.xml><?xml version="1.0" encoding="utf-8"?>
<ds:datastoreItem xmlns:ds="http://schemas.openxmlformats.org/officeDocument/2006/customXml" ds:itemID="{1E997850-30AA-4B06-8150-BB89EB48AC5B}"/>
</file>

<file path=customXml/itemProps4.xml><?xml version="1.0" encoding="utf-8"?>
<ds:datastoreItem xmlns:ds="http://schemas.openxmlformats.org/officeDocument/2006/customXml" ds:itemID="{9EA8B8FA-5EA9-4698-BF64-3EA1B1F0F8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RTI International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Hansen, Amanda</cp:lastModifiedBy>
  <cp:revision/>
  <dcterms:created xsi:type="dcterms:W3CDTF">2011-09-22T17:07:49Z</dcterms:created>
  <dcterms:modified xsi:type="dcterms:W3CDTF">2023-08-15T20:39:31Z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Document Type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EPA Subject">
    <vt:lpwstr/>
  </property>
</Properties>
</file>