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Tables/pivotTable3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pivotTables/pivotTable6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customXml/itemProps1.xml" ContentType="application/vnd.openxmlformats-officedocument.customXmlProperties+xml"/>
  <Override PartName="/xl/pivotCache/pivotCacheRecords2.xml" ContentType="application/vnd.openxmlformats-officedocument.spreadsheetml.pivotCacheRecord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ivotCache/pivotCacheDefinition2.xml" ContentType="application/vnd.openxmlformats-officedocument.spreadsheetml.pivotCacheDefinition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ulies\Documents\My Documents\GRANTS\CPRG Planning Grant FY24FY27\CPRG PCAP\GHG EI for PCAP\"/>
    </mc:Choice>
  </mc:AlternateContent>
  <xr:revisionPtr revIDLastSave="0" documentId="8_{9471C91D-F592-4EF5-BDBF-9BFFA59D1E47}" xr6:coauthVersionLast="47" xr6:coauthVersionMax="47" xr10:uidLastSave="{00000000-0000-0000-0000-000000000000}"/>
  <bookViews>
    <workbookView xWindow="28680" yWindow="-120" windowWidth="29040" windowHeight="15840" xr2:uid="{A7B5E49D-1E42-4D12-98CB-C4D9D95114F8}"/>
  </bookViews>
  <sheets>
    <sheet name="Allocation" sheetId="6" r:id="rId1"/>
    <sheet name="SummaryByEISector" sheetId="4" r:id="rId2"/>
    <sheet name="Graphs" sheetId="5" r:id="rId3"/>
    <sheet name="Summary" sheetId="3" r:id="rId4"/>
    <sheet name="Data" sheetId="1" r:id="rId5"/>
  </sheets>
  <definedNames>
    <definedName name="_xlnm._FilterDatabase" localSheetId="4" hidden="1">Data!$A$1:$N$220</definedName>
  </definedNames>
  <calcPr calcId="191028"/>
  <pivotCaches>
    <pivotCache cacheId="2" r:id="rId6"/>
    <pivotCache cacheId="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6" l="1"/>
  <c r="F13" i="6"/>
  <c r="F15" i="6"/>
  <c r="F16" i="6"/>
  <c r="D17" i="6"/>
  <c r="C17" i="6"/>
  <c r="B17" i="6"/>
  <c r="E17" i="6"/>
  <c r="F17" i="6" l="1"/>
  <c r="M3" i="1"/>
  <c r="M4" i="1"/>
  <c r="M5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105" i="1"/>
  <c r="M127" i="1"/>
  <c r="M128" i="1"/>
  <c r="M129" i="1"/>
  <c r="M130" i="1"/>
  <c r="M131" i="1"/>
  <c r="M132" i="1"/>
  <c r="M134" i="1"/>
  <c r="M135" i="1"/>
  <c r="M136" i="1"/>
  <c r="M137" i="1"/>
  <c r="M138" i="1"/>
  <c r="M139" i="1"/>
  <c r="M140" i="1"/>
  <c r="M152" i="1"/>
  <c r="M155" i="1"/>
  <c r="M156" i="1"/>
  <c r="M157" i="1"/>
  <c r="M158" i="1"/>
  <c r="M159" i="1"/>
  <c r="M161" i="1"/>
  <c r="M201" i="1"/>
  <c r="M2" i="1"/>
  <c r="N217" i="1"/>
  <c r="N218" i="1"/>
  <c r="N219" i="1"/>
  <c r="N220" i="1"/>
  <c r="L217" i="1"/>
  <c r="L218" i="1"/>
  <c r="L219" i="1"/>
  <c r="L220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" i="1"/>
  <c r="E9" i="6"/>
  <c r="D12" i="6" l="1"/>
  <c r="B12" i="6"/>
  <c r="C4" i="6"/>
  <c r="D15" i="6" s="1"/>
  <c r="B4" i="6"/>
  <c r="D13" i="6" s="1"/>
  <c r="L170" i="1"/>
  <c r="M170" i="1" s="1"/>
  <c r="L171" i="1"/>
  <c r="M171" i="1" s="1"/>
  <c r="L172" i="1"/>
  <c r="M172" i="1" s="1"/>
  <c r="L173" i="1"/>
  <c r="M173" i="1" s="1"/>
  <c r="L174" i="1"/>
  <c r="M174" i="1" s="1"/>
  <c r="L175" i="1"/>
  <c r="M175" i="1" s="1"/>
  <c r="L176" i="1"/>
  <c r="M176" i="1" s="1"/>
  <c r="L177" i="1"/>
  <c r="M177" i="1" s="1"/>
  <c r="L178" i="1"/>
  <c r="M178" i="1" s="1"/>
  <c r="L179" i="1"/>
  <c r="M179" i="1" s="1"/>
  <c r="L180" i="1"/>
  <c r="M180" i="1" s="1"/>
  <c r="L181" i="1"/>
  <c r="M181" i="1" s="1"/>
  <c r="L182" i="1"/>
  <c r="M182" i="1" s="1"/>
  <c r="L183" i="1"/>
  <c r="M183" i="1" s="1"/>
  <c r="L184" i="1"/>
  <c r="M184" i="1" s="1"/>
  <c r="L185" i="1"/>
  <c r="M185" i="1" s="1"/>
  <c r="L186" i="1"/>
  <c r="M186" i="1" s="1"/>
  <c r="L187" i="1"/>
  <c r="M187" i="1" s="1"/>
  <c r="L188" i="1"/>
  <c r="M188" i="1" s="1"/>
  <c r="L189" i="1"/>
  <c r="M189" i="1" s="1"/>
  <c r="L190" i="1"/>
  <c r="M190" i="1" s="1"/>
  <c r="L191" i="1"/>
  <c r="M191" i="1" s="1"/>
  <c r="L192" i="1"/>
  <c r="M192" i="1" s="1"/>
  <c r="L193" i="1"/>
  <c r="M193" i="1" s="1"/>
  <c r="L194" i="1"/>
  <c r="M194" i="1" s="1"/>
  <c r="L195" i="1"/>
  <c r="M195" i="1" s="1"/>
  <c r="L196" i="1"/>
  <c r="M196" i="1" s="1"/>
  <c r="L197" i="1"/>
  <c r="M197" i="1" s="1"/>
  <c r="L198" i="1"/>
  <c r="M198" i="1" s="1"/>
  <c r="L199" i="1"/>
  <c r="M199" i="1" s="1"/>
  <c r="L200" i="1"/>
  <c r="M200" i="1" s="1"/>
  <c r="L201" i="1"/>
  <c r="L202" i="1"/>
  <c r="M202" i="1" s="1"/>
  <c r="L203" i="1"/>
  <c r="M203" i="1" s="1"/>
  <c r="L204" i="1"/>
  <c r="M204" i="1" s="1"/>
  <c r="L205" i="1"/>
  <c r="M205" i="1" s="1"/>
  <c r="L206" i="1"/>
  <c r="M206" i="1" s="1"/>
  <c r="L207" i="1"/>
  <c r="M207" i="1" s="1"/>
  <c r="L208" i="1"/>
  <c r="M208" i="1" s="1"/>
  <c r="L209" i="1"/>
  <c r="M209" i="1" s="1"/>
  <c r="L210" i="1"/>
  <c r="M210" i="1" s="1"/>
  <c r="L211" i="1"/>
  <c r="M211" i="1" s="1"/>
  <c r="L212" i="1"/>
  <c r="M212" i="1" s="1"/>
  <c r="L213" i="1"/>
  <c r="M213" i="1" s="1"/>
  <c r="L214" i="1"/>
  <c r="M214" i="1" s="1"/>
  <c r="L215" i="1"/>
  <c r="M215" i="1" s="1"/>
  <c r="L216" i="1"/>
  <c r="M216" i="1" s="1"/>
  <c r="L3" i="1"/>
  <c r="L4" i="1"/>
  <c r="L5" i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M51" i="1" s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4" i="1"/>
  <c r="M84" i="1" s="1"/>
  <c r="L85" i="1"/>
  <c r="M85" i="1" s="1"/>
  <c r="L86" i="1"/>
  <c r="M86" i="1" s="1"/>
  <c r="L87" i="1"/>
  <c r="M87" i="1" s="1"/>
  <c r="L88" i="1"/>
  <c r="M88" i="1" s="1"/>
  <c r="L89" i="1"/>
  <c r="M89" i="1" s="1"/>
  <c r="L90" i="1"/>
  <c r="M90" i="1" s="1"/>
  <c r="L91" i="1"/>
  <c r="M91" i="1" s="1"/>
  <c r="L92" i="1"/>
  <c r="M92" i="1" s="1"/>
  <c r="L93" i="1"/>
  <c r="M93" i="1" s="1"/>
  <c r="L94" i="1"/>
  <c r="M94" i="1" s="1"/>
  <c r="L95" i="1"/>
  <c r="M95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2" i="1"/>
  <c r="M102" i="1" s="1"/>
  <c r="L103" i="1"/>
  <c r="M103" i="1" s="1"/>
  <c r="L104" i="1"/>
  <c r="M104" i="1" s="1"/>
  <c r="L105" i="1"/>
  <c r="L106" i="1"/>
  <c r="M106" i="1" s="1"/>
  <c r="L107" i="1"/>
  <c r="M107" i="1" s="1"/>
  <c r="L108" i="1"/>
  <c r="M108" i="1" s="1"/>
  <c r="L109" i="1"/>
  <c r="M109" i="1" s="1"/>
  <c r="L110" i="1"/>
  <c r="M110" i="1" s="1"/>
  <c r="L111" i="1"/>
  <c r="M111" i="1" s="1"/>
  <c r="L112" i="1"/>
  <c r="M112" i="1" s="1"/>
  <c r="L113" i="1"/>
  <c r="M113" i="1" s="1"/>
  <c r="L114" i="1"/>
  <c r="M114" i="1" s="1"/>
  <c r="L115" i="1"/>
  <c r="M115" i="1" s="1"/>
  <c r="L116" i="1"/>
  <c r="M116" i="1" s="1"/>
  <c r="L117" i="1"/>
  <c r="M117" i="1" s="1"/>
  <c r="L118" i="1"/>
  <c r="M118" i="1" s="1"/>
  <c r="L119" i="1"/>
  <c r="M119" i="1" s="1"/>
  <c r="L120" i="1"/>
  <c r="M120" i="1" s="1"/>
  <c r="L121" i="1"/>
  <c r="M121" i="1" s="1"/>
  <c r="L122" i="1"/>
  <c r="M122" i="1" s="1"/>
  <c r="L123" i="1"/>
  <c r="M123" i="1" s="1"/>
  <c r="L124" i="1"/>
  <c r="M124" i="1" s="1"/>
  <c r="L125" i="1"/>
  <c r="M125" i="1" s="1"/>
  <c r="L126" i="1"/>
  <c r="M126" i="1" s="1"/>
  <c r="L127" i="1"/>
  <c r="L128" i="1"/>
  <c r="L129" i="1"/>
  <c r="L130" i="1"/>
  <c r="L131" i="1"/>
  <c r="L132" i="1"/>
  <c r="L133" i="1"/>
  <c r="M133" i="1" s="1"/>
  <c r="L134" i="1"/>
  <c r="L135" i="1"/>
  <c r="L136" i="1"/>
  <c r="L137" i="1"/>
  <c r="L138" i="1"/>
  <c r="L139" i="1"/>
  <c r="L140" i="1"/>
  <c r="L141" i="1"/>
  <c r="M141" i="1" s="1"/>
  <c r="L142" i="1"/>
  <c r="M142" i="1" s="1"/>
  <c r="L143" i="1"/>
  <c r="M143" i="1" s="1"/>
  <c r="L144" i="1"/>
  <c r="M144" i="1" s="1"/>
  <c r="L145" i="1"/>
  <c r="M145" i="1" s="1"/>
  <c r="L146" i="1"/>
  <c r="M146" i="1" s="1"/>
  <c r="L147" i="1"/>
  <c r="M147" i="1" s="1"/>
  <c r="L148" i="1"/>
  <c r="M148" i="1" s="1"/>
  <c r="L149" i="1"/>
  <c r="M149" i="1" s="1"/>
  <c r="L150" i="1"/>
  <c r="M150" i="1" s="1"/>
  <c r="L151" i="1"/>
  <c r="M151" i="1" s="1"/>
  <c r="L152" i="1"/>
  <c r="L153" i="1"/>
  <c r="M153" i="1" s="1"/>
  <c r="L154" i="1"/>
  <c r="M154" i="1" s="1"/>
  <c r="L155" i="1"/>
  <c r="L156" i="1"/>
  <c r="L157" i="1"/>
  <c r="L158" i="1"/>
  <c r="L159" i="1"/>
  <c r="L160" i="1"/>
  <c r="M160" i="1" s="1"/>
  <c r="L161" i="1"/>
  <c r="L162" i="1"/>
  <c r="M162" i="1" s="1"/>
  <c r="L163" i="1"/>
  <c r="M163" i="1" s="1"/>
  <c r="L164" i="1"/>
  <c r="M164" i="1" s="1"/>
  <c r="L165" i="1"/>
  <c r="M165" i="1" s="1"/>
  <c r="L166" i="1"/>
  <c r="M166" i="1" s="1"/>
  <c r="L167" i="1"/>
  <c r="M167" i="1" s="1"/>
  <c r="L168" i="1"/>
  <c r="M168" i="1" s="1"/>
  <c r="L169" i="1"/>
  <c r="M169" i="1" s="1"/>
  <c r="L2" i="1"/>
  <c r="B13" i="6" l="1"/>
  <c r="B15" i="6"/>
  <c r="C15" i="6"/>
  <c r="C12" i="6"/>
  <c r="C13" i="6"/>
  <c r="D16" i="6"/>
  <c r="C16" i="6"/>
  <c r="B16" i="6"/>
  <c r="D10" i="6"/>
  <c r="C14" i="6"/>
  <c r="D9" i="6"/>
  <c r="B11" i="6"/>
  <c r="D11" i="6"/>
  <c r="B14" i="6"/>
  <c r="B9" i="6"/>
  <c r="C10" i="6"/>
  <c r="C11" i="6"/>
  <c r="D14" i="6"/>
  <c r="C9" i="6"/>
  <c r="F10" i="6" l="1"/>
  <c r="F9" i="6"/>
  <c r="F14" i="6"/>
  <c r="F11" i="6"/>
</calcChain>
</file>

<file path=xl/sharedStrings.xml><?xml version="1.0" encoding="utf-8"?>
<sst xmlns="http://schemas.openxmlformats.org/spreadsheetml/2006/main" count="2350" uniqueCount="209">
  <si>
    <t>Population</t>
  </si>
  <si>
    <t>Land Area (acres)</t>
  </si>
  <si>
    <t>Nez Perce Tribe</t>
  </si>
  <si>
    <t>State of Idaho</t>
  </si>
  <si>
    <t>Ratio</t>
  </si>
  <si>
    <t>Source: 2020 US Census Demographic Data Map Viewer (https://maps.geo.census.gov/ddmv/map.html)</t>
  </si>
  <si>
    <t>Nez Perce Reservation Greenhouse Gas Emissions (metric tons CO2 equivalent)</t>
  </si>
  <si>
    <t>Sector</t>
  </si>
  <si>
    <t>Carbon Dioxide (CO2)</t>
  </si>
  <si>
    <t>Nitrous Oxide (N2O)</t>
  </si>
  <si>
    <t>Methane (CH4)</t>
  </si>
  <si>
    <t>Fluorinated Gases</t>
  </si>
  <si>
    <t>Total GHG</t>
  </si>
  <si>
    <t>Electricity Generation and Use</t>
  </si>
  <si>
    <t>Waste and Materials Management</t>
  </si>
  <si>
    <t>NA</t>
  </si>
  <si>
    <t>Commercial and Residential Buildings</t>
  </si>
  <si>
    <t>Commercial</t>
  </si>
  <si>
    <t>Residential</t>
  </si>
  <si>
    <t>Agriculture/Land Management</t>
  </si>
  <si>
    <t>Agriculture</t>
  </si>
  <si>
    <t>Land Use, Land-Use Change and Forestry</t>
  </si>
  <si>
    <t>Industrial Processes and Product Use</t>
  </si>
  <si>
    <t>Idaho 2021 GHG Emissions by Inventory Sector in Million Metric Tons CO2 Equivalent (MMT CO2e)</t>
  </si>
  <si>
    <t>EIS Sector</t>
  </si>
  <si>
    <t>CO2</t>
  </si>
  <si>
    <t>CH4</t>
  </si>
  <si>
    <t>N2O</t>
  </si>
  <si>
    <t>Totals</t>
  </si>
  <si>
    <t>Enteric Fermentation</t>
  </si>
  <si>
    <t>Agricultural Soil Management</t>
  </si>
  <si>
    <t>Manure Management</t>
  </si>
  <si>
    <t>Forest Land</t>
  </si>
  <si>
    <t>CO2 emissions from liming, urea application and other carbon-containing fertilizers</t>
  </si>
  <si>
    <t>Grassland</t>
  </si>
  <si>
    <t>Wetlands</t>
  </si>
  <si>
    <t>Field Burning of Agricultural Residues</t>
  </si>
  <si>
    <t>Settlements</t>
  </si>
  <si>
    <t>Cropland</t>
  </si>
  <si>
    <t>Transportation</t>
  </si>
  <si>
    <t>Fossil Fuel Combustion</t>
  </si>
  <si>
    <t>Non-Energy Uses of Fossil Fuels</t>
  </si>
  <si>
    <t>Product uses as substitutes for ODS</t>
  </si>
  <si>
    <t>Fugitives</t>
  </si>
  <si>
    <t>Mineral Industry</t>
  </si>
  <si>
    <t>Chemical Industry</t>
  </si>
  <si>
    <t>Electronics Industry</t>
  </si>
  <si>
    <t>Other</t>
  </si>
  <si>
    <t>Other Product Manufacture and Use</t>
  </si>
  <si>
    <t>Electricity Generation</t>
  </si>
  <si>
    <t>Waste</t>
  </si>
  <si>
    <t>Solid Waste Disposal</t>
  </si>
  <si>
    <t>Wastewater Treatment and Discharge</t>
  </si>
  <si>
    <t>Biological Treatment of Solid Waste</t>
  </si>
  <si>
    <t>MMT CO2e</t>
  </si>
  <si>
    <t>Percentage</t>
  </si>
  <si>
    <t>GHG</t>
  </si>
  <si>
    <t>Inventory Sector</t>
  </si>
  <si>
    <t>Energy</t>
  </si>
  <si>
    <t>Energy Total</t>
  </si>
  <si>
    <t>Agriculture Total</t>
  </si>
  <si>
    <t>Land Use, Land-Use Change and Forestry Total</t>
  </si>
  <si>
    <t>Industrial Processes and Product Use Total</t>
  </si>
  <si>
    <t>Waste Total</t>
  </si>
  <si>
    <t>SECTOR</t>
  </si>
  <si>
    <t>SUBSECTOR</t>
  </si>
  <si>
    <t>CATEGORY</t>
  </si>
  <si>
    <t>SUBCATEGORY1</t>
  </si>
  <si>
    <t>SUBCATEGORY2</t>
  </si>
  <si>
    <t>SUBCATEGORY3</t>
  </si>
  <si>
    <t>SUBCATEGORY4</t>
  </si>
  <si>
    <t>FUEL</t>
  </si>
  <si>
    <t>STATE</t>
  </si>
  <si>
    <t>Y2021</t>
  </si>
  <si>
    <t>Combination</t>
  </si>
  <si>
    <t>EISector</t>
  </si>
  <si>
    <t>Emissions</t>
  </si>
  <si>
    <t>Indirect</t>
  </si>
  <si>
    <t/>
  </si>
  <si>
    <t>ID</t>
  </si>
  <si>
    <t>Direct</t>
  </si>
  <si>
    <t>Land Converted to Grassland</t>
  </si>
  <si>
    <t>Cropland Converted to Grassland</t>
  </si>
  <si>
    <t>Mineral</t>
  </si>
  <si>
    <t>Forest Converted to Grassland</t>
  </si>
  <si>
    <t>Aboveground live biomass</t>
  </si>
  <si>
    <t>Belowground live biomass</t>
  </si>
  <si>
    <t>Dead wood</t>
  </si>
  <si>
    <t>Litter</t>
  </si>
  <si>
    <t>Other Lands Converted to Grassland</t>
  </si>
  <si>
    <t>Settlements Converted to Grassland</t>
  </si>
  <si>
    <t>Wetlands Converted to Grassland</t>
  </si>
  <si>
    <t>Grassland Remaining Grassland</t>
  </si>
  <si>
    <t>Woodland Carbon Stocks</t>
  </si>
  <si>
    <t>Agricultural Soil Carbon Stocks</t>
  </si>
  <si>
    <t>Organic</t>
  </si>
  <si>
    <t>Land Converted to Cropland</t>
  </si>
  <si>
    <t>Forest Converted to Cropland</t>
  </si>
  <si>
    <t>Grassland Converted to Cropland</t>
  </si>
  <si>
    <t>Other Lands Converted to Cropland</t>
  </si>
  <si>
    <t>Settlements Converted to Cropland</t>
  </si>
  <si>
    <t>Wetlands Converted to Cropland</t>
  </si>
  <si>
    <t>Cropland Remaining Cropland</t>
  </si>
  <si>
    <t>Semiconductor Manufacture</t>
  </si>
  <si>
    <t>Mules and Asses</t>
  </si>
  <si>
    <t>Barley</t>
  </si>
  <si>
    <t>Sheep</t>
  </si>
  <si>
    <t>Maize</t>
  </si>
  <si>
    <t>American Bison</t>
  </si>
  <si>
    <t>Beef Cattle</t>
  </si>
  <si>
    <t>Horses</t>
  </si>
  <si>
    <t>Swine</t>
  </si>
  <si>
    <t>Dairy Cattle</t>
  </si>
  <si>
    <t>Wheat</t>
  </si>
  <si>
    <t>Peas</t>
  </si>
  <si>
    <t>Dry Beans</t>
  </si>
  <si>
    <t>Natural Gas</t>
  </si>
  <si>
    <t>Potatoes</t>
  </si>
  <si>
    <t>Lentils</t>
  </si>
  <si>
    <t>Oats</t>
  </si>
  <si>
    <t>Grass Hay</t>
  </si>
  <si>
    <t>Legume Hay</t>
  </si>
  <si>
    <t>Sugarbeets</t>
  </si>
  <si>
    <t>Industrial</t>
  </si>
  <si>
    <t>Coal</t>
  </si>
  <si>
    <t>Geothermal</t>
  </si>
  <si>
    <t>Petroleum</t>
  </si>
  <si>
    <t>Wetlands Remaining Wetlands</t>
  </si>
  <si>
    <t>Flooded Land Remaining Flooded Land</t>
  </si>
  <si>
    <t>other constructed waterbodies</t>
  </si>
  <si>
    <t>canals and ditches</t>
  </si>
  <si>
    <t>surface</t>
  </si>
  <si>
    <t>freshwater pond</t>
  </si>
  <si>
    <t>Reservoir</t>
  </si>
  <si>
    <t>reservoir</t>
  </si>
  <si>
    <t>downstream</t>
  </si>
  <si>
    <t>Land Converted to Wetlands</t>
  </si>
  <si>
    <t>Land Converted to Flooded Land</t>
  </si>
  <si>
    <t>Forest Land Remaining Forest Land</t>
  </si>
  <si>
    <t>Forest Fires</t>
  </si>
  <si>
    <t>Land Converted to Forest Land</t>
  </si>
  <si>
    <t>Grassland Converted to Forest Land</t>
  </si>
  <si>
    <t>Aboveground Biomass</t>
  </si>
  <si>
    <t>Belowground Biomass</t>
  </si>
  <si>
    <t>Dead Wood</t>
  </si>
  <si>
    <t>Other Land Converted to Forest Land</t>
  </si>
  <si>
    <t>Mineral soil</t>
  </si>
  <si>
    <t>Settlements Converted to Forest Land</t>
  </si>
  <si>
    <t>Changes in Forest Carbon Stocks</t>
  </si>
  <si>
    <t>Soil Mineral</t>
  </si>
  <si>
    <t>Goats</t>
  </si>
  <si>
    <t>Grass Fires</t>
  </si>
  <si>
    <t>Natural Gas Systems</t>
  </si>
  <si>
    <t>Processing</t>
  </si>
  <si>
    <t>Settlements Remaining Settlements</t>
  </si>
  <si>
    <t>Landfilled Yard Trimmings and Food Scraps</t>
  </si>
  <si>
    <t>Leaves</t>
  </si>
  <si>
    <t>Transmission &amp; Storage</t>
  </si>
  <si>
    <t>Post-Meter</t>
  </si>
  <si>
    <t>Distribution</t>
  </si>
  <si>
    <t>Branches</t>
  </si>
  <si>
    <t>Grass</t>
  </si>
  <si>
    <t>Abandoned Wells</t>
  </si>
  <si>
    <t>Food Scraps</t>
  </si>
  <si>
    <t>Poultry</t>
  </si>
  <si>
    <t>Dairy Heifers</t>
  </si>
  <si>
    <t>Liming</t>
  </si>
  <si>
    <t>Limestone</t>
  </si>
  <si>
    <t>Alternative Fuel Highway</t>
  </si>
  <si>
    <t>Dolomite</t>
  </si>
  <si>
    <t>Gasoline Highway</t>
  </si>
  <si>
    <t>Diesel Highway</t>
  </si>
  <si>
    <t>Non-Highway</t>
  </si>
  <si>
    <t>Land Converted to Settlements</t>
  </si>
  <si>
    <t>Changes in Settlement Carbon Stocks</t>
  </si>
  <si>
    <t>Urban Trees</t>
  </si>
  <si>
    <t>Substitution of Ozone Depleting Substances</t>
  </si>
  <si>
    <t>Foams</t>
  </si>
  <si>
    <t>Peatlands</t>
  </si>
  <si>
    <t>Offsite</t>
  </si>
  <si>
    <t>Silicon Carbide Production and Consumption</t>
  </si>
  <si>
    <t>Consumption</t>
  </si>
  <si>
    <t>Other Process Uses of Carbonates</t>
  </si>
  <si>
    <t>Other Miscellaneous Uses</t>
  </si>
  <si>
    <t>Flux Stone</t>
  </si>
  <si>
    <t>N2O from Product Uses</t>
  </si>
  <si>
    <t>Propellant for Pressure and Aerosol Products</t>
  </si>
  <si>
    <t>Composting</t>
  </si>
  <si>
    <t>Fire Extinguishing</t>
  </si>
  <si>
    <t>Landfills</t>
  </si>
  <si>
    <t>MSW Landfills Net Emissions</t>
  </si>
  <si>
    <t>Refrigeration</t>
  </si>
  <si>
    <t>Urea Consumption for Non-Agricultural Uses</t>
  </si>
  <si>
    <t>Soda Ash Consumption</t>
  </si>
  <si>
    <t>Phosphoric Acid Production</t>
  </si>
  <si>
    <t>FGD</t>
  </si>
  <si>
    <t>Medical Applications</t>
  </si>
  <si>
    <t>Biomass--Wood</t>
  </si>
  <si>
    <t>Domestic</t>
  </si>
  <si>
    <t>Anaerobic digestion at biogas facilities</t>
  </si>
  <si>
    <t>Carbon Dioxide Consumption</t>
  </si>
  <si>
    <t>Industrial Waste Landfills Net Emissions</t>
  </si>
  <si>
    <t>Urea Fertilization</t>
  </si>
  <si>
    <t>Heat Transfer Fluids</t>
  </si>
  <si>
    <t>Electrical Equipment</t>
  </si>
  <si>
    <t>Electric Power Systems</t>
  </si>
  <si>
    <t>MDI Aerosols</t>
  </si>
  <si>
    <t>Non-MDI Aerosols</t>
  </si>
  <si>
    <t>Solvents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</si>
</sst>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25">
    <xf numFmtId="0" fontId="0" fillId="0" borderId="0" xfId="0"/>
    <xf numFmtId="0" fontId="0" fillId="0" borderId="0" xfId="0" pivotButton="1"/>
    <xf numFmtId="0" fontId="3" fillId="0" borderId="0" xfId="0" applyFont="1"/>
    <xf numFmtId="0" fontId="1" fillId="2" borderId="3" xfId="1" applyFont="1" applyFill="1" applyBorder="1" applyAlignment="1">
      <alignment horizontal="center"/>
    </xf>
    <xf numFmtId="164" fontId="1" fillId="0" borderId="0" xfId="1" applyNumberFormat="1" applyFont="1" applyAlignment="1">
      <alignment horizontal="right"/>
    </xf>
    <xf numFmtId="165" fontId="0" fillId="0" borderId="0" xfId="0" applyNumberFormat="1"/>
    <xf numFmtId="10" fontId="0" fillId="0" borderId="0" xfId="0" applyNumberFormat="1"/>
    <xf numFmtId="165" fontId="0" fillId="0" borderId="0" xfId="0" applyNumberFormat="1" applyAlignment="1">
      <alignment horizontal="left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0" borderId="2" xfId="2" applyFont="1" applyBorder="1"/>
    <xf numFmtId="0" fontId="1" fillId="0" borderId="2" xfId="3" applyFont="1" applyBorder="1"/>
    <xf numFmtId="164" fontId="4" fillId="2" borderId="1" xfId="2" applyNumberFormat="1" applyFont="1" applyFill="1" applyBorder="1" applyAlignment="1">
      <alignment horizontal="center"/>
    </xf>
    <xf numFmtId="164" fontId="4" fillId="0" borderId="2" xfId="2" applyNumberFormat="1" applyFont="1" applyBorder="1" applyAlignment="1">
      <alignment horizontal="right"/>
    </xf>
    <xf numFmtId="164" fontId="1" fillId="0" borderId="2" xfId="3" applyNumberFormat="1" applyFont="1" applyBorder="1" applyAlignment="1">
      <alignment horizontal="right"/>
    </xf>
    <xf numFmtId="164" fontId="0" fillId="0" borderId="0" xfId="0" applyNumberFormat="1"/>
    <xf numFmtId="0" fontId="1" fillId="0" borderId="2" xfId="2" applyFont="1" applyBorder="1"/>
    <xf numFmtId="3" fontId="0" fillId="0" borderId="0" xfId="0" applyNumberFormat="1"/>
    <xf numFmtId="0" fontId="6" fillId="0" borderId="0" xfId="0" applyFont="1" applyAlignment="1">
      <alignment wrapText="1"/>
    </xf>
    <xf numFmtId="0" fontId="6" fillId="0" borderId="0" xfId="0" applyFont="1"/>
    <xf numFmtId="3" fontId="6" fillId="0" borderId="4" xfId="0" applyNumberFormat="1" applyFont="1" applyBorder="1" applyAlignment="1">
      <alignment vertical="top" wrapText="1"/>
    </xf>
    <xf numFmtId="3" fontId="0" fillId="0" borderId="4" xfId="0" applyNumberFormat="1" applyBorder="1"/>
    <xf numFmtId="3" fontId="7" fillId="0" borderId="4" xfId="0" applyNumberFormat="1" applyFont="1" applyBorder="1" applyAlignment="1">
      <alignment horizontal="right"/>
    </xf>
    <xf numFmtId="3" fontId="7" fillId="0" borderId="4" xfId="0" applyNumberFormat="1" applyFont="1" applyBorder="1"/>
  </cellXfs>
  <cellStyles count="4">
    <cellStyle name="Normal" xfId="0" builtinId="0"/>
    <cellStyle name="Normal_Data" xfId="2" xr:uid="{276720A1-240C-4C50-B131-EDACB742CD0F}"/>
    <cellStyle name="Normal_Data_1" xfId="3" xr:uid="{8BAC44C0-2CB3-4DBE-B3CB-0E143707CF1D}"/>
    <cellStyle name="Normal_Sheet1" xfId="1" xr:uid="{163E8237-FC24-45EC-BB28-3780A47E0FB1}"/>
  </cellStyles>
  <dxfs count="3">
    <dxf>
      <numFmt numFmtId="165" formatCode="0.000"/>
    </dxf>
    <dxf>
      <alignment horizontal="center"/>
    </dxf>
    <dxf>
      <alignment horizontal="lef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[REVISED2021IdahoGHGEmissions.xlsx]Graphs!PivotTable2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Idaho 2021 </a:t>
            </a:r>
            <a:r>
              <a:rPr lang="en-US" baseline="0"/>
              <a:t>Total GHG Emissions (Million Metric Tons CO2 equivalent)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7"/>
        <c:spPr>
          <a:noFill/>
          <a:ln w="1905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noFill/>
          <a:ln w="1905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noFill/>
          <a:ln w="1905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Graphs!$B$3</c:f>
              <c:strCache>
                <c:ptCount val="1"/>
                <c:pt idx="0">
                  <c:v>MMT CO2e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cat>
            <c:strRef>
              <c:f>Graphs!$A$4:$A$9</c:f>
              <c:strCache>
                <c:ptCount val="6"/>
                <c:pt idx="0">
                  <c:v>Agriculture/Land Management</c:v>
                </c:pt>
                <c:pt idx="1">
                  <c:v>Transportation</c:v>
                </c:pt>
                <c:pt idx="2">
                  <c:v>Industrial Processes and Product Use</c:v>
                </c:pt>
                <c:pt idx="3">
                  <c:v>Commercial and Residential Buildings</c:v>
                </c:pt>
                <c:pt idx="4">
                  <c:v>Electricity Generation</c:v>
                </c:pt>
                <c:pt idx="5">
                  <c:v>Waste</c:v>
                </c:pt>
              </c:strCache>
            </c:strRef>
          </c:cat>
          <c:val>
            <c:numRef>
              <c:f>Graphs!$B$4:$B$9</c:f>
              <c:numCache>
                <c:formatCode>0.000</c:formatCode>
                <c:ptCount val="6"/>
                <c:pt idx="0">
                  <c:v>18.20376433414101</c:v>
                </c:pt>
                <c:pt idx="1">
                  <c:v>11.086112473765303</c:v>
                </c:pt>
                <c:pt idx="2">
                  <c:v>4.5166005393279764</c:v>
                </c:pt>
                <c:pt idx="3">
                  <c:v>3.566977496127</c:v>
                </c:pt>
                <c:pt idx="4">
                  <c:v>2.2688048359657498</c:v>
                </c:pt>
                <c:pt idx="5">
                  <c:v>0.90240925699710006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01-41B0-92C4-195723C533A7}"/>
            </c:ext>
          </c:extLst>
        </c:ser>
        <c:ser>
          <c:idx val="1"/>
          <c:order val="1"/>
          <c:tx>
            <c:strRef>
              <c:f>Graphs!$C$3</c:f>
              <c:strCache>
                <c:ptCount val="1"/>
                <c:pt idx="0">
                  <c:v>Percentage</c:v>
                </c:pt>
              </c:strCache>
            </c:strRef>
          </c:tx>
          <c:spPr>
            <a:noFill/>
            <a:ln w="19050">
              <a:noFill/>
            </a:ln>
            <a:effectLst/>
          </c:spPr>
          <c:invertIfNegative val="0"/>
          <c:cat>
            <c:strRef>
              <c:f>Graphs!$A$4:$A$9</c:f>
              <c:strCache>
                <c:ptCount val="6"/>
                <c:pt idx="0">
                  <c:v>Agriculture/Land Management</c:v>
                </c:pt>
                <c:pt idx="1">
                  <c:v>Transportation</c:v>
                </c:pt>
                <c:pt idx="2">
                  <c:v>Industrial Processes and Product Use</c:v>
                </c:pt>
                <c:pt idx="3">
                  <c:v>Commercial and Residential Buildings</c:v>
                </c:pt>
                <c:pt idx="4">
                  <c:v>Electricity Generation</c:v>
                </c:pt>
                <c:pt idx="5">
                  <c:v>Waste</c:v>
                </c:pt>
              </c:strCache>
            </c:strRef>
          </c:cat>
          <c:val>
            <c:numRef>
              <c:f>Graphs!$C$4:$C$9</c:f>
              <c:numCache>
                <c:formatCode>0.00%</c:formatCode>
                <c:ptCount val="6"/>
                <c:pt idx="0">
                  <c:v>0.44898046553864401</c:v>
                </c:pt>
                <c:pt idx="1">
                  <c:v>0.27342959665489358</c:v>
                </c:pt>
                <c:pt idx="2">
                  <c:v>0.11139813587876002</c:v>
                </c:pt>
                <c:pt idx="3">
                  <c:v>8.7976485927878184E-2</c:v>
                </c:pt>
                <c:pt idx="4">
                  <c:v>5.5958154191095594E-2</c:v>
                </c:pt>
                <c:pt idx="5">
                  <c:v>2.2257161808728641E-2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01-41B0-92C4-195723C53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62990176"/>
        <c:axId val="1879408816"/>
      </c:barChart>
      <c:valAx>
        <c:axId val="187940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Million Metric Tons CO2 equivalent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90176"/>
        <c:crosses val="autoZero"/>
        <c:crossBetween val="between"/>
      </c:valAx>
      <c:catAx>
        <c:axId val="66299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40881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[REVISED2021IdahoGHGEmissions.xlsx]Graphs!PivotTable3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Idaho 2021 CO2 Emissions (Million Metric Tons CO2 equivalent)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Graphs!$B$28</c:f>
              <c:strCache>
                <c:ptCount val="1"/>
                <c:pt idx="0">
                  <c:v>MMT CO2e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Graphs!$A$29:$A$33</c:f>
              <c:strCache>
                <c:ptCount val="5"/>
                <c:pt idx="0">
                  <c:v>Transportation</c:v>
                </c:pt>
                <c:pt idx="1">
                  <c:v>Industrial Processes and Product Use</c:v>
                </c:pt>
                <c:pt idx="2">
                  <c:v>Commercial and Residential Buildings</c:v>
                </c:pt>
                <c:pt idx="3">
                  <c:v>Electricity Generation</c:v>
                </c:pt>
                <c:pt idx="4">
                  <c:v>Agriculture/Land Management</c:v>
                </c:pt>
              </c:strCache>
            </c:strRef>
          </c:cat>
          <c:val>
            <c:numRef>
              <c:f>Graphs!$B$29:$B$33</c:f>
              <c:numCache>
                <c:formatCode>0.000</c:formatCode>
                <c:ptCount val="5"/>
                <c:pt idx="0">
                  <c:v>10.933017365592601</c:v>
                </c:pt>
                <c:pt idx="1">
                  <c:v>3.4838354785219505</c:v>
                </c:pt>
                <c:pt idx="2">
                  <c:v>3.4084031843229998</c:v>
                </c:pt>
                <c:pt idx="3">
                  <c:v>2.1540285798152499</c:v>
                </c:pt>
                <c:pt idx="4">
                  <c:v>1.6819493003896004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BA-4D87-8F6B-AE5F82325384}"/>
            </c:ext>
          </c:extLst>
        </c:ser>
        <c:ser>
          <c:idx val="1"/>
          <c:order val="1"/>
          <c:tx>
            <c:strRef>
              <c:f>Graphs!$C$28</c:f>
              <c:strCache>
                <c:ptCount val="1"/>
                <c:pt idx="0">
                  <c:v>Percentage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Graphs!$A$29:$A$33</c:f>
              <c:strCache>
                <c:ptCount val="5"/>
                <c:pt idx="0">
                  <c:v>Transportation</c:v>
                </c:pt>
                <c:pt idx="1">
                  <c:v>Industrial Processes and Product Use</c:v>
                </c:pt>
                <c:pt idx="2">
                  <c:v>Commercial and Residential Buildings</c:v>
                </c:pt>
                <c:pt idx="3">
                  <c:v>Electricity Generation</c:v>
                </c:pt>
                <c:pt idx="4">
                  <c:v>Agriculture/Land Management</c:v>
                </c:pt>
              </c:strCache>
            </c:strRef>
          </c:cat>
          <c:val>
            <c:numRef>
              <c:f>Graphs!$C$29:$C$33</c:f>
              <c:numCache>
                <c:formatCode>0.00%</c:formatCode>
                <c:ptCount val="5"/>
                <c:pt idx="0">
                  <c:v>0.50472735817836045</c:v>
                </c:pt>
                <c:pt idx="1">
                  <c:v>0.16083273433153636</c:v>
                </c:pt>
                <c:pt idx="2">
                  <c:v>0.15735037065285162</c:v>
                </c:pt>
                <c:pt idx="3">
                  <c:v>9.9441637946388425E-2</c:v>
                </c:pt>
                <c:pt idx="4">
                  <c:v>7.7647898890863098E-2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BA-4D87-8F6B-AE5F82325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913526592"/>
        <c:axId val="905992960"/>
      </c:barChart>
      <c:catAx>
        <c:axId val="91352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992960"/>
        <c:crosses val="autoZero"/>
        <c:auto val="1"/>
        <c:lblAlgn val="ctr"/>
        <c:lblOffset val="100"/>
        <c:noMultiLvlLbl val="0"/>
      </c:catAx>
      <c:valAx>
        <c:axId val="90599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Million Metric Tons CO2 equivalent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3526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[REVISED2021IdahoGHGEmissions.xlsx]Graphs!PivotTable5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Idaho 2021 CH4 Emissions (Million Metric Tons CO2 equivalent)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noFill/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Graphs!$B$55</c:f>
              <c:strCache>
                <c:ptCount val="1"/>
                <c:pt idx="0">
                  <c:v>MMT CO2e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Graphs!$A$56:$A$61</c:f>
              <c:strCache>
                <c:ptCount val="6"/>
                <c:pt idx="0">
                  <c:v>Agriculture/Land Management</c:v>
                </c:pt>
                <c:pt idx="1">
                  <c:v>Waste</c:v>
                </c:pt>
                <c:pt idx="2">
                  <c:v>Industrial Processes and Product Use</c:v>
                </c:pt>
                <c:pt idx="3">
                  <c:v>Commercial and Residential Buildings</c:v>
                </c:pt>
                <c:pt idx="4">
                  <c:v>Transportation</c:v>
                </c:pt>
                <c:pt idx="5">
                  <c:v>Electricity Generation</c:v>
                </c:pt>
              </c:strCache>
            </c:strRef>
          </c:cat>
          <c:val>
            <c:numRef>
              <c:f>Graphs!$B$56:$B$61</c:f>
              <c:numCache>
                <c:formatCode>0.000</c:formatCode>
                <c:ptCount val="6"/>
                <c:pt idx="0">
                  <c:v>10.5416711303904</c:v>
                </c:pt>
                <c:pt idx="1">
                  <c:v>0.75616787716959999</c:v>
                </c:pt>
                <c:pt idx="2">
                  <c:v>0.38740242259880003</c:v>
                </c:pt>
                <c:pt idx="3">
                  <c:v>0.13937189134399999</c:v>
                </c:pt>
                <c:pt idx="4">
                  <c:v>1.8468345823199998E-2</c:v>
                </c:pt>
                <c:pt idx="5">
                  <c:v>3.8831035319999998E-3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3D-4A7C-957B-2A0354BC0004}"/>
            </c:ext>
          </c:extLst>
        </c:ser>
        <c:ser>
          <c:idx val="1"/>
          <c:order val="1"/>
          <c:tx>
            <c:strRef>
              <c:f>Graphs!$C$55</c:f>
              <c:strCache>
                <c:ptCount val="1"/>
                <c:pt idx="0">
                  <c:v>Percentage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Graphs!$A$56:$A$61</c:f>
              <c:strCache>
                <c:ptCount val="6"/>
                <c:pt idx="0">
                  <c:v>Agriculture/Land Management</c:v>
                </c:pt>
                <c:pt idx="1">
                  <c:v>Waste</c:v>
                </c:pt>
                <c:pt idx="2">
                  <c:v>Industrial Processes and Product Use</c:v>
                </c:pt>
                <c:pt idx="3">
                  <c:v>Commercial and Residential Buildings</c:v>
                </c:pt>
                <c:pt idx="4">
                  <c:v>Transportation</c:v>
                </c:pt>
                <c:pt idx="5">
                  <c:v>Electricity Generation</c:v>
                </c:pt>
              </c:strCache>
            </c:strRef>
          </c:cat>
          <c:val>
            <c:numRef>
              <c:f>Graphs!$C$56:$C$61</c:f>
              <c:numCache>
                <c:formatCode>0.00%</c:formatCode>
                <c:ptCount val="6"/>
                <c:pt idx="0">
                  <c:v>0.88982041681440172</c:v>
                </c:pt>
                <c:pt idx="1">
                  <c:v>6.3827983943167882E-2</c:v>
                </c:pt>
                <c:pt idx="2">
                  <c:v>3.2700563400995315E-2</c:v>
                </c:pt>
                <c:pt idx="3">
                  <c:v>1.1764354333764611E-2</c:v>
                </c:pt>
                <c:pt idx="4">
                  <c:v>1.5589094911997829E-3</c:v>
                </c:pt>
                <c:pt idx="5">
                  <c:v>3.2777201647057576E-4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3D-4A7C-957B-2A0354BC0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923817808"/>
        <c:axId val="905993440"/>
      </c:barChart>
      <c:catAx>
        <c:axId val="192381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993440"/>
        <c:crosses val="autoZero"/>
        <c:auto val="1"/>
        <c:lblAlgn val="ctr"/>
        <c:lblOffset val="100"/>
        <c:noMultiLvlLbl val="0"/>
      </c:catAx>
      <c:valAx>
        <c:axId val="90599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Million Metric Tons CO2 equivalent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17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[REVISED2021IdahoGHGEmissions.xlsx]Graphs!PivotTable7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Idaho 2021 N2O Emissions (Million Metric Tons CO2 equivalent)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noFill/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noFill/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noFill/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noFill/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noFill/>
          <a:ln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noFill/>
          <a:ln>
            <a:noFill/>
          </a:ln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Graphs!$B$83</c:f>
              <c:strCache>
                <c:ptCount val="1"/>
                <c:pt idx="0">
                  <c:v>MMT CO2e</c:v>
                </c:pt>
              </c:strCache>
            </c:strRef>
          </c:tx>
          <c:invertIfNegative val="0"/>
          <c:cat>
            <c:strRef>
              <c:f>Graphs!$A$84:$A$89</c:f>
              <c:strCache>
                <c:ptCount val="6"/>
                <c:pt idx="0">
                  <c:v>Agriculture/Land Management</c:v>
                </c:pt>
                <c:pt idx="1">
                  <c:v>Waste</c:v>
                </c:pt>
                <c:pt idx="2">
                  <c:v>Transportation</c:v>
                </c:pt>
                <c:pt idx="3">
                  <c:v>Industrial Processes and Product Use</c:v>
                </c:pt>
                <c:pt idx="4">
                  <c:v>Commercial and Residential Buildings</c:v>
                </c:pt>
                <c:pt idx="5">
                  <c:v>Electricity Generation</c:v>
                </c:pt>
              </c:strCache>
            </c:strRef>
          </c:cat>
          <c:val>
            <c:numRef>
              <c:f>Graphs!$B$84:$B$89</c:f>
              <c:numCache>
                <c:formatCode>0.000</c:formatCode>
                <c:ptCount val="6"/>
                <c:pt idx="0">
                  <c:v>5.980143903361002</c:v>
                </c:pt>
                <c:pt idx="1">
                  <c:v>0.14624137982749999</c:v>
                </c:pt>
                <c:pt idx="2">
                  <c:v>0.1346267623495</c:v>
                </c:pt>
                <c:pt idx="3">
                  <c:v>4.2027192487999999E-2</c:v>
                </c:pt>
                <c:pt idx="4">
                  <c:v>1.9202420460000001E-2</c:v>
                </c:pt>
                <c:pt idx="5">
                  <c:v>1.28444739185E-2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95-466D-B7B1-9595D1E0B71B}"/>
            </c:ext>
          </c:extLst>
        </c:ser>
        <c:ser>
          <c:idx val="1"/>
          <c:order val="1"/>
          <c:tx>
            <c:strRef>
              <c:f>Graphs!$C$83</c:f>
              <c:strCache>
                <c:ptCount val="1"/>
                <c:pt idx="0">
                  <c:v>Percentage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Graphs!$A$84:$A$89</c:f>
              <c:strCache>
                <c:ptCount val="6"/>
                <c:pt idx="0">
                  <c:v>Agriculture/Land Management</c:v>
                </c:pt>
                <c:pt idx="1">
                  <c:v>Waste</c:v>
                </c:pt>
                <c:pt idx="2">
                  <c:v>Transportation</c:v>
                </c:pt>
                <c:pt idx="3">
                  <c:v>Industrial Processes and Product Use</c:v>
                </c:pt>
                <c:pt idx="4">
                  <c:v>Commercial and Residential Buildings</c:v>
                </c:pt>
                <c:pt idx="5">
                  <c:v>Electricity Generation</c:v>
                </c:pt>
              </c:strCache>
            </c:strRef>
          </c:cat>
          <c:val>
            <c:numRef>
              <c:f>Graphs!$C$84:$C$89</c:f>
              <c:numCache>
                <c:formatCode>0.00%</c:formatCode>
                <c:ptCount val="6"/>
                <c:pt idx="0">
                  <c:v>0.94397199633514994</c:v>
                </c:pt>
                <c:pt idx="1">
                  <c:v>2.3084355409070598E-2</c:v>
                </c:pt>
                <c:pt idx="2">
                  <c:v>2.1250975840860744E-2</c:v>
                </c:pt>
                <c:pt idx="3">
                  <c:v>6.6340364771091823E-3</c:v>
                </c:pt>
                <c:pt idx="4">
                  <c:v>3.0311222386982229E-3</c:v>
                </c:pt>
                <c:pt idx="5">
                  <c:v>2.0275136991112761E-3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95-466D-B7B1-9595D1E0B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923817808"/>
        <c:axId val="905993440"/>
      </c:barChart>
      <c:catAx>
        <c:axId val="192381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993440"/>
        <c:crosses val="autoZero"/>
        <c:auto val="1"/>
        <c:lblAlgn val="ctr"/>
        <c:lblOffset val="100"/>
        <c:noMultiLvlLbl val="0"/>
      </c:catAx>
      <c:valAx>
        <c:axId val="90599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Million Metric Tons CO2 equivalent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3817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167640</xdr:colOff>
      <xdr:row>2</xdr:row>
      <xdr:rowOff>7620</xdr:rowOff>
    </xdr:from>
    <xdr:to>
      <xdr:col>16</xdr:col>
      <xdr:colOff>396240</xdr:colOff>
      <xdr:row>25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8C8F5F-BA3A-E052-060D-34B3D76A2E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182880</xdr:colOff>
      <xdr:row>27</xdr:row>
      <xdr:rowOff>30480</xdr:rowOff>
    </xdr:from>
    <xdr:to>
      <xdr:col>16</xdr:col>
      <xdr:colOff>457200</xdr:colOff>
      <xdr:row>51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3898810-89C0-187D-6BE6-0541BB147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175260</xdr:colOff>
      <xdr:row>53</xdr:row>
      <xdr:rowOff>160020</xdr:rowOff>
    </xdr:from>
    <xdr:to>
      <xdr:col>16</xdr:col>
      <xdr:colOff>464820</xdr:colOff>
      <xdr:row>78</xdr:row>
      <xdr:rowOff>60960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96C2B26-2594-21A3-576D-0AE4C463B7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198120</xdr:colOff>
      <xdr:row>81</xdr:row>
      <xdr:rowOff>167640</xdr:rowOff>
    </xdr:from>
    <xdr:to>
      <xdr:col>16</xdr:col>
      <xdr:colOff>403860</xdr:colOff>
      <xdr:row>106</xdr:row>
      <xdr:rowOff>106680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E024BB30-3A63-C996-B831-57A577D20E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que Maureen Luedeker" refreshedDate="45303.474906365744" createdVersion="8" refreshedVersion="8" minRefreshableVersion="3" recordCount="215" xr:uid="{1F41F9B8-993A-4D32-BDBA-A16E79B200C0}">
  <cacheSource type="worksheet">
    <worksheetSource ref="A1:K216" sheet="Data"/>
  </cacheSource>
  <cacheFields count="11">
    <cacheField name="SECTOR" numFmtId="0">
      <sharedItems count="5">
        <s v="Agriculture"/>
        <s v="Land Use, Land-Use Change and Forestry"/>
        <s v="Industrial Processes and Product Use"/>
        <s v="Energy"/>
        <s v="Waste"/>
      </sharedItems>
    </cacheField>
    <cacheField name="SUBSECTOR" numFmtId="0">
      <sharedItems count="22">
        <s v="Agricultural Soil Management"/>
        <s v="Grassland"/>
        <s v="Cropland"/>
        <s v="Electronics Industry"/>
        <s v="Enteric Fermentation"/>
        <s v="Field Burning of Agricultural Residues"/>
        <s v="Fossil Fuel Combustion"/>
        <s v="Non-Energy Uses of Fossil Fuels"/>
        <s v="Wetlands"/>
        <s v="Forest Land"/>
        <s v="Fugitives"/>
        <s v="Settlements"/>
        <s v="Manure Management"/>
        <s v="CO2 emissions from liming, urea application and other carbon-containing fertilizers"/>
        <s v="Product uses as substitutes for ODS"/>
        <s v="Chemical Industry"/>
        <s v="Mineral Industry"/>
        <s v="Other Product Manufacture and Use"/>
        <s v="Biological Treatment of Solid Waste"/>
        <s v="Solid Waste Disposal"/>
        <s v="Wastewater Treatment and Discharge"/>
        <s v="Other"/>
      </sharedItems>
    </cacheField>
    <cacheField name="CATEGORY" numFmtId="0">
      <sharedItems/>
    </cacheField>
    <cacheField name="SUBCATEGORY1" numFmtId="0">
      <sharedItems/>
    </cacheField>
    <cacheField name="SUBCATEGORY2" numFmtId="0">
      <sharedItems/>
    </cacheField>
    <cacheField name="SUBCATEGORY3" numFmtId="0">
      <sharedItems/>
    </cacheField>
    <cacheField name="SUBCATEGORY4" numFmtId="0">
      <sharedItems/>
    </cacheField>
    <cacheField name="FUEL" numFmtId="0">
      <sharedItems/>
    </cacheField>
    <cacheField name="STATE" numFmtId="0">
      <sharedItems/>
    </cacheField>
    <cacheField name="GHG" numFmtId="0">
      <sharedItems count="4">
        <s v="N2O"/>
        <s v="CO2"/>
        <s v="CH4"/>
        <s v="Fluorinated Gases"/>
      </sharedItems>
    </cacheField>
    <cacheField name="Y2021" numFmtId="164">
      <sharedItems containsSemiMixedTypes="0" containsString="0" containsNumber="1" minValue="-4.08" maxValue="10.534716892905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que Maureen Luedeker" refreshedDate="45303.476072569443" createdVersion="8" refreshedVersion="8" minRefreshableVersion="3" recordCount="219" xr:uid="{7F7A2C2F-351F-4A5B-802F-B3314BCCF844}">
  <cacheSource type="worksheet">
    <worksheetSource ref="A1:N220" sheet="Data"/>
  </cacheSource>
  <cacheFields count="14">
    <cacheField name="SECTOR" numFmtId="0">
      <sharedItems/>
    </cacheField>
    <cacheField name="SUBSECTOR" numFmtId="0">
      <sharedItems count="22">
        <s v="Agricultural Soil Management"/>
        <s v="Grassland"/>
        <s v="Cropland"/>
        <s v="Electronics Industry"/>
        <s v="Enteric Fermentation"/>
        <s v="Field Burning of Agricultural Residues"/>
        <s v="Fossil Fuel Combustion"/>
        <s v="Non-Energy Uses of Fossil Fuels"/>
        <s v="Wetlands"/>
        <s v="Forest Land"/>
        <s v="Fugitives"/>
        <s v="Settlements"/>
        <s v="Manure Management"/>
        <s v="CO2 emissions from liming, urea application and other carbon-containing fertilizers"/>
        <s v="Product uses as substitutes for ODS"/>
        <s v="Chemical Industry"/>
        <s v="Mineral Industry"/>
        <s v="Other Product Manufacture and Use"/>
        <s v="Biological Treatment of Solid Waste"/>
        <s v="Solid Waste Disposal"/>
        <s v="Wastewater Treatment and Discharge"/>
        <s v="Other"/>
      </sharedItems>
    </cacheField>
    <cacheField name="CATEGORY" numFmtId="0">
      <sharedItems/>
    </cacheField>
    <cacheField name="SUBCATEGORY1" numFmtId="0">
      <sharedItems/>
    </cacheField>
    <cacheField name="SUBCATEGORY2" numFmtId="0">
      <sharedItems/>
    </cacheField>
    <cacheField name="SUBCATEGORY3" numFmtId="0">
      <sharedItems/>
    </cacheField>
    <cacheField name="SUBCATEGORY4" numFmtId="0">
      <sharedItems/>
    </cacheField>
    <cacheField name="FUEL" numFmtId="0">
      <sharedItems/>
    </cacheField>
    <cacheField name="STATE" numFmtId="0">
      <sharedItems/>
    </cacheField>
    <cacheField name="GHG" numFmtId="0">
      <sharedItems count="4">
        <s v="N2O"/>
        <s v="CO2"/>
        <s v="CH4"/>
        <s v="Fluorinated Gases"/>
      </sharedItems>
    </cacheField>
    <cacheField name="Y2021" numFmtId="164">
      <sharedItems containsSemiMixedTypes="0" containsString="0" containsNumber="1" minValue="-4.08" maxValue="10.5347168929051"/>
    </cacheField>
    <cacheField name="Combination" numFmtId="164">
      <sharedItems/>
    </cacheField>
    <cacheField name="EISector" numFmtId="0">
      <sharedItems count="6">
        <s v="Agriculture/Land Management"/>
        <s v="Industrial Processes and Product Use"/>
        <s v="Commercial and Residential Buildings"/>
        <s v="Transportation"/>
        <s v="Electricity Generation"/>
        <s v="Waste"/>
      </sharedItems>
    </cacheField>
    <cacheField name="Emissions" numFmtId="0">
      <sharedItems containsSemiMixedTypes="0" containsString="0" containsNumber="1" minValue="-4.08" maxValue="10.534716892905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5">
  <r>
    <x v="0"/>
    <x v="0"/>
    <s v="Indirect"/>
    <s v="Cropland"/>
    <s v=""/>
    <s v=""/>
    <s v=""/>
    <s v=""/>
    <s v="ID"/>
    <x v="0"/>
    <n v="0.33225657456899998"/>
  </r>
  <r>
    <x v="0"/>
    <x v="0"/>
    <s v="Indirect"/>
    <s v="Grassland"/>
    <s v=""/>
    <s v=""/>
    <s v=""/>
    <s v=""/>
    <s v="ID"/>
    <x v="0"/>
    <n v="7.2833717849500004E-2"/>
  </r>
  <r>
    <x v="0"/>
    <x v="0"/>
    <s v="Direct"/>
    <s v="Cropland"/>
    <s v=""/>
    <s v=""/>
    <s v=""/>
    <s v=""/>
    <s v="ID"/>
    <x v="0"/>
    <n v="3.1147550936430002"/>
  </r>
  <r>
    <x v="0"/>
    <x v="0"/>
    <s v="Direct"/>
    <s v="Grassland"/>
    <s v=""/>
    <s v=""/>
    <s v=""/>
    <s v=""/>
    <s v="ID"/>
    <x v="0"/>
    <n v="1.3545337513760001"/>
  </r>
  <r>
    <x v="1"/>
    <x v="1"/>
    <s v="Land Converted to Grassland"/>
    <s v="Cropland Converted to Grassland"/>
    <s v="Mineral"/>
    <s v=""/>
    <s v=""/>
    <s v=""/>
    <s v="ID"/>
    <x v="1"/>
    <n v="-0.21750733551449999"/>
  </r>
  <r>
    <x v="1"/>
    <x v="1"/>
    <s v="Land Converted to Grassland"/>
    <s v="Forest Converted to Grassland"/>
    <s v="Aboveground live biomass"/>
    <s v=""/>
    <s v=""/>
    <s v=""/>
    <s v="ID"/>
    <x v="1"/>
    <n v="0.15476810463810001"/>
  </r>
  <r>
    <x v="1"/>
    <x v="1"/>
    <s v="Land Converted to Grassland"/>
    <s v="Forest Converted to Grassland"/>
    <s v="Belowground live biomass"/>
    <s v=""/>
    <s v=""/>
    <s v=""/>
    <s v="ID"/>
    <x v="1"/>
    <n v="2.7598959291200001E-2"/>
  </r>
  <r>
    <x v="1"/>
    <x v="1"/>
    <s v="Land Converted to Grassland"/>
    <s v="Forest Converted to Grassland"/>
    <s v="Dead wood"/>
    <s v=""/>
    <s v=""/>
    <s v=""/>
    <s v="ID"/>
    <x v="1"/>
    <n v="3.89293622246E-2"/>
  </r>
  <r>
    <x v="1"/>
    <x v="1"/>
    <s v="Land Converted to Grassland"/>
    <s v="Forest Converted to Grassland"/>
    <s v="Litter"/>
    <s v=""/>
    <s v=""/>
    <s v=""/>
    <s v="ID"/>
    <x v="1"/>
    <n v="0.10633197043089999"/>
  </r>
  <r>
    <x v="1"/>
    <x v="1"/>
    <s v="Land Converted to Grassland"/>
    <s v="Forest Converted to Grassland"/>
    <s v="Mineral"/>
    <s v=""/>
    <s v=""/>
    <s v=""/>
    <s v="ID"/>
    <x v="1"/>
    <n v="1.4479795166999999E-3"/>
  </r>
  <r>
    <x v="1"/>
    <x v="1"/>
    <s v="Land Converted to Grassland"/>
    <s v="Other Lands Converted to Grassland"/>
    <s v="Aboveground live biomass"/>
    <s v=""/>
    <s v=""/>
    <s v=""/>
    <s v="ID"/>
    <x v="1"/>
    <n v="-6.2733793428000001E-3"/>
  </r>
  <r>
    <x v="1"/>
    <x v="1"/>
    <s v="Land Converted to Grassland"/>
    <s v="Other Lands Converted to Grassland"/>
    <s v="Belowground live biomass"/>
    <s v=""/>
    <s v=""/>
    <s v=""/>
    <s v="ID"/>
    <x v="1"/>
    <n v="-6.9704173010000001E-4"/>
  </r>
  <r>
    <x v="1"/>
    <x v="1"/>
    <s v="Land Converted to Grassland"/>
    <s v="Other Lands Converted to Grassland"/>
    <s v="Dead wood"/>
    <s v=""/>
    <s v=""/>
    <s v=""/>
    <s v="ID"/>
    <x v="1"/>
    <n v="-6.8375752301000001E-3"/>
  </r>
  <r>
    <x v="1"/>
    <x v="1"/>
    <s v="Land Converted to Grassland"/>
    <s v="Other Lands Converted to Grassland"/>
    <s v="Litter"/>
    <s v=""/>
    <s v=""/>
    <s v=""/>
    <s v="ID"/>
    <x v="1"/>
    <n v="-1.42953910448E-2"/>
  </r>
  <r>
    <x v="1"/>
    <x v="1"/>
    <s v="Land Converted to Grassland"/>
    <s v="Other Lands Converted to Grassland"/>
    <s v="Mineral"/>
    <s v=""/>
    <s v=""/>
    <s v=""/>
    <s v="ID"/>
    <x v="1"/>
    <n v="-1.4226893519293"/>
  </r>
  <r>
    <x v="1"/>
    <x v="1"/>
    <s v="Land Converted to Grassland"/>
    <s v="Settlements Converted to Grassland"/>
    <s v="Mineral"/>
    <s v=""/>
    <s v=""/>
    <s v=""/>
    <s v="ID"/>
    <x v="1"/>
    <n v="-3.34968756103E-2"/>
  </r>
  <r>
    <x v="1"/>
    <x v="1"/>
    <s v="Land Converted to Grassland"/>
    <s v="Wetlands Converted to Grassland"/>
    <s v="Mineral"/>
    <s v=""/>
    <s v=""/>
    <s v=""/>
    <s v="ID"/>
    <x v="1"/>
    <n v="1.6215424902000001E-3"/>
  </r>
  <r>
    <x v="1"/>
    <x v="1"/>
    <s v="Grassland Remaining Grassland"/>
    <s v="Woodland Carbon Stocks"/>
    <s v="Aboveground live biomass"/>
    <s v=""/>
    <s v=""/>
    <s v=""/>
    <s v="ID"/>
    <x v="1"/>
    <n v="-2.7000653635899999E-2"/>
  </r>
  <r>
    <x v="1"/>
    <x v="1"/>
    <s v="Grassland Remaining Grassland"/>
    <s v="Woodland Carbon Stocks"/>
    <s v="Belowground live biomass"/>
    <s v=""/>
    <s v=""/>
    <s v=""/>
    <s v="ID"/>
    <x v="1"/>
    <n v="-4.8937845914000001E-3"/>
  </r>
  <r>
    <x v="1"/>
    <x v="1"/>
    <s v="Grassland Remaining Grassland"/>
    <s v="Woodland Carbon Stocks"/>
    <s v="Dead wood"/>
    <s v=""/>
    <s v=""/>
    <s v=""/>
    <s v="ID"/>
    <x v="1"/>
    <n v="2.7152539002999999E-3"/>
  </r>
  <r>
    <x v="1"/>
    <x v="1"/>
    <s v="Grassland Remaining Grassland"/>
    <s v="Woodland Carbon Stocks"/>
    <s v="Litter"/>
    <s v=""/>
    <s v=""/>
    <s v=""/>
    <s v="ID"/>
    <x v="1"/>
    <n v="-2.0579764022199999E-2"/>
  </r>
  <r>
    <x v="1"/>
    <x v="1"/>
    <s v="Grassland Remaining Grassland"/>
    <s v="Agricultural Soil Carbon Stocks"/>
    <s v="Mineral"/>
    <s v=""/>
    <s v=""/>
    <s v=""/>
    <s v="ID"/>
    <x v="1"/>
    <n v="1.8035423262390999"/>
  </r>
  <r>
    <x v="1"/>
    <x v="1"/>
    <s v="Grassland Remaining Grassland"/>
    <s v="Agricultural Soil Carbon Stocks"/>
    <s v="Organic"/>
    <s v=""/>
    <s v=""/>
    <s v=""/>
    <s v="ID"/>
    <x v="1"/>
    <n v="1.8658701695300001E-2"/>
  </r>
  <r>
    <x v="1"/>
    <x v="2"/>
    <s v="Land Converted to Cropland"/>
    <s v="Forest Converted to Cropland"/>
    <s v="Aboveground live biomass"/>
    <s v=""/>
    <s v=""/>
    <s v=""/>
    <s v="ID"/>
    <x v="1"/>
    <n v="4.2587219970000002E-4"/>
  </r>
  <r>
    <x v="1"/>
    <x v="2"/>
    <s v="Land Converted to Cropland"/>
    <s v="Forest Converted to Cropland"/>
    <s v="Belowground live biomass"/>
    <s v=""/>
    <s v=""/>
    <s v=""/>
    <s v="ID"/>
    <x v="1"/>
    <n v="5.97739699E-5"/>
  </r>
  <r>
    <x v="1"/>
    <x v="2"/>
    <s v="Land Converted to Cropland"/>
    <s v="Forest Converted to Cropland"/>
    <s v="Dead wood"/>
    <s v=""/>
    <s v=""/>
    <s v=""/>
    <s v="ID"/>
    <x v="1"/>
    <n v="6.6277683900000002E-5"/>
  </r>
  <r>
    <x v="1"/>
    <x v="2"/>
    <s v="Land Converted to Cropland"/>
    <s v="Forest Converted to Cropland"/>
    <s v="Litter"/>
    <s v=""/>
    <s v=""/>
    <s v=""/>
    <s v="ID"/>
    <x v="1"/>
    <n v="1.0657797379E-3"/>
  </r>
  <r>
    <x v="1"/>
    <x v="2"/>
    <s v="Land Converted to Cropland"/>
    <s v="Forest Converted to Cropland"/>
    <s v="Mineral"/>
    <s v=""/>
    <s v=""/>
    <s v=""/>
    <s v="ID"/>
    <x v="1"/>
    <n v="2.080236807E-4"/>
  </r>
  <r>
    <x v="1"/>
    <x v="2"/>
    <s v="Land Converted to Cropland"/>
    <s v="Grassland Converted to Cropland"/>
    <s v="Mineral"/>
    <s v=""/>
    <s v=""/>
    <s v=""/>
    <s v="ID"/>
    <x v="1"/>
    <n v="0.1092171617445"/>
  </r>
  <r>
    <x v="1"/>
    <x v="2"/>
    <s v="Land Converted to Cropland"/>
    <s v="Other Lands Converted to Cropland"/>
    <s v="Mineral"/>
    <s v=""/>
    <s v=""/>
    <s v=""/>
    <s v="ID"/>
    <x v="1"/>
    <n v="-1.8923267948500001E-2"/>
  </r>
  <r>
    <x v="1"/>
    <x v="2"/>
    <s v="Land Converted to Cropland"/>
    <s v="Settlements Converted to Cropland"/>
    <s v="Mineral"/>
    <s v=""/>
    <s v=""/>
    <s v=""/>
    <s v="ID"/>
    <x v="1"/>
    <n v="-5.0560736304999998E-3"/>
  </r>
  <r>
    <x v="1"/>
    <x v="2"/>
    <s v="Land Converted to Cropland"/>
    <s v="Wetlands Converted to Cropland"/>
    <s v="Mineral"/>
    <s v=""/>
    <s v=""/>
    <s v=""/>
    <s v="ID"/>
    <x v="1"/>
    <n v="6.3605088239999995E-4"/>
  </r>
  <r>
    <x v="1"/>
    <x v="2"/>
    <s v="Cropland Remaining Cropland"/>
    <s v="Agricultural Soil Carbon Stocks"/>
    <s v="Mineral"/>
    <s v=""/>
    <s v=""/>
    <s v=""/>
    <s v="ID"/>
    <x v="1"/>
    <n v="-0.53984245908390005"/>
  </r>
  <r>
    <x v="1"/>
    <x v="2"/>
    <s v="Cropland Remaining Cropland"/>
    <s v="Agricultural Soil Carbon Stocks"/>
    <s v="Organic"/>
    <s v=""/>
    <s v=""/>
    <s v=""/>
    <s v="ID"/>
    <x v="1"/>
    <n v="1.3851234996900001E-2"/>
  </r>
  <r>
    <x v="2"/>
    <x v="3"/>
    <s v="Semiconductor Manufacture"/>
    <s v=""/>
    <s v=""/>
    <s v=""/>
    <s v=""/>
    <s v=""/>
    <s v="ID"/>
    <x v="0"/>
    <n v="4.0014557450000001E-4"/>
  </r>
  <r>
    <x v="0"/>
    <x v="4"/>
    <s v=""/>
    <s v="Mules and Asses"/>
    <s v=""/>
    <s v=""/>
    <s v=""/>
    <s v=""/>
    <s v="ID"/>
    <x v="2"/>
    <n v="7.6963053440000004E-4"/>
  </r>
  <r>
    <x v="0"/>
    <x v="5"/>
    <s v=""/>
    <s v="Barley"/>
    <s v=""/>
    <s v=""/>
    <s v=""/>
    <s v=""/>
    <s v="ID"/>
    <x v="2"/>
    <n v="5.311487244E-4"/>
  </r>
  <r>
    <x v="0"/>
    <x v="4"/>
    <s v=""/>
    <s v="Sheep"/>
    <s v=""/>
    <s v=""/>
    <s v=""/>
    <s v=""/>
    <s v="ID"/>
    <x v="2"/>
    <n v="5.7625615384400003E-2"/>
  </r>
  <r>
    <x v="0"/>
    <x v="5"/>
    <s v=""/>
    <s v="Maize"/>
    <s v=""/>
    <s v=""/>
    <s v=""/>
    <s v=""/>
    <s v="ID"/>
    <x v="2"/>
    <n v="2.8910290639999999E-4"/>
  </r>
  <r>
    <x v="0"/>
    <x v="4"/>
    <s v=""/>
    <s v="American Bison"/>
    <s v=""/>
    <s v=""/>
    <s v=""/>
    <s v=""/>
    <s v="ID"/>
    <x v="2"/>
    <n v="6.4890208804399996E-2"/>
  </r>
  <r>
    <x v="0"/>
    <x v="4"/>
    <s v=""/>
    <s v="Beef Cattle"/>
    <s v=""/>
    <s v=""/>
    <s v=""/>
    <s v=""/>
    <s v="ID"/>
    <x v="2"/>
    <n v="2.5471741602720002"/>
  </r>
  <r>
    <x v="0"/>
    <x v="4"/>
    <s v=""/>
    <s v="Horses"/>
    <s v=""/>
    <s v=""/>
    <s v=""/>
    <s v=""/>
    <s v="ID"/>
    <x v="2"/>
    <n v="1.9212615688E-2"/>
  </r>
  <r>
    <x v="0"/>
    <x v="5"/>
    <s v=""/>
    <s v="Maize"/>
    <s v=""/>
    <s v=""/>
    <s v=""/>
    <s v=""/>
    <s v="ID"/>
    <x v="0"/>
    <n v="9.5809371999999995E-5"/>
  </r>
  <r>
    <x v="0"/>
    <x v="4"/>
    <s v=""/>
    <s v="Swine"/>
    <s v=""/>
    <s v=""/>
    <s v=""/>
    <s v=""/>
    <s v="ID"/>
    <x v="2"/>
    <n v="1.288908558E-3"/>
  </r>
  <r>
    <x v="0"/>
    <x v="4"/>
    <s v=""/>
    <s v="Dairy Cattle"/>
    <s v=""/>
    <s v=""/>
    <s v=""/>
    <s v=""/>
    <s v="ID"/>
    <x v="2"/>
    <n v="3.4810279388416001"/>
  </r>
  <r>
    <x v="0"/>
    <x v="5"/>
    <s v=""/>
    <s v="Wheat"/>
    <s v=""/>
    <s v=""/>
    <s v=""/>
    <s v=""/>
    <s v="ID"/>
    <x v="2"/>
    <n v="3.7430631644000002E-3"/>
  </r>
  <r>
    <x v="0"/>
    <x v="5"/>
    <s v=""/>
    <s v="Wheat"/>
    <s v=""/>
    <s v=""/>
    <s v=""/>
    <s v=""/>
    <s v="ID"/>
    <x v="0"/>
    <n v="1.2412439940000001E-3"/>
  </r>
  <r>
    <x v="0"/>
    <x v="5"/>
    <s v=""/>
    <s v="Peas"/>
    <s v=""/>
    <s v=""/>
    <s v=""/>
    <s v=""/>
    <s v="ID"/>
    <x v="2"/>
    <n v="6.6278517199999995E-5"/>
  </r>
  <r>
    <x v="0"/>
    <x v="5"/>
    <s v=""/>
    <s v="Dry Beans"/>
    <s v=""/>
    <s v=""/>
    <s v=""/>
    <s v=""/>
    <s v="ID"/>
    <x v="2"/>
    <n v="3.60405136E-5"/>
  </r>
  <r>
    <x v="3"/>
    <x v="6"/>
    <s v="Residential"/>
    <s v=""/>
    <s v=""/>
    <s v=""/>
    <s v=""/>
    <s v="Natural Gas"/>
    <s v="ID"/>
    <x v="1"/>
    <n v="1.6593917928958"/>
  </r>
  <r>
    <x v="0"/>
    <x v="5"/>
    <s v=""/>
    <s v="Potatoes"/>
    <s v=""/>
    <s v=""/>
    <s v=""/>
    <s v=""/>
    <s v="ID"/>
    <x v="0"/>
    <n v="4.0640320499999997E-5"/>
  </r>
  <r>
    <x v="0"/>
    <x v="5"/>
    <s v=""/>
    <s v="Lentils"/>
    <s v=""/>
    <s v=""/>
    <s v=""/>
    <s v=""/>
    <s v="ID"/>
    <x v="0"/>
    <n v="1.2334954999999999E-6"/>
  </r>
  <r>
    <x v="0"/>
    <x v="5"/>
    <s v=""/>
    <s v="Oats"/>
    <s v=""/>
    <s v=""/>
    <s v=""/>
    <s v=""/>
    <s v="ID"/>
    <x v="2"/>
    <n v="2.41376184E-5"/>
  </r>
  <r>
    <x v="0"/>
    <x v="5"/>
    <s v=""/>
    <s v="Grass Hay"/>
    <s v=""/>
    <s v=""/>
    <s v=""/>
    <s v=""/>
    <s v="ID"/>
    <x v="0"/>
    <n v="7.6161794999999998E-6"/>
  </r>
  <r>
    <x v="0"/>
    <x v="5"/>
    <s v=""/>
    <s v="Legume Hay"/>
    <s v=""/>
    <s v=""/>
    <s v=""/>
    <s v=""/>
    <s v="ID"/>
    <x v="0"/>
    <n v="9.0157558000000004E-5"/>
  </r>
  <r>
    <x v="0"/>
    <x v="5"/>
    <s v=""/>
    <s v="Sugarbeets"/>
    <s v=""/>
    <s v=""/>
    <s v=""/>
    <s v=""/>
    <s v="ID"/>
    <x v="2"/>
    <n v="6.1444958400000004E-5"/>
  </r>
  <r>
    <x v="0"/>
    <x v="5"/>
    <s v=""/>
    <s v="Sugarbeets"/>
    <s v=""/>
    <s v=""/>
    <s v=""/>
    <s v=""/>
    <s v="ID"/>
    <x v="0"/>
    <n v="4.1317395500000003E-5"/>
  </r>
  <r>
    <x v="0"/>
    <x v="5"/>
    <s v=""/>
    <s v="Peas"/>
    <s v=""/>
    <s v=""/>
    <s v=""/>
    <s v=""/>
    <s v="ID"/>
    <x v="0"/>
    <n v="3.5213597500000001E-5"/>
  </r>
  <r>
    <x v="0"/>
    <x v="5"/>
    <s v=""/>
    <s v="Dry Beans"/>
    <s v=""/>
    <s v=""/>
    <s v=""/>
    <s v=""/>
    <s v="ID"/>
    <x v="0"/>
    <n v="1.1863414000000001E-5"/>
  </r>
  <r>
    <x v="0"/>
    <x v="5"/>
    <s v=""/>
    <s v="Grass Hay"/>
    <s v=""/>
    <s v=""/>
    <s v=""/>
    <s v=""/>
    <s v="ID"/>
    <x v="2"/>
    <n v="1.08441228E-5"/>
  </r>
  <r>
    <x v="0"/>
    <x v="5"/>
    <s v=""/>
    <s v="Potatoes"/>
    <s v=""/>
    <s v=""/>
    <s v=""/>
    <s v=""/>
    <s v="ID"/>
    <x v="2"/>
    <n v="6.3597856000000003E-5"/>
  </r>
  <r>
    <x v="0"/>
    <x v="5"/>
    <s v=""/>
    <s v="Oats"/>
    <s v=""/>
    <s v=""/>
    <s v=""/>
    <s v=""/>
    <s v="ID"/>
    <x v="0"/>
    <n v="7.8444239999999996E-6"/>
  </r>
  <r>
    <x v="0"/>
    <x v="5"/>
    <s v=""/>
    <s v="Legume Hay"/>
    <s v=""/>
    <s v=""/>
    <s v=""/>
    <s v=""/>
    <s v="ID"/>
    <x v="2"/>
    <n v="1.057150192E-4"/>
  </r>
  <r>
    <x v="0"/>
    <x v="5"/>
    <s v=""/>
    <s v="Lentils"/>
    <s v=""/>
    <s v=""/>
    <s v=""/>
    <s v=""/>
    <s v="ID"/>
    <x v="2"/>
    <n v="1.7629976000000001E-6"/>
  </r>
  <r>
    <x v="0"/>
    <x v="5"/>
    <s v=""/>
    <s v="Barley"/>
    <s v=""/>
    <s v=""/>
    <s v=""/>
    <s v=""/>
    <s v="ID"/>
    <x v="0"/>
    <n v="1.7507667549999999E-4"/>
  </r>
  <r>
    <x v="3"/>
    <x v="7"/>
    <s v="Transportation"/>
    <s v=""/>
    <s v=""/>
    <s v=""/>
    <s v=""/>
    <s v=""/>
    <s v="ID"/>
    <x v="1"/>
    <n v="5.87897850882E-2"/>
  </r>
  <r>
    <x v="3"/>
    <x v="6"/>
    <s v="Industrial"/>
    <s v=""/>
    <s v=""/>
    <s v=""/>
    <s v=""/>
    <s v="Coal"/>
    <s v="ID"/>
    <x v="1"/>
    <n v="0.28820120334069999"/>
  </r>
  <r>
    <x v="3"/>
    <x v="7"/>
    <s v="Industrial"/>
    <s v=""/>
    <s v=""/>
    <s v=""/>
    <s v=""/>
    <s v=""/>
    <s v="ID"/>
    <x v="1"/>
    <n v="4.7471100290999997E-2"/>
  </r>
  <r>
    <x v="3"/>
    <x v="6"/>
    <s v="Electricity Generation"/>
    <s v=""/>
    <s v=""/>
    <s v=""/>
    <s v=""/>
    <s v="Geothermal"/>
    <s v="ID"/>
    <x v="1"/>
    <n v="4.2786037143999998E-3"/>
  </r>
  <r>
    <x v="3"/>
    <x v="6"/>
    <s v="Commercial"/>
    <s v=""/>
    <s v=""/>
    <s v=""/>
    <s v=""/>
    <s v="Petroleum"/>
    <s v="ID"/>
    <x v="1"/>
    <n v="0.30511318892680001"/>
  </r>
  <r>
    <x v="3"/>
    <x v="6"/>
    <s v="Transportation"/>
    <s v=""/>
    <s v=""/>
    <s v=""/>
    <s v=""/>
    <s v="Petroleum"/>
    <s v="ID"/>
    <x v="1"/>
    <n v="10.5347168929051"/>
  </r>
  <r>
    <x v="3"/>
    <x v="6"/>
    <s v="Industrial"/>
    <s v=""/>
    <s v=""/>
    <s v=""/>
    <s v=""/>
    <s v="Petroleum"/>
    <s v="ID"/>
    <x v="1"/>
    <n v="0.77767444772320005"/>
  </r>
  <r>
    <x v="1"/>
    <x v="8"/>
    <s v="Wetlands Remaining Wetlands"/>
    <s v="Flooded Land Remaining Flooded Land"/>
    <s v="other constructed waterbodies"/>
    <s v="canals and ditches"/>
    <s v="surface"/>
    <s v=""/>
    <s v="ID"/>
    <x v="2"/>
    <n v="4.6903286393600002E-2"/>
  </r>
  <r>
    <x v="3"/>
    <x v="6"/>
    <s v="Commercial"/>
    <s v=""/>
    <s v=""/>
    <s v=""/>
    <s v=""/>
    <s v="Natural Gas"/>
    <s v="ID"/>
    <x v="1"/>
    <n v="1.0993536476612"/>
  </r>
  <r>
    <x v="3"/>
    <x v="6"/>
    <s v="Transportation"/>
    <s v=""/>
    <s v=""/>
    <s v=""/>
    <s v=""/>
    <s v="Natural Gas"/>
    <s v="ID"/>
    <x v="1"/>
    <n v="0.33951068759929998"/>
  </r>
  <r>
    <x v="1"/>
    <x v="8"/>
    <s v="Wetlands Remaining Wetlands"/>
    <s v="Flooded Land Remaining Flooded Land"/>
    <s v="other constructed waterbodies"/>
    <s v="freshwater pond"/>
    <s v="surface"/>
    <s v=""/>
    <s v="ID"/>
    <x v="2"/>
    <n v="0.10648201603760001"/>
  </r>
  <r>
    <x v="1"/>
    <x v="8"/>
    <s v="Wetlands Remaining Wetlands"/>
    <s v="Flooded Land Remaining Flooded Land"/>
    <s v="Reservoir"/>
    <s v="reservoir"/>
    <s v="downstream"/>
    <s v=""/>
    <s v="ID"/>
    <x v="2"/>
    <n v="2.4135294005200002E-2"/>
  </r>
  <r>
    <x v="1"/>
    <x v="8"/>
    <s v="Wetlands Remaining Wetlands"/>
    <s v="Flooded Land Remaining Flooded Land"/>
    <s v="Reservoir"/>
    <s v="reservoir"/>
    <s v="surface"/>
    <s v=""/>
    <s v="ID"/>
    <x v="2"/>
    <n v="0.2681699333964"/>
  </r>
  <r>
    <x v="1"/>
    <x v="8"/>
    <s v="Land Converted to Wetlands"/>
    <s v="Land Converted to Flooded Land"/>
    <s v="other constructed waterbodies"/>
    <s v="freshwater pond"/>
    <s v="surface"/>
    <s v=""/>
    <s v="ID"/>
    <x v="2"/>
    <n v="5.962488E-7"/>
  </r>
  <r>
    <x v="1"/>
    <x v="8"/>
    <s v="Land Converted to Wetlands"/>
    <s v="Land Converted to Flooded Land"/>
    <s v="Reservoir"/>
    <s v="reservoir"/>
    <s v="downstream"/>
    <s v=""/>
    <s v="ID"/>
    <x v="2"/>
    <n v="1.04001814E-4"/>
  </r>
  <r>
    <x v="1"/>
    <x v="8"/>
    <s v="Land Converted to Wetlands"/>
    <s v="Land Converted to Flooded Land"/>
    <s v="Reservoir"/>
    <s v="reservoir"/>
    <s v="surface"/>
    <s v=""/>
    <s v="ID"/>
    <x v="2"/>
    <n v="1.1555757163999999E-3"/>
  </r>
  <r>
    <x v="1"/>
    <x v="8"/>
    <s v="Land Converted to Wetlands"/>
    <s v="Land Converted to Flooded Land"/>
    <s v="other constructed waterbodies"/>
    <s v="freshwater pond"/>
    <s v=""/>
    <s v=""/>
    <s v="ID"/>
    <x v="1"/>
    <n v="4.3520129999999998E-7"/>
  </r>
  <r>
    <x v="1"/>
    <x v="8"/>
    <s v="Land Converted to Wetlands"/>
    <s v="Land Converted to Flooded Land"/>
    <s v="Reservoir"/>
    <s v="reservoir"/>
    <s v=""/>
    <s v=""/>
    <s v="ID"/>
    <x v="1"/>
    <n v="1.7431269859000001E-3"/>
  </r>
  <r>
    <x v="1"/>
    <x v="9"/>
    <s v="Forest Land Remaining Forest Land"/>
    <s v="Forest Fires"/>
    <s v="Forest Fires"/>
    <s v=""/>
    <s v=""/>
    <s v=""/>
    <s v="ID"/>
    <x v="0"/>
    <n v="0.43725000000000003"/>
  </r>
  <r>
    <x v="1"/>
    <x v="9"/>
    <s v="Land Converted to Forest Land"/>
    <s v="Grassland Converted to Forest Land"/>
    <s v="Aboveground Biomass"/>
    <s v=""/>
    <s v=""/>
    <s v=""/>
    <s v="ID"/>
    <x v="1"/>
    <n v="-0.73"/>
  </r>
  <r>
    <x v="1"/>
    <x v="9"/>
    <s v="Land Converted to Forest Land"/>
    <s v="Grassland Converted to Forest Land"/>
    <s v="Belowground Biomass"/>
    <s v=""/>
    <s v=""/>
    <s v=""/>
    <s v="ID"/>
    <x v="1"/>
    <n v="-0.13"/>
  </r>
  <r>
    <x v="1"/>
    <x v="9"/>
    <s v="Land Converted to Forest Land"/>
    <s v="Grassland Converted to Forest Land"/>
    <s v="Dead wood"/>
    <s v=""/>
    <s v=""/>
    <s v=""/>
    <s v="ID"/>
    <x v="1"/>
    <n v="-0.53"/>
  </r>
  <r>
    <x v="1"/>
    <x v="9"/>
    <s v="Land Converted to Forest Land"/>
    <s v="Grassland Converted to Forest Land"/>
    <s v="Litter"/>
    <s v=""/>
    <s v=""/>
    <s v=""/>
    <s v="ID"/>
    <x v="1"/>
    <n v="-0.84"/>
  </r>
  <r>
    <x v="1"/>
    <x v="9"/>
    <s v="Land Converted to Forest Land"/>
    <s v="Other Land Converted to Forest Land"/>
    <s v="Aboveground Biomass"/>
    <s v=""/>
    <s v=""/>
    <s v=""/>
    <s v="ID"/>
    <x v="1"/>
    <n v="-0.17"/>
  </r>
  <r>
    <x v="1"/>
    <x v="9"/>
    <s v="Land Converted to Forest Land"/>
    <s v="Other Land Converted to Forest Land"/>
    <s v="Belowground Biomass"/>
    <s v=""/>
    <s v=""/>
    <s v=""/>
    <s v="ID"/>
    <x v="1"/>
    <n v="-0.03"/>
  </r>
  <r>
    <x v="1"/>
    <x v="9"/>
    <s v="Land Converted to Forest Land"/>
    <s v="Other Land Converted to Forest Land"/>
    <s v="Dead wood"/>
    <s v=""/>
    <s v=""/>
    <s v=""/>
    <s v="ID"/>
    <x v="1"/>
    <n v="-0.16"/>
  </r>
  <r>
    <x v="1"/>
    <x v="9"/>
    <s v="Land Converted to Forest Land"/>
    <s v="Other Land Converted to Forest Land"/>
    <s v="Litter"/>
    <s v=""/>
    <s v=""/>
    <s v=""/>
    <s v="ID"/>
    <x v="1"/>
    <n v="-0.28999999999999998"/>
  </r>
  <r>
    <x v="1"/>
    <x v="9"/>
    <s v="Land Converted to Forest Land"/>
    <s v="Other Land Converted to Forest Land"/>
    <s v="Mineral soil"/>
    <s v=""/>
    <s v=""/>
    <s v=""/>
    <s v="ID"/>
    <x v="1"/>
    <n v="-0.01"/>
  </r>
  <r>
    <x v="1"/>
    <x v="9"/>
    <s v="Land Converted to Forest Land"/>
    <s v="Settlements Converted to Forest Land"/>
    <s v="Aboveground Biomass"/>
    <s v=""/>
    <s v=""/>
    <s v=""/>
    <s v="ID"/>
    <x v="1"/>
    <n v="-0.03"/>
  </r>
  <r>
    <x v="1"/>
    <x v="9"/>
    <s v="Land Converted to Forest Land"/>
    <s v="Settlements Converted to Forest Land"/>
    <s v="Belowground Biomass"/>
    <s v=""/>
    <s v=""/>
    <s v=""/>
    <s v="ID"/>
    <x v="1"/>
    <n v="-0.01"/>
  </r>
  <r>
    <x v="1"/>
    <x v="9"/>
    <s v="Land Converted to Forest Land"/>
    <s v="Settlements Converted to Forest Land"/>
    <s v="Dead wood"/>
    <s v=""/>
    <s v=""/>
    <s v=""/>
    <s v="ID"/>
    <x v="1"/>
    <n v="-0.02"/>
  </r>
  <r>
    <x v="1"/>
    <x v="9"/>
    <s v="Land Converted to Forest Land"/>
    <s v="Settlements Converted to Forest Land"/>
    <s v="Litter"/>
    <s v=""/>
    <s v=""/>
    <s v=""/>
    <s v="ID"/>
    <x v="1"/>
    <n v="-0.04"/>
  </r>
  <r>
    <x v="1"/>
    <x v="9"/>
    <s v="Forest Land Remaining Forest Land"/>
    <s v="Changes in Forest Carbon Stocks"/>
    <s v="Aboveground Biomass"/>
    <s v=""/>
    <s v=""/>
    <s v=""/>
    <s v="ID"/>
    <x v="1"/>
    <n v="6.16"/>
  </r>
  <r>
    <x v="1"/>
    <x v="9"/>
    <s v="Forest Land Remaining Forest Land"/>
    <s v="Changes in Forest Carbon Stocks"/>
    <s v="Belowground Biomass"/>
    <s v=""/>
    <s v=""/>
    <s v=""/>
    <s v="ID"/>
    <x v="1"/>
    <n v="1.4"/>
  </r>
  <r>
    <x v="1"/>
    <x v="9"/>
    <s v="Forest Land Remaining Forest Land"/>
    <s v="Changes in Forest Carbon Stocks"/>
    <s v="Dead wood"/>
    <s v=""/>
    <s v=""/>
    <s v=""/>
    <s v="ID"/>
    <x v="1"/>
    <n v="-4.08"/>
  </r>
  <r>
    <x v="1"/>
    <x v="9"/>
    <s v="Forest Land Remaining Forest Land"/>
    <s v="Changes in Forest Carbon Stocks"/>
    <s v="Litter"/>
    <s v=""/>
    <s v=""/>
    <s v=""/>
    <s v="ID"/>
    <x v="1"/>
    <n v="0.83"/>
  </r>
  <r>
    <x v="1"/>
    <x v="9"/>
    <s v="Forest Land Remaining Forest Land"/>
    <s v="Changes in Forest Carbon Stocks"/>
    <s v="Soil Mineral"/>
    <s v=""/>
    <s v=""/>
    <s v=""/>
    <s v="ID"/>
    <x v="1"/>
    <n v="-0.33"/>
  </r>
  <r>
    <x v="1"/>
    <x v="9"/>
    <s v="Forest Land Remaining Forest Land"/>
    <s v="Forest Fires"/>
    <s v="Forest Fires"/>
    <s v=""/>
    <s v=""/>
    <s v=""/>
    <s v="ID"/>
    <x v="2"/>
    <n v="0.84028000000000003"/>
  </r>
  <r>
    <x v="0"/>
    <x v="4"/>
    <s v=""/>
    <s v="Goats"/>
    <s v=""/>
    <s v=""/>
    <s v=""/>
    <s v=""/>
    <s v="ID"/>
    <x v="2"/>
    <n v="8.1996647376000008E-3"/>
  </r>
  <r>
    <x v="1"/>
    <x v="1"/>
    <s v="Grassland Remaining Grassland"/>
    <s v="Grass Fires"/>
    <s v=""/>
    <s v=""/>
    <s v=""/>
    <s v=""/>
    <s v="ID"/>
    <x v="2"/>
    <n v="4.22413224184E-2"/>
  </r>
  <r>
    <x v="3"/>
    <x v="10"/>
    <s v="Natural Gas Systems"/>
    <s v="Processing"/>
    <s v=""/>
    <s v=""/>
    <s v=""/>
    <s v=""/>
    <s v="ID"/>
    <x v="2"/>
    <n v="5.2151248519999999E-4"/>
  </r>
  <r>
    <x v="1"/>
    <x v="11"/>
    <s v="Settlements Remaining Settlements"/>
    <s v="Landfilled Yard Trimmings and Food Scraps"/>
    <s v="Leaves"/>
    <s v=""/>
    <s v=""/>
    <s v=""/>
    <s v="ID"/>
    <x v="1"/>
    <n v="-1.90647196144E-2"/>
  </r>
  <r>
    <x v="3"/>
    <x v="10"/>
    <s v="Natural Gas Systems"/>
    <s v="Transmission &amp; Storage"/>
    <s v=""/>
    <s v=""/>
    <s v=""/>
    <s v=""/>
    <s v="ID"/>
    <x v="0"/>
    <n v="2.0999130000000002E-6"/>
  </r>
  <r>
    <x v="1"/>
    <x v="1"/>
    <s v="Grassland Remaining Grassland"/>
    <s v="Grass Fires"/>
    <s v=""/>
    <s v=""/>
    <s v=""/>
    <s v=""/>
    <s v="ID"/>
    <x v="0"/>
    <n v="3.6510089356499999E-2"/>
  </r>
  <r>
    <x v="3"/>
    <x v="10"/>
    <s v="Natural Gas Systems"/>
    <s v="Transmission &amp; Storage"/>
    <s v=""/>
    <s v=""/>
    <s v=""/>
    <s v=""/>
    <s v="ID"/>
    <x v="2"/>
    <n v="0.2216907585648"/>
  </r>
  <r>
    <x v="3"/>
    <x v="10"/>
    <s v="Natural Gas Systems"/>
    <s v="Post-Meter"/>
    <s v=""/>
    <s v=""/>
    <s v=""/>
    <s v=""/>
    <s v="ID"/>
    <x v="1"/>
    <n v="1.0505338799999999E-5"/>
  </r>
  <r>
    <x v="3"/>
    <x v="10"/>
    <s v="Natural Gas Systems"/>
    <s v="Processing"/>
    <s v=""/>
    <s v=""/>
    <s v=""/>
    <s v=""/>
    <s v="ID"/>
    <x v="0"/>
    <n v="1.5703900000000001E-7"/>
  </r>
  <r>
    <x v="3"/>
    <x v="10"/>
    <s v="Natural Gas Systems"/>
    <s v="Post-Meter"/>
    <s v=""/>
    <s v=""/>
    <s v=""/>
    <s v=""/>
    <s v="ID"/>
    <x v="2"/>
    <n v="6.2571058645200003E-2"/>
  </r>
  <r>
    <x v="3"/>
    <x v="10"/>
    <s v="Natural Gas Systems"/>
    <s v="Distribution"/>
    <s v=""/>
    <s v=""/>
    <s v=""/>
    <s v=""/>
    <s v="ID"/>
    <x v="1"/>
    <n v="9.1780983200000004E-5"/>
  </r>
  <r>
    <x v="3"/>
    <x v="10"/>
    <s v="Natural Gas Systems"/>
    <s v="Processing"/>
    <s v=""/>
    <s v=""/>
    <s v=""/>
    <s v=""/>
    <s v="ID"/>
    <x v="1"/>
    <n v="9.530595259E-4"/>
  </r>
  <r>
    <x v="3"/>
    <x v="10"/>
    <s v="Natural Gas Systems"/>
    <s v="Transmission &amp; Storage"/>
    <s v=""/>
    <s v=""/>
    <s v=""/>
    <s v=""/>
    <s v="ID"/>
    <x v="1"/>
    <n v="4.4328545888999999E-3"/>
  </r>
  <r>
    <x v="1"/>
    <x v="11"/>
    <s v="Settlements Remaining Settlements"/>
    <s v="Landfilled Yard Trimmings and Food Scraps"/>
    <s v="Branches"/>
    <s v=""/>
    <s v=""/>
    <s v=""/>
    <s v="ID"/>
    <x v="1"/>
    <n v="-1.8365479953600002E-2"/>
  </r>
  <r>
    <x v="1"/>
    <x v="11"/>
    <s v="Settlements Remaining Settlements"/>
    <s v="Landfilled Yard Trimmings and Food Scraps"/>
    <s v="Grass"/>
    <s v=""/>
    <s v=""/>
    <s v=""/>
    <s v="ID"/>
    <x v="1"/>
    <n v="-3.8126945683000001E-3"/>
  </r>
  <r>
    <x v="3"/>
    <x v="10"/>
    <s v="Abandoned Wells"/>
    <s v="Abandoned Wells"/>
    <s v=""/>
    <s v=""/>
    <s v=""/>
    <s v=""/>
    <s v="ID"/>
    <x v="2"/>
    <n v="4.1813861599999999E-5"/>
  </r>
  <r>
    <x v="1"/>
    <x v="11"/>
    <s v="Settlements Remaining Settlements"/>
    <s v="Landfilled Yard Trimmings and Food Scraps"/>
    <s v="Food Scraps"/>
    <s v=""/>
    <s v=""/>
    <s v=""/>
    <s v="ID"/>
    <x v="1"/>
    <n v="-2.31833835807E-2"/>
  </r>
  <r>
    <x v="3"/>
    <x v="10"/>
    <s v="Natural Gas Systems"/>
    <s v="Distribution"/>
    <s v=""/>
    <s v=""/>
    <s v=""/>
    <s v=""/>
    <s v="ID"/>
    <x v="2"/>
    <n v="8.6517067946400003E-2"/>
  </r>
  <r>
    <x v="3"/>
    <x v="6"/>
    <s v="Industrial"/>
    <s v=""/>
    <s v=""/>
    <s v=""/>
    <s v=""/>
    <s v="Natural Gas"/>
    <s v="ID"/>
    <x v="1"/>
    <n v="2.0603592034622"/>
  </r>
  <r>
    <x v="3"/>
    <x v="6"/>
    <s v="Residential"/>
    <s v=""/>
    <s v=""/>
    <s v=""/>
    <s v=""/>
    <s v="Petroleum"/>
    <s v="ID"/>
    <x v="1"/>
    <n v="0.34454455483919999"/>
  </r>
  <r>
    <x v="3"/>
    <x v="10"/>
    <s v="Abandoned Wells"/>
    <s v="Abandoned Wells"/>
    <s v=""/>
    <s v=""/>
    <s v=""/>
    <s v=""/>
    <s v="ID"/>
    <x v="1"/>
    <n v="6.54484E-8"/>
  </r>
  <r>
    <x v="3"/>
    <x v="6"/>
    <s v="Electricity Generation"/>
    <s v=""/>
    <s v=""/>
    <s v=""/>
    <s v=""/>
    <s v="Natural Gas"/>
    <s v="ID"/>
    <x v="1"/>
    <n v="1.9996061347734999"/>
  </r>
  <r>
    <x v="0"/>
    <x v="12"/>
    <s v=""/>
    <s v="Swine"/>
    <s v=""/>
    <s v=""/>
    <s v=""/>
    <s v=""/>
    <s v="ID"/>
    <x v="2"/>
    <n v="5.3272352783999997E-3"/>
  </r>
  <r>
    <x v="0"/>
    <x v="12"/>
    <s v=""/>
    <s v="Mules and Asses"/>
    <s v=""/>
    <s v=""/>
    <s v=""/>
    <s v=""/>
    <s v="ID"/>
    <x v="0"/>
    <n v="2.9088043000000001E-5"/>
  </r>
  <r>
    <x v="0"/>
    <x v="12"/>
    <s v=""/>
    <s v="Poultry"/>
    <s v=""/>
    <s v=""/>
    <s v=""/>
    <s v=""/>
    <s v="ID"/>
    <x v="0"/>
    <n v="1.1436925650000001E-3"/>
  </r>
  <r>
    <x v="0"/>
    <x v="12"/>
    <s v=""/>
    <s v="American Bison"/>
    <s v=""/>
    <s v=""/>
    <s v=""/>
    <s v=""/>
    <s v="ID"/>
    <x v="2"/>
    <n v="8.1667572000000005E-4"/>
  </r>
  <r>
    <x v="0"/>
    <x v="12"/>
    <s v=""/>
    <s v="Dairy Heifers"/>
    <s v=""/>
    <s v=""/>
    <s v=""/>
    <s v=""/>
    <s v="ID"/>
    <x v="0"/>
    <n v="0.19742052004249999"/>
  </r>
  <r>
    <x v="0"/>
    <x v="13"/>
    <s v="Liming"/>
    <s v="Limestone"/>
    <s v=""/>
    <s v=""/>
    <s v=""/>
    <s v=""/>
    <s v="ID"/>
    <x v="1"/>
    <n v="0.53142720098170004"/>
  </r>
  <r>
    <x v="3"/>
    <x v="6"/>
    <s v="Transportation"/>
    <s v="Alternative Fuel Highway"/>
    <s v=""/>
    <s v=""/>
    <s v=""/>
    <s v="Other"/>
    <s v="ID"/>
    <x v="0"/>
    <n v="8.2405009499999997E-5"/>
  </r>
  <r>
    <x v="0"/>
    <x v="12"/>
    <s v=""/>
    <s v="Horses"/>
    <s v=""/>
    <s v=""/>
    <s v=""/>
    <s v=""/>
    <s v="ID"/>
    <x v="2"/>
    <n v="1.1979194444000001E-3"/>
  </r>
  <r>
    <x v="0"/>
    <x v="12"/>
    <s v=""/>
    <s v="Beef Cattle"/>
    <s v=""/>
    <s v=""/>
    <s v=""/>
    <s v=""/>
    <s v="ID"/>
    <x v="2"/>
    <n v="3.5884549223600001E-2"/>
  </r>
  <r>
    <x v="0"/>
    <x v="12"/>
    <s v=""/>
    <s v="Mules and Asses"/>
    <s v=""/>
    <s v=""/>
    <s v=""/>
    <s v=""/>
    <s v="ID"/>
    <x v="2"/>
    <n v="2.9575711199999999E-5"/>
  </r>
  <r>
    <x v="0"/>
    <x v="12"/>
    <s v=""/>
    <s v="Dairy Cattle"/>
    <s v=""/>
    <s v=""/>
    <s v=""/>
    <s v=""/>
    <s v="ID"/>
    <x v="2"/>
    <n v="2.9622730211760002"/>
  </r>
  <r>
    <x v="0"/>
    <x v="12"/>
    <s v=""/>
    <s v="Swine"/>
    <s v=""/>
    <s v=""/>
    <s v=""/>
    <s v=""/>
    <s v="ID"/>
    <x v="0"/>
    <n v="5.9067328700000005E-4"/>
  </r>
  <r>
    <x v="0"/>
    <x v="12"/>
    <s v=""/>
    <s v="Beef Cattle"/>
    <s v=""/>
    <s v=""/>
    <s v=""/>
    <s v=""/>
    <s v="ID"/>
    <x v="0"/>
    <n v="0.17447014408299999"/>
  </r>
  <r>
    <x v="0"/>
    <x v="13"/>
    <s v="Liming"/>
    <s v="Dolomite"/>
    <s v=""/>
    <s v=""/>
    <s v=""/>
    <s v=""/>
    <s v="ID"/>
    <x v="1"/>
    <n v="8.0806309170599999E-2"/>
  </r>
  <r>
    <x v="3"/>
    <x v="6"/>
    <s v="Transportation"/>
    <s v="Gasoline Highway"/>
    <s v=""/>
    <s v=""/>
    <s v=""/>
    <s v="Petroleum"/>
    <s v="ID"/>
    <x v="2"/>
    <n v="4.7563961367999997E-3"/>
  </r>
  <r>
    <x v="3"/>
    <x v="6"/>
    <s v="Transportation"/>
    <s v="Gasoline Highway"/>
    <s v=""/>
    <s v=""/>
    <s v=""/>
    <s v="Petroleum"/>
    <s v="ID"/>
    <x v="0"/>
    <n v="3.6188052770500002E-2"/>
  </r>
  <r>
    <x v="3"/>
    <x v="6"/>
    <s v="Transportation"/>
    <s v="Diesel Highway"/>
    <s v=""/>
    <s v=""/>
    <s v=""/>
    <s v="Petroleum"/>
    <s v="ID"/>
    <x v="2"/>
    <n v="7.1640765560000003E-4"/>
  </r>
  <r>
    <x v="3"/>
    <x v="6"/>
    <s v="Transportation"/>
    <s v="Alternative Fuel Highway"/>
    <s v=""/>
    <s v=""/>
    <s v=""/>
    <s v="Other"/>
    <s v="ID"/>
    <x v="2"/>
    <n v="3.5463632399999998E-4"/>
  </r>
  <r>
    <x v="3"/>
    <x v="6"/>
    <s v="Transportation"/>
    <s v="Non-Highway"/>
    <s v=""/>
    <s v=""/>
    <s v=""/>
    <s v="Petroleum"/>
    <s v="ID"/>
    <x v="0"/>
    <n v="7.8407045024000005E-2"/>
  </r>
  <r>
    <x v="3"/>
    <x v="6"/>
    <s v="Transportation"/>
    <s v="Non-Highway"/>
    <s v=""/>
    <s v=""/>
    <s v=""/>
    <s v="Petroleum"/>
    <s v="ID"/>
    <x v="2"/>
    <n v="1.26409057068E-2"/>
  </r>
  <r>
    <x v="3"/>
    <x v="6"/>
    <s v="Transportation"/>
    <s v="Diesel Highway"/>
    <s v=""/>
    <s v=""/>
    <s v=""/>
    <s v="Petroleum"/>
    <s v="ID"/>
    <x v="0"/>
    <n v="1.99492595455E-2"/>
  </r>
  <r>
    <x v="1"/>
    <x v="11"/>
    <s v="Land Converted to Settlements"/>
    <s v="Changes in Settlement Carbon Stocks"/>
    <s v="Aboveground live biomass"/>
    <s v=""/>
    <s v=""/>
    <s v=""/>
    <s v="ID"/>
    <x v="1"/>
    <n v="6.7366360905000006E-2"/>
  </r>
  <r>
    <x v="1"/>
    <x v="11"/>
    <s v="Land Converted to Settlements"/>
    <s v="Changes in Settlement Carbon Stocks"/>
    <s v="Belowground live biomass"/>
    <s v=""/>
    <s v=""/>
    <s v=""/>
    <s v="ID"/>
    <x v="1"/>
    <n v="1.30274753258E-2"/>
  </r>
  <r>
    <x v="1"/>
    <x v="11"/>
    <s v="Land Converted to Settlements"/>
    <s v="Changes in Settlement Carbon Stocks"/>
    <s v="Dead wood"/>
    <s v=""/>
    <s v=""/>
    <s v=""/>
    <s v="ID"/>
    <x v="1"/>
    <n v="2.38798727867E-2"/>
  </r>
  <r>
    <x v="1"/>
    <x v="11"/>
    <s v="Land Converted to Settlements"/>
    <s v="Changes in Settlement Carbon Stocks"/>
    <s v="Litter"/>
    <s v=""/>
    <s v=""/>
    <s v=""/>
    <s v="ID"/>
    <x v="1"/>
    <n v="7.1614017196700006E-2"/>
  </r>
  <r>
    <x v="0"/>
    <x v="12"/>
    <s v=""/>
    <s v="Dairy Cattle"/>
    <s v=""/>
    <s v=""/>
    <s v=""/>
    <s v=""/>
    <s v="ID"/>
    <x v="0"/>
    <n v="0.248496664112"/>
  </r>
  <r>
    <x v="1"/>
    <x v="11"/>
    <s v="Settlements Remaining Settlements"/>
    <s v="Urban Trees"/>
    <s v=""/>
    <s v=""/>
    <s v=""/>
    <s v=""/>
    <s v="ID"/>
    <x v="1"/>
    <n v="-0.1597311650678"/>
  </r>
  <r>
    <x v="2"/>
    <x v="14"/>
    <s v="Substitution of Ozone Depleting Substances"/>
    <s v="Foams"/>
    <s v=""/>
    <s v=""/>
    <s v=""/>
    <s v=""/>
    <s v="ID"/>
    <x v="1"/>
    <n v="2.0602093499999999E-5"/>
  </r>
  <r>
    <x v="0"/>
    <x v="12"/>
    <s v=""/>
    <s v="Horses"/>
    <s v=""/>
    <s v=""/>
    <s v=""/>
    <s v=""/>
    <s v="ID"/>
    <x v="0"/>
    <n v="1.1404077310000001E-3"/>
  </r>
  <r>
    <x v="0"/>
    <x v="12"/>
    <s v=""/>
    <s v="Poultry"/>
    <s v=""/>
    <s v=""/>
    <s v=""/>
    <s v=""/>
    <s v="ID"/>
    <x v="2"/>
    <n v="1.9567205798E-2"/>
  </r>
  <r>
    <x v="0"/>
    <x v="12"/>
    <s v=""/>
    <s v="Sheep"/>
    <s v=""/>
    <s v=""/>
    <s v=""/>
    <s v=""/>
    <s v="ID"/>
    <x v="0"/>
    <n v="6.6809127209999999E-3"/>
  </r>
  <r>
    <x v="0"/>
    <x v="12"/>
    <s v=""/>
    <s v="Sheep"/>
    <s v=""/>
    <s v=""/>
    <s v=""/>
    <s v=""/>
    <s v="ID"/>
    <x v="2"/>
    <n v="1.8573091348000001E-3"/>
  </r>
  <r>
    <x v="0"/>
    <x v="12"/>
    <s v=""/>
    <s v="Goats"/>
    <s v=""/>
    <s v=""/>
    <s v=""/>
    <s v=""/>
    <s v="ID"/>
    <x v="2"/>
    <n v="1.237336548E-4"/>
  </r>
  <r>
    <x v="1"/>
    <x v="8"/>
    <s v="Wetlands Remaining Wetlands"/>
    <s v="Peatlands"/>
    <s v="Offsite"/>
    <s v=""/>
    <s v=""/>
    <s v=""/>
    <s v="ID"/>
    <x v="1"/>
    <n v="3.6233241062999999E-3"/>
  </r>
  <r>
    <x v="0"/>
    <x v="12"/>
    <s v=""/>
    <s v="Goats"/>
    <s v=""/>
    <s v=""/>
    <s v=""/>
    <s v=""/>
    <s v="ID"/>
    <x v="0"/>
    <n v="2.8455755650000001E-4"/>
  </r>
  <r>
    <x v="2"/>
    <x v="15"/>
    <s v="Silicon Carbide Production and Consumption"/>
    <s v="Consumption"/>
    <s v=""/>
    <s v=""/>
    <s v=""/>
    <s v=""/>
    <s v="ID"/>
    <x v="1"/>
    <n v="3.0378568878999999E-3"/>
  </r>
  <r>
    <x v="2"/>
    <x v="16"/>
    <s v="Other Process Uses of Carbonates"/>
    <s v="Other Miscellaneous Uses"/>
    <s v=""/>
    <s v=""/>
    <s v=""/>
    <s v=""/>
    <s v="ID"/>
    <x v="1"/>
    <n v="3.9210479574500003E-2"/>
  </r>
  <r>
    <x v="2"/>
    <x v="16"/>
    <s v="Other Process Uses of Carbonates"/>
    <s v="Flux Stone"/>
    <s v=""/>
    <s v=""/>
    <s v=""/>
    <s v=""/>
    <s v="ID"/>
    <x v="1"/>
    <n v="0.1057156750217"/>
  </r>
  <r>
    <x v="2"/>
    <x v="17"/>
    <s v="N2O from Product Uses"/>
    <s v="Propellant for Pressure and Aerosol Products"/>
    <s v=""/>
    <s v=""/>
    <s v=""/>
    <s v=""/>
    <s v="ID"/>
    <x v="0"/>
    <n v="1.4386046784999999E-3"/>
  </r>
  <r>
    <x v="4"/>
    <x v="18"/>
    <s v="Composting"/>
    <s v=""/>
    <s v=""/>
    <s v=""/>
    <s v=""/>
    <s v=""/>
    <s v="ID"/>
    <x v="0"/>
    <n v="2.4050685983999998E-2"/>
  </r>
  <r>
    <x v="2"/>
    <x v="14"/>
    <s v="Substitution of Ozone Depleting Substances"/>
    <s v="Fire Extinguishing"/>
    <s v=""/>
    <s v=""/>
    <s v=""/>
    <s v=""/>
    <s v="ID"/>
    <x v="1"/>
    <n v="5.3277739999999998E-7"/>
  </r>
  <r>
    <x v="4"/>
    <x v="19"/>
    <s v="Landfills"/>
    <s v="MSW Landfills Net Emissions"/>
    <s v=""/>
    <s v=""/>
    <s v=""/>
    <s v=""/>
    <s v="ID"/>
    <x v="2"/>
    <n v="0.47561486134679998"/>
  </r>
  <r>
    <x v="2"/>
    <x v="14"/>
    <s v="Substitution of Ozone Depleting Substances"/>
    <s v="Refrigeration"/>
    <s v=""/>
    <s v=""/>
    <s v=""/>
    <s v=""/>
    <s v="ID"/>
    <x v="1"/>
    <n v="1.7959400000000001E-8"/>
  </r>
  <r>
    <x v="2"/>
    <x v="15"/>
    <s v="Urea Consumption for Non-Agricultural Uses"/>
    <s v=""/>
    <s v=""/>
    <s v=""/>
    <s v=""/>
    <s v=""/>
    <s v="ID"/>
    <x v="1"/>
    <n v="2.8266278632699999E-2"/>
  </r>
  <r>
    <x v="2"/>
    <x v="16"/>
    <s v="Other Process Uses of Carbonates"/>
    <s v="Soda Ash Consumption"/>
    <s v=""/>
    <s v=""/>
    <s v=""/>
    <s v=""/>
    <s v="ID"/>
    <x v="1"/>
    <n v="3.6980429293200001E-2"/>
  </r>
  <r>
    <x v="2"/>
    <x v="15"/>
    <s v="Phosphoric Acid Production"/>
    <s v=""/>
    <s v=""/>
    <s v=""/>
    <s v=""/>
    <s v=""/>
    <s v="ID"/>
    <x v="1"/>
    <n v="9.4901615629100003E-2"/>
  </r>
  <r>
    <x v="2"/>
    <x v="16"/>
    <s v="Other Process Uses of Carbonates"/>
    <s v="FGD"/>
    <s v=""/>
    <s v=""/>
    <s v=""/>
    <s v=""/>
    <s v="ID"/>
    <x v="1"/>
    <n v="0.11838109876529999"/>
  </r>
  <r>
    <x v="2"/>
    <x v="17"/>
    <s v="N2O from Product Uses"/>
    <s v="Medical Applications"/>
    <s v=""/>
    <s v=""/>
    <s v=""/>
    <s v=""/>
    <s v="ID"/>
    <x v="0"/>
    <n v="1.9808479806E-2"/>
  </r>
  <r>
    <x v="3"/>
    <x v="6"/>
    <s v="Industrial"/>
    <s v=""/>
    <s v=""/>
    <s v=""/>
    <s v=""/>
    <s v="Biomass--Wood"/>
    <s v="ID"/>
    <x v="2"/>
    <n v="1.36967788692E-2"/>
  </r>
  <r>
    <x v="3"/>
    <x v="6"/>
    <s v="Industrial"/>
    <s v=""/>
    <s v=""/>
    <s v=""/>
    <s v=""/>
    <s v="Petroleum"/>
    <s v="ID"/>
    <x v="0"/>
    <n v="9.1370447099999995E-4"/>
  </r>
  <r>
    <x v="3"/>
    <x v="6"/>
    <s v="Industrial"/>
    <s v=""/>
    <s v=""/>
    <s v=""/>
    <s v=""/>
    <s v="Coal"/>
    <s v="ID"/>
    <x v="2"/>
    <n v="8.4528933719999995E-4"/>
  </r>
  <r>
    <x v="3"/>
    <x v="6"/>
    <s v="Residential"/>
    <s v=""/>
    <s v=""/>
    <s v=""/>
    <s v=""/>
    <s v="Natural Gas"/>
    <s v="ID"/>
    <x v="0"/>
    <n v="7.8925082499999998E-4"/>
  </r>
  <r>
    <x v="3"/>
    <x v="6"/>
    <s v="Commercial"/>
    <s v=""/>
    <s v=""/>
    <s v=""/>
    <s v=""/>
    <s v="Biomass--Wood"/>
    <s v="ID"/>
    <x v="0"/>
    <n v="2.3773792624999998E-3"/>
  </r>
  <r>
    <x v="3"/>
    <x v="6"/>
    <s v="Residential"/>
    <s v=""/>
    <s v=""/>
    <s v=""/>
    <s v=""/>
    <s v="Biomass--Wood"/>
    <s v="ID"/>
    <x v="2"/>
    <n v="0.1109339117012"/>
  </r>
  <r>
    <x v="3"/>
    <x v="6"/>
    <s v="Commercial"/>
    <s v=""/>
    <s v=""/>
    <s v=""/>
    <s v=""/>
    <s v="Biomass--Wood"/>
    <s v="ID"/>
    <x v="2"/>
    <n v="1.88396091492E-2"/>
  </r>
  <r>
    <x v="3"/>
    <x v="6"/>
    <s v="Industrial"/>
    <s v=""/>
    <s v=""/>
    <s v=""/>
    <s v=""/>
    <s v="Natural Gas"/>
    <s v="ID"/>
    <x v="2"/>
    <n v="1.0354310876E-3"/>
  </r>
  <r>
    <x v="3"/>
    <x v="6"/>
    <s v="Industrial"/>
    <s v=""/>
    <s v=""/>
    <s v=""/>
    <s v=""/>
    <s v="Biomass--Wood"/>
    <s v="ID"/>
    <x v="0"/>
    <n v="1.72840304725E-2"/>
  </r>
  <r>
    <x v="3"/>
    <x v="6"/>
    <s v="Commercial"/>
    <s v=""/>
    <s v=""/>
    <s v=""/>
    <s v=""/>
    <s v="Natural Gas"/>
    <s v="ID"/>
    <x v="2"/>
    <n v="2.7623943955999999E-3"/>
  </r>
  <r>
    <x v="3"/>
    <x v="6"/>
    <s v="Residential"/>
    <s v=""/>
    <s v=""/>
    <s v=""/>
    <s v=""/>
    <s v="Petroleum"/>
    <s v="ID"/>
    <x v="0"/>
    <n v="8.2742388950000001E-4"/>
  </r>
  <r>
    <x v="3"/>
    <x v="6"/>
    <s v="Residential"/>
    <s v=""/>
    <s v=""/>
    <s v=""/>
    <s v=""/>
    <s v="Natural Gas"/>
    <s v="ID"/>
    <x v="2"/>
    <n v="4.1696269411999999E-3"/>
  </r>
  <r>
    <x v="3"/>
    <x v="6"/>
    <s v="Industrial"/>
    <s v=""/>
    <s v=""/>
    <s v=""/>
    <s v=""/>
    <s v="Petroleum"/>
    <s v="ID"/>
    <x v="2"/>
    <n v="4.8271180160000001E-4"/>
  </r>
  <r>
    <x v="3"/>
    <x v="6"/>
    <s v="Commercial"/>
    <s v=""/>
    <s v=""/>
    <s v=""/>
    <s v=""/>
    <s v="Petroleum"/>
    <s v="ID"/>
    <x v="0"/>
    <n v="6.8668154149999997E-4"/>
  </r>
  <r>
    <x v="3"/>
    <x v="6"/>
    <s v="Commercial"/>
    <s v=""/>
    <s v=""/>
    <s v=""/>
    <s v=""/>
    <s v="Petroleum"/>
    <s v="ID"/>
    <x v="2"/>
    <n v="1.20925049E-3"/>
  </r>
  <r>
    <x v="4"/>
    <x v="20"/>
    <s v="Domestic"/>
    <s v=""/>
    <s v=""/>
    <s v=""/>
    <s v=""/>
    <s v=""/>
    <s v="ID"/>
    <x v="2"/>
    <n v="7.2161991417600005E-2"/>
  </r>
  <r>
    <x v="3"/>
    <x v="6"/>
    <s v="Electricity Generation"/>
    <s v=""/>
    <s v=""/>
    <s v=""/>
    <s v=""/>
    <s v="Natural Gas"/>
    <s v="ID"/>
    <x v="2"/>
    <n v="3.8705924459999999E-3"/>
  </r>
  <r>
    <x v="3"/>
    <x v="6"/>
    <s v="Industrial"/>
    <s v=""/>
    <s v=""/>
    <s v=""/>
    <s v=""/>
    <s v="Natural Gas"/>
    <s v="ID"/>
    <x v="0"/>
    <n v="9.7996157299999999E-4"/>
  </r>
  <r>
    <x v="4"/>
    <x v="18"/>
    <s v="Anaerobic digestion at biogas facilities"/>
    <s v=""/>
    <s v=""/>
    <s v=""/>
    <s v=""/>
    <s v=""/>
    <s v="ID"/>
    <x v="2"/>
    <n v="6.209520772E-4"/>
  </r>
  <r>
    <x v="2"/>
    <x v="21"/>
    <s v="Carbon Dioxide Consumption"/>
    <s v=""/>
    <s v=""/>
    <s v=""/>
    <s v=""/>
    <s v=""/>
    <s v="ID"/>
    <x v="1"/>
    <n v="2.8270512512299999E-2"/>
  </r>
  <r>
    <x v="3"/>
    <x v="6"/>
    <s v="Electricity Generation"/>
    <s v=""/>
    <s v=""/>
    <s v=""/>
    <s v=""/>
    <s v="Biomass--Wood"/>
    <s v="ID"/>
    <x v="0"/>
    <n v="1.1840849250000001E-4"/>
  </r>
  <r>
    <x v="4"/>
    <x v="19"/>
    <s v="Landfills"/>
    <s v="Industrial Waste Landfills Net Emissions"/>
    <s v=""/>
    <s v=""/>
    <s v=""/>
    <s v=""/>
    <s v="ID"/>
    <x v="2"/>
    <n v="9.8703592453199998E-2"/>
  </r>
  <r>
    <x v="4"/>
    <x v="18"/>
    <s v="Composting"/>
    <s v=""/>
    <s v=""/>
    <s v=""/>
    <s v=""/>
    <s v=""/>
    <s v="ID"/>
    <x v="2"/>
    <n v="3.3882727410000001E-2"/>
  </r>
  <r>
    <x v="3"/>
    <x v="6"/>
    <s v="Electricity Generation"/>
    <s v=""/>
    <s v=""/>
    <s v=""/>
    <s v=""/>
    <s v="Biomass--Wood"/>
    <s v="ID"/>
    <x v="2"/>
    <n v="1.2511086E-5"/>
  </r>
  <r>
    <x v="4"/>
    <x v="20"/>
    <s v="Industrial"/>
    <s v=""/>
    <s v=""/>
    <s v=""/>
    <s v=""/>
    <s v=""/>
    <s v="ID"/>
    <x v="0"/>
    <n v="1.7680255424999999E-3"/>
  </r>
  <r>
    <x v="4"/>
    <x v="20"/>
    <s v="Domestic"/>
    <s v=""/>
    <s v=""/>
    <s v=""/>
    <s v=""/>
    <s v=""/>
    <s v="ID"/>
    <x v="0"/>
    <n v="0.120422668301"/>
  </r>
  <r>
    <x v="0"/>
    <x v="13"/>
    <s v="Urea Fertilization"/>
    <s v=""/>
    <s v=""/>
    <s v=""/>
    <s v=""/>
    <s v=""/>
    <s v="ID"/>
    <x v="1"/>
    <n v="0.1595671985064"/>
  </r>
  <r>
    <x v="3"/>
    <x v="6"/>
    <s v="Electricity Generation"/>
    <s v=""/>
    <s v=""/>
    <s v=""/>
    <s v=""/>
    <s v="Natural Gas"/>
    <s v="ID"/>
    <x v="0"/>
    <n v="1.2726065426000001E-2"/>
  </r>
  <r>
    <x v="4"/>
    <x v="20"/>
    <s v="Industrial"/>
    <s v=""/>
    <s v=""/>
    <s v=""/>
    <s v=""/>
    <s v=""/>
    <s v="ID"/>
    <x v="2"/>
    <n v="7.5183752464799997E-2"/>
  </r>
  <r>
    <x v="3"/>
    <x v="6"/>
    <s v="Residential"/>
    <s v=""/>
    <s v=""/>
    <s v=""/>
    <s v=""/>
    <s v="Petroleum"/>
    <s v="ID"/>
    <x v="2"/>
    <n v="1.4570986668E-3"/>
  </r>
  <r>
    <x v="3"/>
    <x v="6"/>
    <s v="Commercial"/>
    <s v=""/>
    <s v=""/>
    <s v=""/>
    <s v=""/>
    <s v="Natural Gas"/>
    <s v="ID"/>
    <x v="0"/>
    <n v="5.2288180850000002E-4"/>
  </r>
  <r>
    <x v="3"/>
    <x v="6"/>
    <s v="Industrial"/>
    <s v=""/>
    <s v=""/>
    <s v=""/>
    <s v=""/>
    <s v="Coal"/>
    <s v="ID"/>
    <x v="0"/>
    <n v="1.2000089605000001E-3"/>
  </r>
  <r>
    <x v="3"/>
    <x v="6"/>
    <s v="Residential"/>
    <s v=""/>
    <s v=""/>
    <s v=""/>
    <s v=""/>
    <s v="Biomass--Wood"/>
    <s v="ID"/>
    <x v="0"/>
    <n v="1.3998803133000001E-2"/>
  </r>
  <r>
    <x v="2"/>
    <x v="3"/>
    <s v="Semiconductor Manufacture"/>
    <s v=""/>
    <s v=""/>
    <s v=""/>
    <s v=""/>
    <s v=""/>
    <s v="ID"/>
    <x v="3"/>
    <n v="2.8843399778925E-2"/>
  </r>
  <r>
    <x v="2"/>
    <x v="3"/>
    <s v="Semiconductor Manufacture"/>
    <s v="Heat Transfer Fluids"/>
    <s v=""/>
    <s v=""/>
    <s v=""/>
    <s v=""/>
    <s v="ID"/>
    <x v="3"/>
    <n v="8.3072483571999985E-3"/>
  </r>
  <r>
    <x v="2"/>
    <x v="17"/>
    <s v="Electrical Equipment"/>
    <s v="Electric Power Systems"/>
    <s v=""/>
    <s v=""/>
    <s v=""/>
    <s v=""/>
    <s v="ID"/>
    <x v="3"/>
    <n v="9.8048678700000003E-2"/>
  </r>
  <r>
    <x v="2"/>
    <x v="14"/>
    <s v="Substitution of Ozone Depleting Substances"/>
    <s v="Fire Extinguishing"/>
    <s v=""/>
    <s v=""/>
    <s v=""/>
    <s v=""/>
    <s v="ID"/>
    <x v="3"/>
    <n v="1.4765318499000001E-2"/>
  </r>
  <r>
    <x v="2"/>
    <x v="14"/>
    <s v="Substitution of Ozone Depleting Substances"/>
    <s v="Foams"/>
    <s v=""/>
    <s v=""/>
    <s v=""/>
    <s v=""/>
    <s v="ID"/>
    <x v="3"/>
    <n v="5.2619643646399997E-2"/>
  </r>
  <r>
    <x v="2"/>
    <x v="14"/>
    <s v="Substitution of Ozone Depleting Substances"/>
    <s v="MDI Aerosols"/>
    <s v=""/>
    <s v=""/>
    <s v=""/>
    <s v=""/>
    <s v="ID"/>
    <x v="3"/>
    <n v="9.5995267750000005E-3"/>
  </r>
  <r>
    <x v="2"/>
    <x v="14"/>
    <s v="Substitution of Ozone Depleting Substances"/>
    <s v="Non-MDI Aerosols"/>
    <s v=""/>
    <s v=""/>
    <s v=""/>
    <s v=""/>
    <s v="ID"/>
    <x v="3"/>
    <n v="6.1060454018199997E-2"/>
  </r>
  <r>
    <x v="2"/>
    <x v="14"/>
    <s v="Substitution of Ozone Depleting Substances"/>
    <s v="Refrigeration"/>
    <s v=""/>
    <s v=""/>
    <s v=""/>
    <s v=""/>
    <s v="ID"/>
    <x v="3"/>
    <n v="0.41630383522949999"/>
  </r>
  <r>
    <x v="2"/>
    <x v="14"/>
    <s v="Substitution of Ozone Depleting Substances"/>
    <s v="Solvents"/>
    <s v=""/>
    <s v=""/>
    <s v=""/>
    <s v=""/>
    <s v="ID"/>
    <x v="3"/>
    <n v="1.1836019414999999E-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9">
  <r>
    <s v="Agriculture"/>
    <x v="0"/>
    <s v="Indirect"/>
    <s v="Cropland"/>
    <s v=""/>
    <s v=""/>
    <s v=""/>
    <s v=""/>
    <s v="ID"/>
    <x v="0"/>
    <n v="0.33225657456899998"/>
    <s v="Agriculture Indirect"/>
    <x v="0"/>
    <n v="0.33225657456899998"/>
  </r>
  <r>
    <s v="Agriculture"/>
    <x v="0"/>
    <s v="Indirect"/>
    <s v="Grassland"/>
    <s v=""/>
    <s v=""/>
    <s v=""/>
    <s v=""/>
    <s v="ID"/>
    <x v="0"/>
    <n v="7.2833717849500004E-2"/>
    <s v="Agriculture Indirect"/>
    <x v="0"/>
    <n v="7.2833717849500004E-2"/>
  </r>
  <r>
    <s v="Agriculture"/>
    <x v="0"/>
    <s v="Direct"/>
    <s v="Cropland"/>
    <s v=""/>
    <s v=""/>
    <s v=""/>
    <s v=""/>
    <s v="ID"/>
    <x v="0"/>
    <n v="3.1147550936430002"/>
    <s v="Agriculture Direct"/>
    <x v="0"/>
    <n v="3.1147550936430002"/>
  </r>
  <r>
    <s v="Agriculture"/>
    <x v="0"/>
    <s v="Direct"/>
    <s v="Grassland"/>
    <s v=""/>
    <s v=""/>
    <s v=""/>
    <s v=""/>
    <s v="ID"/>
    <x v="0"/>
    <n v="1.3545337513760001"/>
    <s v="Agriculture Direct"/>
    <x v="0"/>
    <n v="1.3545337513760001"/>
  </r>
  <r>
    <s v="Land Use, Land-Use Change and Forestry"/>
    <x v="1"/>
    <s v="Land Converted to Grassland"/>
    <s v="Cropland Converted to Grassland"/>
    <s v="Mineral"/>
    <s v=""/>
    <s v=""/>
    <s v=""/>
    <s v="ID"/>
    <x v="1"/>
    <n v="-0.21750733551449999"/>
    <s v="Land Use, Land-Use Change and Forestry Land Converted to Grassland"/>
    <x v="0"/>
    <n v="-0.21750733551449999"/>
  </r>
  <r>
    <s v="Land Use, Land-Use Change and Forestry"/>
    <x v="1"/>
    <s v="Land Converted to Grassland"/>
    <s v="Forest Converted to Grassland"/>
    <s v="Aboveground live biomass"/>
    <s v=""/>
    <s v=""/>
    <s v=""/>
    <s v="ID"/>
    <x v="1"/>
    <n v="0.15476810463810001"/>
    <s v="Land Use, Land-Use Change and Forestry Land Converted to Grassland"/>
    <x v="0"/>
    <n v="0.15476810463810001"/>
  </r>
  <r>
    <s v="Land Use, Land-Use Change and Forestry"/>
    <x v="1"/>
    <s v="Land Converted to Grassland"/>
    <s v="Forest Converted to Grassland"/>
    <s v="Belowground live biomass"/>
    <s v=""/>
    <s v=""/>
    <s v=""/>
    <s v="ID"/>
    <x v="1"/>
    <n v="2.7598959291200001E-2"/>
    <s v="Land Use, Land-Use Change and Forestry Land Converted to Grassland"/>
    <x v="0"/>
    <n v="2.7598959291200001E-2"/>
  </r>
  <r>
    <s v="Land Use, Land-Use Change and Forestry"/>
    <x v="1"/>
    <s v="Land Converted to Grassland"/>
    <s v="Forest Converted to Grassland"/>
    <s v="Dead wood"/>
    <s v=""/>
    <s v=""/>
    <s v=""/>
    <s v="ID"/>
    <x v="1"/>
    <n v="3.89293622246E-2"/>
    <s v="Land Use, Land-Use Change and Forestry Land Converted to Grassland"/>
    <x v="0"/>
    <n v="3.89293622246E-2"/>
  </r>
  <r>
    <s v="Land Use, Land-Use Change and Forestry"/>
    <x v="1"/>
    <s v="Land Converted to Grassland"/>
    <s v="Forest Converted to Grassland"/>
    <s v="Litter"/>
    <s v=""/>
    <s v=""/>
    <s v=""/>
    <s v="ID"/>
    <x v="1"/>
    <n v="0.10633197043089999"/>
    <s v="Land Use, Land-Use Change and Forestry Land Converted to Grassland"/>
    <x v="0"/>
    <n v="0.10633197043089999"/>
  </r>
  <r>
    <s v="Land Use, Land-Use Change and Forestry"/>
    <x v="1"/>
    <s v="Land Converted to Grassland"/>
    <s v="Forest Converted to Grassland"/>
    <s v="Mineral"/>
    <s v=""/>
    <s v=""/>
    <s v=""/>
    <s v="ID"/>
    <x v="1"/>
    <n v="1.4479795166999999E-3"/>
    <s v="Land Use, Land-Use Change and Forestry Land Converted to Grassland"/>
    <x v="0"/>
    <n v="1.4479795166999999E-3"/>
  </r>
  <r>
    <s v="Land Use, Land-Use Change and Forestry"/>
    <x v="1"/>
    <s v="Land Converted to Grassland"/>
    <s v="Other Lands Converted to Grassland"/>
    <s v="Aboveground live biomass"/>
    <s v=""/>
    <s v=""/>
    <s v=""/>
    <s v="ID"/>
    <x v="1"/>
    <n v="-6.2733793428000001E-3"/>
    <s v="Land Use, Land-Use Change and Forestry Land Converted to Grassland"/>
    <x v="0"/>
    <n v="-6.2733793428000001E-3"/>
  </r>
  <r>
    <s v="Land Use, Land-Use Change and Forestry"/>
    <x v="1"/>
    <s v="Land Converted to Grassland"/>
    <s v="Other Lands Converted to Grassland"/>
    <s v="Belowground live biomass"/>
    <s v=""/>
    <s v=""/>
    <s v=""/>
    <s v="ID"/>
    <x v="1"/>
    <n v="-6.9704173010000001E-4"/>
    <s v="Land Use, Land-Use Change and Forestry Land Converted to Grassland"/>
    <x v="0"/>
    <n v="-6.9704173010000001E-4"/>
  </r>
  <r>
    <s v="Land Use, Land-Use Change and Forestry"/>
    <x v="1"/>
    <s v="Land Converted to Grassland"/>
    <s v="Other Lands Converted to Grassland"/>
    <s v="Dead wood"/>
    <s v=""/>
    <s v=""/>
    <s v=""/>
    <s v="ID"/>
    <x v="1"/>
    <n v="-6.8375752301000001E-3"/>
    <s v="Land Use, Land-Use Change and Forestry Land Converted to Grassland"/>
    <x v="0"/>
    <n v="-6.8375752301000001E-3"/>
  </r>
  <r>
    <s v="Land Use, Land-Use Change and Forestry"/>
    <x v="1"/>
    <s v="Land Converted to Grassland"/>
    <s v="Other Lands Converted to Grassland"/>
    <s v="Litter"/>
    <s v=""/>
    <s v=""/>
    <s v=""/>
    <s v="ID"/>
    <x v="1"/>
    <n v="-1.42953910448E-2"/>
    <s v="Land Use, Land-Use Change and Forestry Land Converted to Grassland"/>
    <x v="0"/>
    <n v="-1.42953910448E-2"/>
  </r>
  <r>
    <s v="Land Use, Land-Use Change and Forestry"/>
    <x v="1"/>
    <s v="Land Converted to Grassland"/>
    <s v="Other Lands Converted to Grassland"/>
    <s v="Mineral"/>
    <s v=""/>
    <s v=""/>
    <s v=""/>
    <s v="ID"/>
    <x v="1"/>
    <n v="-1.4226893519293"/>
    <s v="Land Use, Land-Use Change and Forestry Land Converted to Grassland"/>
    <x v="0"/>
    <n v="-1.4226893519293"/>
  </r>
  <r>
    <s v="Land Use, Land-Use Change and Forestry"/>
    <x v="1"/>
    <s v="Land Converted to Grassland"/>
    <s v="Settlements Converted to Grassland"/>
    <s v="Mineral"/>
    <s v=""/>
    <s v=""/>
    <s v=""/>
    <s v="ID"/>
    <x v="1"/>
    <n v="-3.34968756103E-2"/>
    <s v="Land Use, Land-Use Change and Forestry Land Converted to Grassland"/>
    <x v="0"/>
    <n v="-3.34968756103E-2"/>
  </r>
  <r>
    <s v="Land Use, Land-Use Change and Forestry"/>
    <x v="1"/>
    <s v="Land Converted to Grassland"/>
    <s v="Wetlands Converted to Grassland"/>
    <s v="Mineral"/>
    <s v=""/>
    <s v=""/>
    <s v=""/>
    <s v="ID"/>
    <x v="1"/>
    <n v="1.6215424902000001E-3"/>
    <s v="Land Use, Land-Use Change and Forestry Land Converted to Grassland"/>
    <x v="0"/>
    <n v="1.6215424902000001E-3"/>
  </r>
  <r>
    <s v="Land Use, Land-Use Change and Forestry"/>
    <x v="1"/>
    <s v="Grassland Remaining Grassland"/>
    <s v="Woodland Carbon Stocks"/>
    <s v="Aboveground live biomass"/>
    <s v=""/>
    <s v=""/>
    <s v=""/>
    <s v="ID"/>
    <x v="1"/>
    <n v="-2.7000653635899999E-2"/>
    <s v="Land Use, Land-Use Change and Forestry Grassland Remaining Grassland"/>
    <x v="0"/>
    <n v="-2.7000653635899999E-2"/>
  </r>
  <r>
    <s v="Land Use, Land-Use Change and Forestry"/>
    <x v="1"/>
    <s v="Grassland Remaining Grassland"/>
    <s v="Woodland Carbon Stocks"/>
    <s v="Belowground live biomass"/>
    <s v=""/>
    <s v=""/>
    <s v=""/>
    <s v="ID"/>
    <x v="1"/>
    <n v="-4.8937845914000001E-3"/>
    <s v="Land Use, Land-Use Change and Forestry Grassland Remaining Grassland"/>
    <x v="0"/>
    <n v="-4.8937845914000001E-3"/>
  </r>
  <r>
    <s v="Land Use, Land-Use Change and Forestry"/>
    <x v="1"/>
    <s v="Grassland Remaining Grassland"/>
    <s v="Woodland Carbon Stocks"/>
    <s v="Dead wood"/>
    <s v=""/>
    <s v=""/>
    <s v=""/>
    <s v="ID"/>
    <x v="1"/>
    <n v="2.7152539002999999E-3"/>
    <s v="Land Use, Land-Use Change and Forestry Grassland Remaining Grassland"/>
    <x v="0"/>
    <n v="2.7152539002999999E-3"/>
  </r>
  <r>
    <s v="Land Use, Land-Use Change and Forestry"/>
    <x v="1"/>
    <s v="Grassland Remaining Grassland"/>
    <s v="Woodland Carbon Stocks"/>
    <s v="Litter"/>
    <s v=""/>
    <s v=""/>
    <s v=""/>
    <s v="ID"/>
    <x v="1"/>
    <n v="-2.0579764022199999E-2"/>
    <s v="Land Use, Land-Use Change and Forestry Grassland Remaining Grassland"/>
    <x v="0"/>
    <n v="-2.0579764022199999E-2"/>
  </r>
  <r>
    <s v="Land Use, Land-Use Change and Forestry"/>
    <x v="1"/>
    <s v="Grassland Remaining Grassland"/>
    <s v="Agricultural Soil Carbon Stocks"/>
    <s v="Mineral"/>
    <s v=""/>
    <s v=""/>
    <s v=""/>
    <s v="ID"/>
    <x v="1"/>
    <n v="1.8035423262390999"/>
    <s v="Land Use, Land-Use Change and Forestry Grassland Remaining Grassland"/>
    <x v="0"/>
    <n v="1.8035423262390999"/>
  </r>
  <r>
    <s v="Land Use, Land-Use Change and Forestry"/>
    <x v="1"/>
    <s v="Grassland Remaining Grassland"/>
    <s v="Agricultural Soil Carbon Stocks"/>
    <s v="Organic"/>
    <s v=""/>
    <s v=""/>
    <s v=""/>
    <s v="ID"/>
    <x v="1"/>
    <n v="1.8658701695300001E-2"/>
    <s v="Land Use, Land-Use Change and Forestry Grassland Remaining Grassland"/>
    <x v="0"/>
    <n v="1.8658701695300001E-2"/>
  </r>
  <r>
    <s v="Land Use, Land-Use Change and Forestry"/>
    <x v="2"/>
    <s v="Land Converted to Cropland"/>
    <s v="Forest Converted to Cropland"/>
    <s v="Aboveground live biomass"/>
    <s v=""/>
    <s v=""/>
    <s v=""/>
    <s v="ID"/>
    <x v="1"/>
    <n v="4.2587219970000002E-4"/>
    <s v="Land Use, Land-Use Change and Forestry Land Converted to Cropland"/>
    <x v="0"/>
    <n v="4.2587219970000002E-4"/>
  </r>
  <r>
    <s v="Land Use, Land-Use Change and Forestry"/>
    <x v="2"/>
    <s v="Land Converted to Cropland"/>
    <s v="Forest Converted to Cropland"/>
    <s v="Belowground live biomass"/>
    <s v=""/>
    <s v=""/>
    <s v=""/>
    <s v="ID"/>
    <x v="1"/>
    <n v="5.97739699E-5"/>
    <s v="Land Use, Land-Use Change and Forestry Land Converted to Cropland"/>
    <x v="0"/>
    <n v="5.97739699E-5"/>
  </r>
  <r>
    <s v="Land Use, Land-Use Change and Forestry"/>
    <x v="2"/>
    <s v="Land Converted to Cropland"/>
    <s v="Forest Converted to Cropland"/>
    <s v="Dead wood"/>
    <s v=""/>
    <s v=""/>
    <s v=""/>
    <s v="ID"/>
    <x v="1"/>
    <n v="6.6277683900000002E-5"/>
    <s v="Land Use, Land-Use Change and Forestry Land Converted to Cropland"/>
    <x v="0"/>
    <n v="6.6277683900000002E-5"/>
  </r>
  <r>
    <s v="Land Use, Land-Use Change and Forestry"/>
    <x v="2"/>
    <s v="Land Converted to Cropland"/>
    <s v="Forest Converted to Cropland"/>
    <s v="Litter"/>
    <s v=""/>
    <s v=""/>
    <s v=""/>
    <s v="ID"/>
    <x v="1"/>
    <n v="1.0657797379E-3"/>
    <s v="Land Use, Land-Use Change and Forestry Land Converted to Cropland"/>
    <x v="0"/>
    <n v="1.0657797379E-3"/>
  </r>
  <r>
    <s v="Land Use, Land-Use Change and Forestry"/>
    <x v="2"/>
    <s v="Land Converted to Cropland"/>
    <s v="Forest Converted to Cropland"/>
    <s v="Mineral"/>
    <s v=""/>
    <s v=""/>
    <s v=""/>
    <s v="ID"/>
    <x v="1"/>
    <n v="2.080236807E-4"/>
    <s v="Land Use, Land-Use Change and Forestry Land Converted to Cropland"/>
    <x v="0"/>
    <n v="2.080236807E-4"/>
  </r>
  <r>
    <s v="Land Use, Land-Use Change and Forestry"/>
    <x v="2"/>
    <s v="Land Converted to Cropland"/>
    <s v="Grassland Converted to Cropland"/>
    <s v="Mineral"/>
    <s v=""/>
    <s v=""/>
    <s v=""/>
    <s v="ID"/>
    <x v="1"/>
    <n v="0.1092171617445"/>
    <s v="Land Use, Land-Use Change and Forestry Land Converted to Cropland"/>
    <x v="0"/>
    <n v="0.1092171617445"/>
  </r>
  <r>
    <s v="Land Use, Land-Use Change and Forestry"/>
    <x v="2"/>
    <s v="Land Converted to Cropland"/>
    <s v="Other Lands Converted to Cropland"/>
    <s v="Mineral"/>
    <s v=""/>
    <s v=""/>
    <s v=""/>
    <s v="ID"/>
    <x v="1"/>
    <n v="-1.8923267948500001E-2"/>
    <s v="Land Use, Land-Use Change and Forestry Land Converted to Cropland"/>
    <x v="0"/>
    <n v="-1.8923267948500001E-2"/>
  </r>
  <r>
    <s v="Land Use, Land-Use Change and Forestry"/>
    <x v="2"/>
    <s v="Land Converted to Cropland"/>
    <s v="Settlements Converted to Cropland"/>
    <s v="Mineral"/>
    <s v=""/>
    <s v=""/>
    <s v=""/>
    <s v="ID"/>
    <x v="1"/>
    <n v="-5.0560736304999998E-3"/>
    <s v="Land Use, Land-Use Change and Forestry Land Converted to Cropland"/>
    <x v="0"/>
    <n v="-5.0560736304999998E-3"/>
  </r>
  <r>
    <s v="Land Use, Land-Use Change and Forestry"/>
    <x v="2"/>
    <s v="Land Converted to Cropland"/>
    <s v="Wetlands Converted to Cropland"/>
    <s v="Mineral"/>
    <s v=""/>
    <s v=""/>
    <s v=""/>
    <s v="ID"/>
    <x v="1"/>
    <n v="6.3605088239999995E-4"/>
    <s v="Land Use, Land-Use Change and Forestry Land Converted to Cropland"/>
    <x v="0"/>
    <n v="6.3605088239999995E-4"/>
  </r>
  <r>
    <s v="Land Use, Land-Use Change and Forestry"/>
    <x v="2"/>
    <s v="Cropland Remaining Cropland"/>
    <s v="Agricultural Soil Carbon Stocks"/>
    <s v="Mineral"/>
    <s v=""/>
    <s v=""/>
    <s v=""/>
    <s v="ID"/>
    <x v="1"/>
    <n v="-0.53984245908390005"/>
    <s v="Land Use, Land-Use Change and Forestry Cropland Remaining Cropland"/>
    <x v="0"/>
    <n v="-0.53984245908390005"/>
  </r>
  <r>
    <s v="Land Use, Land-Use Change and Forestry"/>
    <x v="2"/>
    <s v="Cropland Remaining Cropland"/>
    <s v="Agricultural Soil Carbon Stocks"/>
    <s v="Organic"/>
    <s v=""/>
    <s v=""/>
    <s v=""/>
    <s v="ID"/>
    <x v="1"/>
    <n v="1.3851234996900001E-2"/>
    <s v="Land Use, Land-Use Change and Forestry Cropland Remaining Cropland"/>
    <x v="0"/>
    <n v="1.3851234996900001E-2"/>
  </r>
  <r>
    <s v="Industrial Processes and Product Use"/>
    <x v="3"/>
    <s v="Semiconductor Manufacture"/>
    <s v=""/>
    <s v=""/>
    <s v=""/>
    <s v=""/>
    <s v=""/>
    <s v="ID"/>
    <x v="0"/>
    <n v="4.0014557450000001E-4"/>
    <s v="Industrial Processes and Product Use Semiconductor Manufacture"/>
    <x v="1"/>
    <n v="4.0014557450000001E-4"/>
  </r>
  <r>
    <s v="Agriculture"/>
    <x v="4"/>
    <s v=""/>
    <s v="Mules and Asses"/>
    <s v=""/>
    <s v=""/>
    <s v=""/>
    <s v=""/>
    <s v="ID"/>
    <x v="2"/>
    <n v="7.6963053440000004E-4"/>
    <s v="Agriculture "/>
    <x v="0"/>
    <n v="7.6963053440000004E-4"/>
  </r>
  <r>
    <s v="Agriculture"/>
    <x v="5"/>
    <s v=""/>
    <s v="Barley"/>
    <s v=""/>
    <s v=""/>
    <s v=""/>
    <s v=""/>
    <s v="ID"/>
    <x v="2"/>
    <n v="5.311487244E-4"/>
    <s v="Agriculture "/>
    <x v="0"/>
    <n v="5.311487244E-4"/>
  </r>
  <r>
    <s v="Agriculture"/>
    <x v="4"/>
    <s v=""/>
    <s v="Sheep"/>
    <s v=""/>
    <s v=""/>
    <s v=""/>
    <s v=""/>
    <s v="ID"/>
    <x v="2"/>
    <n v="5.7625615384400003E-2"/>
    <s v="Agriculture "/>
    <x v="0"/>
    <n v="5.7625615384400003E-2"/>
  </r>
  <r>
    <s v="Agriculture"/>
    <x v="5"/>
    <s v=""/>
    <s v="Maize"/>
    <s v=""/>
    <s v=""/>
    <s v=""/>
    <s v=""/>
    <s v="ID"/>
    <x v="2"/>
    <n v="2.8910290639999999E-4"/>
    <s v="Agriculture "/>
    <x v="0"/>
    <n v="2.8910290639999999E-4"/>
  </r>
  <r>
    <s v="Agriculture"/>
    <x v="4"/>
    <s v=""/>
    <s v="American Bison"/>
    <s v=""/>
    <s v=""/>
    <s v=""/>
    <s v=""/>
    <s v="ID"/>
    <x v="2"/>
    <n v="6.4890208804399996E-2"/>
    <s v="Agriculture "/>
    <x v="0"/>
    <n v="6.4890208804399996E-2"/>
  </r>
  <r>
    <s v="Agriculture"/>
    <x v="4"/>
    <s v=""/>
    <s v="Beef Cattle"/>
    <s v=""/>
    <s v=""/>
    <s v=""/>
    <s v=""/>
    <s v="ID"/>
    <x v="2"/>
    <n v="2.5471741602720002"/>
    <s v="Agriculture "/>
    <x v="0"/>
    <n v="2.5471741602720002"/>
  </r>
  <r>
    <s v="Agriculture"/>
    <x v="4"/>
    <s v=""/>
    <s v="Horses"/>
    <s v=""/>
    <s v=""/>
    <s v=""/>
    <s v=""/>
    <s v="ID"/>
    <x v="2"/>
    <n v="1.9212615688E-2"/>
    <s v="Agriculture "/>
    <x v="0"/>
    <n v="1.9212615688E-2"/>
  </r>
  <r>
    <s v="Agriculture"/>
    <x v="5"/>
    <s v=""/>
    <s v="Maize"/>
    <s v=""/>
    <s v=""/>
    <s v=""/>
    <s v=""/>
    <s v="ID"/>
    <x v="0"/>
    <n v="9.5809371999999995E-5"/>
    <s v="Agriculture "/>
    <x v="0"/>
    <n v="9.5809371999999995E-5"/>
  </r>
  <r>
    <s v="Agriculture"/>
    <x v="4"/>
    <s v=""/>
    <s v="Swine"/>
    <s v=""/>
    <s v=""/>
    <s v=""/>
    <s v=""/>
    <s v="ID"/>
    <x v="2"/>
    <n v="1.288908558E-3"/>
    <s v="Agriculture "/>
    <x v="0"/>
    <n v="1.288908558E-3"/>
  </r>
  <r>
    <s v="Agriculture"/>
    <x v="4"/>
    <s v=""/>
    <s v="Dairy Cattle"/>
    <s v=""/>
    <s v=""/>
    <s v=""/>
    <s v=""/>
    <s v="ID"/>
    <x v="2"/>
    <n v="3.4810279388416001"/>
    <s v="Agriculture "/>
    <x v="0"/>
    <n v="3.4810279388416001"/>
  </r>
  <r>
    <s v="Agriculture"/>
    <x v="5"/>
    <s v=""/>
    <s v="Wheat"/>
    <s v=""/>
    <s v=""/>
    <s v=""/>
    <s v=""/>
    <s v="ID"/>
    <x v="2"/>
    <n v="3.7430631644000002E-3"/>
    <s v="Agriculture "/>
    <x v="0"/>
    <n v="3.7430631644000002E-3"/>
  </r>
  <r>
    <s v="Agriculture"/>
    <x v="5"/>
    <s v=""/>
    <s v="Wheat"/>
    <s v=""/>
    <s v=""/>
    <s v=""/>
    <s v=""/>
    <s v="ID"/>
    <x v="0"/>
    <n v="1.2412439940000001E-3"/>
    <s v="Agriculture "/>
    <x v="0"/>
    <n v="1.2412439940000001E-3"/>
  </r>
  <r>
    <s v="Agriculture"/>
    <x v="5"/>
    <s v=""/>
    <s v="Peas"/>
    <s v=""/>
    <s v=""/>
    <s v=""/>
    <s v=""/>
    <s v="ID"/>
    <x v="2"/>
    <n v="6.6278517199999995E-5"/>
    <s v="Agriculture "/>
    <x v="0"/>
    <n v="6.6278517199999995E-5"/>
  </r>
  <r>
    <s v="Agriculture"/>
    <x v="5"/>
    <s v=""/>
    <s v="Dry Beans"/>
    <s v=""/>
    <s v=""/>
    <s v=""/>
    <s v=""/>
    <s v="ID"/>
    <x v="2"/>
    <n v="3.60405136E-5"/>
    <s v="Agriculture "/>
    <x v="0"/>
    <n v="3.60405136E-5"/>
  </r>
  <r>
    <s v="Energy"/>
    <x v="6"/>
    <s v="Residential"/>
    <s v=""/>
    <s v=""/>
    <s v=""/>
    <s v=""/>
    <s v="Natural Gas"/>
    <s v="ID"/>
    <x v="1"/>
    <n v="1.6593917928958"/>
    <s v="Energy Residential"/>
    <x v="2"/>
    <n v="1.6593917928958"/>
  </r>
  <r>
    <s v="Agriculture"/>
    <x v="5"/>
    <s v=""/>
    <s v="Potatoes"/>
    <s v=""/>
    <s v=""/>
    <s v=""/>
    <s v=""/>
    <s v="ID"/>
    <x v="0"/>
    <n v="4.0640320499999997E-5"/>
    <s v="Agriculture "/>
    <x v="0"/>
    <n v="4.0640320499999997E-5"/>
  </r>
  <r>
    <s v="Agriculture"/>
    <x v="5"/>
    <s v=""/>
    <s v="Lentils"/>
    <s v=""/>
    <s v=""/>
    <s v=""/>
    <s v=""/>
    <s v="ID"/>
    <x v="0"/>
    <n v="1.2334954999999999E-6"/>
    <s v="Agriculture "/>
    <x v="0"/>
    <n v="1.2334954999999999E-6"/>
  </r>
  <r>
    <s v="Agriculture"/>
    <x v="5"/>
    <s v=""/>
    <s v="Oats"/>
    <s v=""/>
    <s v=""/>
    <s v=""/>
    <s v=""/>
    <s v="ID"/>
    <x v="2"/>
    <n v="2.41376184E-5"/>
    <s v="Agriculture "/>
    <x v="0"/>
    <n v="2.41376184E-5"/>
  </r>
  <r>
    <s v="Agriculture"/>
    <x v="5"/>
    <s v=""/>
    <s v="Grass Hay"/>
    <s v=""/>
    <s v=""/>
    <s v=""/>
    <s v=""/>
    <s v="ID"/>
    <x v="0"/>
    <n v="7.6161794999999998E-6"/>
    <s v="Agriculture "/>
    <x v="0"/>
    <n v="7.6161794999999998E-6"/>
  </r>
  <r>
    <s v="Agriculture"/>
    <x v="5"/>
    <s v=""/>
    <s v="Legume Hay"/>
    <s v=""/>
    <s v=""/>
    <s v=""/>
    <s v=""/>
    <s v="ID"/>
    <x v="0"/>
    <n v="9.0157558000000004E-5"/>
    <s v="Agriculture "/>
    <x v="0"/>
    <n v="9.0157558000000004E-5"/>
  </r>
  <r>
    <s v="Agriculture"/>
    <x v="5"/>
    <s v=""/>
    <s v="Sugarbeets"/>
    <s v=""/>
    <s v=""/>
    <s v=""/>
    <s v=""/>
    <s v="ID"/>
    <x v="2"/>
    <n v="6.1444958400000004E-5"/>
    <s v="Agriculture "/>
    <x v="0"/>
    <n v="6.1444958400000004E-5"/>
  </r>
  <r>
    <s v="Agriculture"/>
    <x v="5"/>
    <s v=""/>
    <s v="Sugarbeets"/>
    <s v=""/>
    <s v=""/>
    <s v=""/>
    <s v=""/>
    <s v="ID"/>
    <x v="0"/>
    <n v="4.1317395500000003E-5"/>
    <s v="Agriculture "/>
    <x v="0"/>
    <n v="4.1317395500000003E-5"/>
  </r>
  <r>
    <s v="Agriculture"/>
    <x v="5"/>
    <s v=""/>
    <s v="Peas"/>
    <s v=""/>
    <s v=""/>
    <s v=""/>
    <s v=""/>
    <s v="ID"/>
    <x v="0"/>
    <n v="3.5213597500000001E-5"/>
    <s v="Agriculture "/>
    <x v="0"/>
    <n v="3.5213597500000001E-5"/>
  </r>
  <r>
    <s v="Agriculture"/>
    <x v="5"/>
    <s v=""/>
    <s v="Dry Beans"/>
    <s v=""/>
    <s v=""/>
    <s v=""/>
    <s v=""/>
    <s v="ID"/>
    <x v="0"/>
    <n v="1.1863414000000001E-5"/>
    <s v="Agriculture "/>
    <x v="0"/>
    <n v="1.1863414000000001E-5"/>
  </r>
  <r>
    <s v="Agriculture"/>
    <x v="5"/>
    <s v=""/>
    <s v="Grass Hay"/>
    <s v=""/>
    <s v=""/>
    <s v=""/>
    <s v=""/>
    <s v="ID"/>
    <x v="2"/>
    <n v="1.08441228E-5"/>
    <s v="Agriculture "/>
    <x v="0"/>
    <n v="1.08441228E-5"/>
  </r>
  <r>
    <s v="Agriculture"/>
    <x v="5"/>
    <s v=""/>
    <s v="Potatoes"/>
    <s v=""/>
    <s v=""/>
    <s v=""/>
    <s v=""/>
    <s v="ID"/>
    <x v="2"/>
    <n v="6.3597856000000003E-5"/>
    <s v="Agriculture "/>
    <x v="0"/>
    <n v="6.3597856000000003E-5"/>
  </r>
  <r>
    <s v="Agriculture"/>
    <x v="5"/>
    <s v=""/>
    <s v="Oats"/>
    <s v=""/>
    <s v=""/>
    <s v=""/>
    <s v=""/>
    <s v="ID"/>
    <x v="0"/>
    <n v="7.8444239999999996E-6"/>
    <s v="Agriculture "/>
    <x v="0"/>
    <n v="7.8444239999999996E-6"/>
  </r>
  <r>
    <s v="Agriculture"/>
    <x v="5"/>
    <s v=""/>
    <s v="Legume Hay"/>
    <s v=""/>
    <s v=""/>
    <s v=""/>
    <s v=""/>
    <s v="ID"/>
    <x v="2"/>
    <n v="1.057150192E-4"/>
    <s v="Agriculture "/>
    <x v="0"/>
    <n v="1.057150192E-4"/>
  </r>
  <r>
    <s v="Agriculture"/>
    <x v="5"/>
    <s v=""/>
    <s v="Lentils"/>
    <s v=""/>
    <s v=""/>
    <s v=""/>
    <s v=""/>
    <s v="ID"/>
    <x v="2"/>
    <n v="1.7629976000000001E-6"/>
    <s v="Agriculture "/>
    <x v="0"/>
    <n v="1.7629976000000001E-6"/>
  </r>
  <r>
    <s v="Agriculture"/>
    <x v="5"/>
    <s v=""/>
    <s v="Barley"/>
    <s v=""/>
    <s v=""/>
    <s v=""/>
    <s v=""/>
    <s v="ID"/>
    <x v="0"/>
    <n v="1.7507667549999999E-4"/>
    <s v="Agriculture "/>
    <x v="0"/>
    <n v="1.7507667549999999E-4"/>
  </r>
  <r>
    <s v="Energy"/>
    <x v="7"/>
    <s v="Transportation"/>
    <s v=""/>
    <s v=""/>
    <s v=""/>
    <s v=""/>
    <s v=""/>
    <s v="ID"/>
    <x v="1"/>
    <n v="5.87897850882E-2"/>
    <s v="Energy Transportation"/>
    <x v="3"/>
    <n v="5.87897850882E-2"/>
  </r>
  <r>
    <s v="Energy"/>
    <x v="6"/>
    <s v="Industrial"/>
    <s v=""/>
    <s v=""/>
    <s v=""/>
    <s v=""/>
    <s v="Coal"/>
    <s v="ID"/>
    <x v="1"/>
    <n v="0.28820120334069999"/>
    <s v="Energy Industrial"/>
    <x v="1"/>
    <n v="0.28820120334069999"/>
  </r>
  <r>
    <s v="Energy"/>
    <x v="7"/>
    <s v="Industrial"/>
    <s v=""/>
    <s v=""/>
    <s v=""/>
    <s v=""/>
    <s v=""/>
    <s v="ID"/>
    <x v="1"/>
    <n v="4.7471100290999997E-2"/>
    <s v="Energy Industrial"/>
    <x v="1"/>
    <n v="4.7471100290999997E-2"/>
  </r>
  <r>
    <s v="Energy"/>
    <x v="6"/>
    <s v="Electricity Generation"/>
    <s v=""/>
    <s v=""/>
    <s v=""/>
    <s v=""/>
    <s v="Geothermal"/>
    <s v="ID"/>
    <x v="1"/>
    <n v="4.2786037143999998E-3"/>
    <s v="Energy Electricity Generation"/>
    <x v="4"/>
    <n v="4.2786037143999998E-3"/>
  </r>
  <r>
    <s v="Energy"/>
    <x v="6"/>
    <s v="Commercial"/>
    <s v=""/>
    <s v=""/>
    <s v=""/>
    <s v=""/>
    <s v="Petroleum"/>
    <s v="ID"/>
    <x v="1"/>
    <n v="0.30511318892680001"/>
    <s v="Energy Commercial"/>
    <x v="2"/>
    <n v="0.30511318892680001"/>
  </r>
  <r>
    <s v="Energy"/>
    <x v="6"/>
    <s v="Transportation"/>
    <s v=""/>
    <s v=""/>
    <s v=""/>
    <s v=""/>
    <s v="Petroleum"/>
    <s v="ID"/>
    <x v="1"/>
    <n v="10.5347168929051"/>
    <s v="Energy Transportation"/>
    <x v="3"/>
    <n v="10.5347168929051"/>
  </r>
  <r>
    <s v="Energy"/>
    <x v="6"/>
    <s v="Industrial"/>
    <s v=""/>
    <s v=""/>
    <s v=""/>
    <s v=""/>
    <s v="Petroleum"/>
    <s v="ID"/>
    <x v="1"/>
    <n v="0.77767444772320005"/>
    <s v="Energy Industrial"/>
    <x v="1"/>
    <n v="0.77767444772320005"/>
  </r>
  <r>
    <s v="Land Use, Land-Use Change and Forestry"/>
    <x v="8"/>
    <s v="Wetlands Remaining Wetlands"/>
    <s v="Flooded Land Remaining Flooded Land"/>
    <s v="other constructed waterbodies"/>
    <s v="canals and ditches"/>
    <s v="surface"/>
    <s v=""/>
    <s v="ID"/>
    <x v="2"/>
    <n v="4.6903286393600002E-2"/>
    <s v="Land Use, Land-Use Change and Forestry Wetlands Remaining Wetlands"/>
    <x v="0"/>
    <n v="4.6903286393600002E-2"/>
  </r>
  <r>
    <s v="Energy"/>
    <x v="6"/>
    <s v="Commercial"/>
    <s v=""/>
    <s v=""/>
    <s v=""/>
    <s v=""/>
    <s v="Natural Gas"/>
    <s v="ID"/>
    <x v="1"/>
    <n v="1.0993536476612"/>
    <s v="Energy Commercial"/>
    <x v="2"/>
    <n v="1.0993536476612"/>
  </r>
  <r>
    <s v="Energy"/>
    <x v="6"/>
    <s v="Transportation"/>
    <s v=""/>
    <s v=""/>
    <s v=""/>
    <s v=""/>
    <s v="Natural Gas"/>
    <s v="ID"/>
    <x v="1"/>
    <n v="0.33951068759929998"/>
    <s v="Energy Transportation"/>
    <x v="3"/>
    <n v="0.33951068759929998"/>
  </r>
  <r>
    <s v="Land Use, Land-Use Change and Forestry"/>
    <x v="8"/>
    <s v="Wetlands Remaining Wetlands"/>
    <s v="Flooded Land Remaining Flooded Land"/>
    <s v="other constructed waterbodies"/>
    <s v="freshwater pond"/>
    <s v="surface"/>
    <s v=""/>
    <s v="ID"/>
    <x v="2"/>
    <n v="0.10648201603760001"/>
    <s v="Land Use, Land-Use Change and Forestry Wetlands Remaining Wetlands"/>
    <x v="0"/>
    <n v="0.10648201603760001"/>
  </r>
  <r>
    <s v="Land Use, Land-Use Change and Forestry"/>
    <x v="8"/>
    <s v="Wetlands Remaining Wetlands"/>
    <s v="Flooded Land Remaining Flooded Land"/>
    <s v="Reservoir"/>
    <s v="reservoir"/>
    <s v="downstream"/>
    <s v=""/>
    <s v="ID"/>
    <x v="2"/>
    <n v="2.4135294005200002E-2"/>
    <s v="Land Use, Land-Use Change and Forestry Wetlands Remaining Wetlands"/>
    <x v="0"/>
    <n v="2.4135294005200002E-2"/>
  </r>
  <r>
    <s v="Land Use, Land-Use Change and Forestry"/>
    <x v="8"/>
    <s v="Wetlands Remaining Wetlands"/>
    <s v="Flooded Land Remaining Flooded Land"/>
    <s v="Reservoir"/>
    <s v="reservoir"/>
    <s v="surface"/>
    <s v=""/>
    <s v="ID"/>
    <x v="2"/>
    <n v="0.2681699333964"/>
    <s v="Land Use, Land-Use Change and Forestry Wetlands Remaining Wetlands"/>
    <x v="0"/>
    <n v="0.2681699333964"/>
  </r>
  <r>
    <s v="Land Use, Land-Use Change and Forestry"/>
    <x v="8"/>
    <s v="Land Converted to Wetlands"/>
    <s v="Land Converted to Flooded Land"/>
    <s v="other constructed waterbodies"/>
    <s v="freshwater pond"/>
    <s v="surface"/>
    <s v=""/>
    <s v="ID"/>
    <x v="2"/>
    <n v="5.962488E-7"/>
    <s v="Land Use, Land-Use Change and Forestry Land Converted to Wetlands"/>
    <x v="0"/>
    <n v="5.962488E-7"/>
  </r>
  <r>
    <s v="Land Use, Land-Use Change and Forestry"/>
    <x v="8"/>
    <s v="Land Converted to Wetlands"/>
    <s v="Land Converted to Flooded Land"/>
    <s v="Reservoir"/>
    <s v="reservoir"/>
    <s v="downstream"/>
    <s v=""/>
    <s v="ID"/>
    <x v="2"/>
    <n v="1.04001814E-4"/>
    <s v="Land Use, Land-Use Change and Forestry Land Converted to Wetlands"/>
    <x v="0"/>
    <n v="1.04001814E-4"/>
  </r>
  <r>
    <s v="Land Use, Land-Use Change and Forestry"/>
    <x v="8"/>
    <s v="Land Converted to Wetlands"/>
    <s v="Land Converted to Flooded Land"/>
    <s v="Reservoir"/>
    <s v="reservoir"/>
    <s v="surface"/>
    <s v=""/>
    <s v="ID"/>
    <x v="2"/>
    <n v="1.1555757163999999E-3"/>
    <s v="Land Use, Land-Use Change and Forestry Land Converted to Wetlands"/>
    <x v="0"/>
    <n v="1.1555757163999999E-3"/>
  </r>
  <r>
    <s v="Land Use, Land-Use Change and Forestry"/>
    <x v="8"/>
    <s v="Land Converted to Wetlands"/>
    <s v="Land Converted to Flooded Land"/>
    <s v="other constructed waterbodies"/>
    <s v="freshwater pond"/>
    <s v=""/>
    <s v=""/>
    <s v="ID"/>
    <x v="1"/>
    <n v="4.3520129999999998E-7"/>
    <s v="Land Use, Land-Use Change and Forestry Land Converted to Wetlands"/>
    <x v="0"/>
    <n v="4.3520129999999998E-7"/>
  </r>
  <r>
    <s v="Land Use, Land-Use Change and Forestry"/>
    <x v="8"/>
    <s v="Land Converted to Wetlands"/>
    <s v="Land Converted to Flooded Land"/>
    <s v="Reservoir"/>
    <s v="reservoir"/>
    <s v=""/>
    <s v=""/>
    <s v="ID"/>
    <x v="1"/>
    <n v="1.7431269859000001E-3"/>
    <s v="Land Use, Land-Use Change and Forestry Land Converted to Wetlands"/>
    <x v="0"/>
    <n v="1.7431269859000001E-3"/>
  </r>
  <r>
    <s v="Land Use, Land-Use Change and Forestry"/>
    <x v="9"/>
    <s v="Forest Land Remaining Forest Land"/>
    <s v="Forest Fires"/>
    <s v="Forest Fires"/>
    <s v=""/>
    <s v=""/>
    <s v=""/>
    <s v="ID"/>
    <x v="0"/>
    <n v="0.43725000000000003"/>
    <s v="Land Use, Land-Use Change and Forestry Forest Land Remaining Forest Land"/>
    <x v="0"/>
    <n v="0.43725000000000003"/>
  </r>
  <r>
    <s v="Land Use, Land-Use Change and Forestry"/>
    <x v="9"/>
    <s v="Land Converted to Forest Land"/>
    <s v="Grassland Converted to Forest Land"/>
    <s v="Aboveground Biomass"/>
    <s v=""/>
    <s v=""/>
    <s v=""/>
    <s v="ID"/>
    <x v="1"/>
    <n v="-0.73"/>
    <s v="Land Use, Land-Use Change and Forestry Land Converted to Forest Land"/>
    <x v="0"/>
    <n v="-0.73"/>
  </r>
  <r>
    <s v="Land Use, Land-Use Change and Forestry"/>
    <x v="9"/>
    <s v="Land Converted to Forest Land"/>
    <s v="Grassland Converted to Forest Land"/>
    <s v="Belowground Biomass"/>
    <s v=""/>
    <s v=""/>
    <s v=""/>
    <s v="ID"/>
    <x v="1"/>
    <n v="-0.13"/>
    <s v="Land Use, Land-Use Change and Forestry Land Converted to Forest Land"/>
    <x v="0"/>
    <n v="-0.13"/>
  </r>
  <r>
    <s v="Land Use, Land-Use Change and Forestry"/>
    <x v="9"/>
    <s v="Land Converted to Forest Land"/>
    <s v="Grassland Converted to Forest Land"/>
    <s v="Dead wood"/>
    <s v=""/>
    <s v=""/>
    <s v=""/>
    <s v="ID"/>
    <x v="1"/>
    <n v="-0.53"/>
    <s v="Land Use, Land-Use Change and Forestry Land Converted to Forest Land"/>
    <x v="0"/>
    <n v="-0.53"/>
  </r>
  <r>
    <s v="Land Use, Land-Use Change and Forestry"/>
    <x v="9"/>
    <s v="Land Converted to Forest Land"/>
    <s v="Grassland Converted to Forest Land"/>
    <s v="Litter"/>
    <s v=""/>
    <s v=""/>
    <s v=""/>
    <s v="ID"/>
    <x v="1"/>
    <n v="-0.84"/>
    <s v="Land Use, Land-Use Change and Forestry Land Converted to Forest Land"/>
    <x v="0"/>
    <n v="-0.84"/>
  </r>
  <r>
    <s v="Land Use, Land-Use Change and Forestry"/>
    <x v="9"/>
    <s v="Land Converted to Forest Land"/>
    <s v="Other Land Converted to Forest Land"/>
    <s v="Aboveground Biomass"/>
    <s v=""/>
    <s v=""/>
    <s v=""/>
    <s v="ID"/>
    <x v="1"/>
    <n v="-0.17"/>
    <s v="Land Use, Land-Use Change and Forestry Land Converted to Forest Land"/>
    <x v="0"/>
    <n v="-0.17"/>
  </r>
  <r>
    <s v="Land Use, Land-Use Change and Forestry"/>
    <x v="9"/>
    <s v="Land Converted to Forest Land"/>
    <s v="Other Land Converted to Forest Land"/>
    <s v="Belowground Biomass"/>
    <s v=""/>
    <s v=""/>
    <s v=""/>
    <s v="ID"/>
    <x v="1"/>
    <n v="-0.03"/>
    <s v="Land Use, Land-Use Change and Forestry Land Converted to Forest Land"/>
    <x v="0"/>
    <n v="-0.03"/>
  </r>
  <r>
    <s v="Land Use, Land-Use Change and Forestry"/>
    <x v="9"/>
    <s v="Land Converted to Forest Land"/>
    <s v="Other Land Converted to Forest Land"/>
    <s v="Dead wood"/>
    <s v=""/>
    <s v=""/>
    <s v=""/>
    <s v="ID"/>
    <x v="1"/>
    <n v="-0.16"/>
    <s v="Land Use, Land-Use Change and Forestry Land Converted to Forest Land"/>
    <x v="0"/>
    <n v="-0.16"/>
  </r>
  <r>
    <s v="Land Use, Land-Use Change and Forestry"/>
    <x v="9"/>
    <s v="Land Converted to Forest Land"/>
    <s v="Other Land Converted to Forest Land"/>
    <s v="Litter"/>
    <s v=""/>
    <s v=""/>
    <s v=""/>
    <s v="ID"/>
    <x v="1"/>
    <n v="-0.28999999999999998"/>
    <s v="Land Use, Land-Use Change and Forestry Land Converted to Forest Land"/>
    <x v="0"/>
    <n v="-0.28999999999999998"/>
  </r>
  <r>
    <s v="Land Use, Land-Use Change and Forestry"/>
    <x v="9"/>
    <s v="Land Converted to Forest Land"/>
    <s v="Other Land Converted to Forest Land"/>
    <s v="Mineral soil"/>
    <s v=""/>
    <s v=""/>
    <s v=""/>
    <s v="ID"/>
    <x v="1"/>
    <n v="-0.01"/>
    <s v="Land Use, Land-Use Change and Forestry Land Converted to Forest Land"/>
    <x v="0"/>
    <n v="-0.01"/>
  </r>
  <r>
    <s v="Land Use, Land-Use Change and Forestry"/>
    <x v="9"/>
    <s v="Land Converted to Forest Land"/>
    <s v="Settlements Converted to Forest Land"/>
    <s v="Aboveground Biomass"/>
    <s v=""/>
    <s v=""/>
    <s v=""/>
    <s v="ID"/>
    <x v="1"/>
    <n v="-0.03"/>
    <s v="Land Use, Land-Use Change and Forestry Land Converted to Forest Land"/>
    <x v="0"/>
    <n v="-0.03"/>
  </r>
  <r>
    <s v="Land Use, Land-Use Change and Forestry"/>
    <x v="9"/>
    <s v="Land Converted to Forest Land"/>
    <s v="Settlements Converted to Forest Land"/>
    <s v="Belowground Biomass"/>
    <s v=""/>
    <s v=""/>
    <s v=""/>
    <s v="ID"/>
    <x v="1"/>
    <n v="-0.01"/>
    <s v="Land Use, Land-Use Change and Forestry Land Converted to Forest Land"/>
    <x v="0"/>
    <n v="-0.01"/>
  </r>
  <r>
    <s v="Land Use, Land-Use Change and Forestry"/>
    <x v="9"/>
    <s v="Land Converted to Forest Land"/>
    <s v="Settlements Converted to Forest Land"/>
    <s v="Dead wood"/>
    <s v=""/>
    <s v=""/>
    <s v=""/>
    <s v="ID"/>
    <x v="1"/>
    <n v="-0.02"/>
    <s v="Land Use, Land-Use Change and Forestry Land Converted to Forest Land"/>
    <x v="0"/>
    <n v="-0.02"/>
  </r>
  <r>
    <s v="Land Use, Land-Use Change and Forestry"/>
    <x v="9"/>
    <s v="Land Converted to Forest Land"/>
    <s v="Settlements Converted to Forest Land"/>
    <s v="Litter"/>
    <s v=""/>
    <s v=""/>
    <s v=""/>
    <s v="ID"/>
    <x v="1"/>
    <n v="-0.04"/>
    <s v="Land Use, Land-Use Change and Forestry Land Converted to Forest Land"/>
    <x v="0"/>
    <n v="-0.04"/>
  </r>
  <r>
    <s v="Land Use, Land-Use Change and Forestry"/>
    <x v="9"/>
    <s v="Forest Land Remaining Forest Land"/>
    <s v="Changes in Forest Carbon Stocks"/>
    <s v="Aboveground Biomass"/>
    <s v=""/>
    <s v=""/>
    <s v=""/>
    <s v="ID"/>
    <x v="1"/>
    <n v="6.16"/>
    <s v="Land Use, Land-Use Change and Forestry Forest Land Remaining Forest Land"/>
    <x v="0"/>
    <n v="6.16"/>
  </r>
  <r>
    <s v="Land Use, Land-Use Change and Forestry"/>
    <x v="9"/>
    <s v="Forest Land Remaining Forest Land"/>
    <s v="Changes in Forest Carbon Stocks"/>
    <s v="Belowground Biomass"/>
    <s v=""/>
    <s v=""/>
    <s v=""/>
    <s v="ID"/>
    <x v="1"/>
    <n v="1.4"/>
    <s v="Land Use, Land-Use Change and Forestry Forest Land Remaining Forest Land"/>
    <x v="0"/>
    <n v="1.4"/>
  </r>
  <r>
    <s v="Land Use, Land-Use Change and Forestry"/>
    <x v="9"/>
    <s v="Forest Land Remaining Forest Land"/>
    <s v="Changes in Forest Carbon Stocks"/>
    <s v="Dead wood"/>
    <s v=""/>
    <s v=""/>
    <s v=""/>
    <s v="ID"/>
    <x v="1"/>
    <n v="-4.08"/>
    <s v="Land Use, Land-Use Change and Forestry Forest Land Remaining Forest Land"/>
    <x v="0"/>
    <n v="-4.08"/>
  </r>
  <r>
    <s v="Land Use, Land-Use Change and Forestry"/>
    <x v="9"/>
    <s v="Forest Land Remaining Forest Land"/>
    <s v="Changes in Forest Carbon Stocks"/>
    <s v="Litter"/>
    <s v=""/>
    <s v=""/>
    <s v=""/>
    <s v="ID"/>
    <x v="1"/>
    <n v="0.83"/>
    <s v="Land Use, Land-Use Change and Forestry Forest Land Remaining Forest Land"/>
    <x v="0"/>
    <n v="0.83"/>
  </r>
  <r>
    <s v="Land Use, Land-Use Change and Forestry"/>
    <x v="9"/>
    <s v="Forest Land Remaining Forest Land"/>
    <s v="Changes in Forest Carbon Stocks"/>
    <s v="Soil Mineral"/>
    <s v=""/>
    <s v=""/>
    <s v=""/>
    <s v="ID"/>
    <x v="1"/>
    <n v="-0.33"/>
    <s v="Land Use, Land-Use Change and Forestry Forest Land Remaining Forest Land"/>
    <x v="0"/>
    <n v="-0.33"/>
  </r>
  <r>
    <s v="Land Use, Land-Use Change and Forestry"/>
    <x v="9"/>
    <s v="Forest Land Remaining Forest Land"/>
    <s v="Forest Fires"/>
    <s v="Forest Fires"/>
    <s v=""/>
    <s v=""/>
    <s v=""/>
    <s v="ID"/>
    <x v="2"/>
    <n v="0.84028000000000003"/>
    <s v="Land Use, Land-Use Change and Forestry Forest Land Remaining Forest Land"/>
    <x v="0"/>
    <n v="0.84028000000000003"/>
  </r>
  <r>
    <s v="Agriculture"/>
    <x v="4"/>
    <s v=""/>
    <s v="Goats"/>
    <s v=""/>
    <s v=""/>
    <s v=""/>
    <s v=""/>
    <s v="ID"/>
    <x v="2"/>
    <n v="8.1996647376000008E-3"/>
    <s v="Agriculture "/>
    <x v="0"/>
    <n v="8.1996647376000008E-3"/>
  </r>
  <r>
    <s v="Land Use, Land-Use Change and Forestry"/>
    <x v="1"/>
    <s v="Grassland Remaining Grassland"/>
    <s v="Grass Fires"/>
    <s v=""/>
    <s v=""/>
    <s v=""/>
    <s v=""/>
    <s v="ID"/>
    <x v="2"/>
    <n v="4.22413224184E-2"/>
    <s v="Land Use, Land-Use Change and Forestry Grassland Remaining Grassland"/>
    <x v="0"/>
    <n v="4.22413224184E-2"/>
  </r>
  <r>
    <s v="Energy"/>
    <x v="10"/>
    <s v="Natural Gas Systems"/>
    <s v="Processing"/>
    <s v=""/>
    <s v=""/>
    <s v=""/>
    <s v=""/>
    <s v="ID"/>
    <x v="2"/>
    <n v="5.2151248519999999E-4"/>
    <s v="Energy Natural Gas Systems"/>
    <x v="1"/>
    <n v="5.2151248519999999E-4"/>
  </r>
  <r>
    <s v="Land Use, Land-Use Change and Forestry"/>
    <x v="11"/>
    <s v="Settlements Remaining Settlements"/>
    <s v="Landfilled Yard Trimmings and Food Scraps"/>
    <s v="Leaves"/>
    <s v=""/>
    <s v=""/>
    <s v=""/>
    <s v="ID"/>
    <x v="1"/>
    <n v="-1.90647196144E-2"/>
    <s v="Land Use, Land-Use Change and Forestry Settlements Remaining Settlements"/>
    <x v="0"/>
    <n v="-1.90647196144E-2"/>
  </r>
  <r>
    <s v="Energy"/>
    <x v="10"/>
    <s v="Natural Gas Systems"/>
    <s v="Transmission &amp; Storage"/>
    <s v=""/>
    <s v=""/>
    <s v=""/>
    <s v=""/>
    <s v="ID"/>
    <x v="0"/>
    <n v="2.0999130000000002E-6"/>
    <s v="Energy Natural Gas Systems"/>
    <x v="1"/>
    <n v="2.0999130000000002E-6"/>
  </r>
  <r>
    <s v="Land Use, Land-Use Change and Forestry"/>
    <x v="1"/>
    <s v="Grassland Remaining Grassland"/>
    <s v="Grass Fires"/>
    <s v=""/>
    <s v=""/>
    <s v=""/>
    <s v=""/>
    <s v="ID"/>
    <x v="0"/>
    <n v="3.6510089356499999E-2"/>
    <s v="Land Use, Land-Use Change and Forestry Grassland Remaining Grassland"/>
    <x v="0"/>
    <n v="3.6510089356499999E-2"/>
  </r>
  <r>
    <s v="Energy"/>
    <x v="10"/>
    <s v="Natural Gas Systems"/>
    <s v="Transmission &amp; Storage"/>
    <s v=""/>
    <s v=""/>
    <s v=""/>
    <s v=""/>
    <s v="ID"/>
    <x v="2"/>
    <n v="0.2216907585648"/>
    <s v="Energy Natural Gas Systems"/>
    <x v="1"/>
    <n v="0.2216907585648"/>
  </r>
  <r>
    <s v="Energy"/>
    <x v="10"/>
    <s v="Natural Gas Systems"/>
    <s v="Post-Meter"/>
    <s v=""/>
    <s v=""/>
    <s v=""/>
    <s v=""/>
    <s v="ID"/>
    <x v="1"/>
    <n v="1.0505338799999999E-5"/>
    <s v="Energy Natural Gas Systems"/>
    <x v="1"/>
    <n v="1.0505338799999999E-5"/>
  </r>
  <r>
    <s v="Energy"/>
    <x v="10"/>
    <s v="Natural Gas Systems"/>
    <s v="Processing"/>
    <s v=""/>
    <s v=""/>
    <s v=""/>
    <s v=""/>
    <s v="ID"/>
    <x v="0"/>
    <n v="1.5703900000000001E-7"/>
    <s v="Energy Natural Gas Systems"/>
    <x v="1"/>
    <n v="1.5703900000000001E-7"/>
  </r>
  <r>
    <s v="Energy"/>
    <x v="10"/>
    <s v="Natural Gas Systems"/>
    <s v="Post-Meter"/>
    <s v=""/>
    <s v=""/>
    <s v=""/>
    <s v=""/>
    <s v="ID"/>
    <x v="2"/>
    <n v="6.2571058645200003E-2"/>
    <s v="Energy Natural Gas Systems"/>
    <x v="1"/>
    <n v="6.2571058645200003E-2"/>
  </r>
  <r>
    <s v="Energy"/>
    <x v="10"/>
    <s v="Natural Gas Systems"/>
    <s v="Distribution"/>
    <s v=""/>
    <s v=""/>
    <s v=""/>
    <s v=""/>
    <s v="ID"/>
    <x v="1"/>
    <n v="9.1780983200000004E-5"/>
    <s v="Energy Natural Gas Systems"/>
    <x v="1"/>
    <n v="9.1780983200000004E-5"/>
  </r>
  <r>
    <s v="Energy"/>
    <x v="10"/>
    <s v="Natural Gas Systems"/>
    <s v="Processing"/>
    <s v=""/>
    <s v=""/>
    <s v=""/>
    <s v=""/>
    <s v="ID"/>
    <x v="1"/>
    <n v="9.530595259E-4"/>
    <s v="Energy Natural Gas Systems"/>
    <x v="1"/>
    <n v="9.530595259E-4"/>
  </r>
  <r>
    <s v="Energy"/>
    <x v="10"/>
    <s v="Natural Gas Systems"/>
    <s v="Transmission &amp; Storage"/>
    <s v=""/>
    <s v=""/>
    <s v=""/>
    <s v=""/>
    <s v="ID"/>
    <x v="1"/>
    <n v="4.4328545888999999E-3"/>
    <s v="Energy Natural Gas Systems"/>
    <x v="1"/>
    <n v="4.4328545888999999E-3"/>
  </r>
  <r>
    <s v="Land Use, Land-Use Change and Forestry"/>
    <x v="11"/>
    <s v="Settlements Remaining Settlements"/>
    <s v="Landfilled Yard Trimmings and Food Scraps"/>
    <s v="Branches"/>
    <s v=""/>
    <s v=""/>
    <s v=""/>
    <s v="ID"/>
    <x v="1"/>
    <n v="-1.8365479953600002E-2"/>
    <s v="Land Use, Land-Use Change and Forestry Settlements Remaining Settlements"/>
    <x v="0"/>
    <n v="-1.8365479953600002E-2"/>
  </r>
  <r>
    <s v="Land Use, Land-Use Change and Forestry"/>
    <x v="11"/>
    <s v="Settlements Remaining Settlements"/>
    <s v="Landfilled Yard Trimmings and Food Scraps"/>
    <s v="Grass"/>
    <s v=""/>
    <s v=""/>
    <s v=""/>
    <s v="ID"/>
    <x v="1"/>
    <n v="-3.8126945683000001E-3"/>
    <s v="Land Use, Land-Use Change and Forestry Settlements Remaining Settlements"/>
    <x v="0"/>
    <n v="-3.8126945683000001E-3"/>
  </r>
  <r>
    <s v="Energy"/>
    <x v="10"/>
    <s v="Abandoned Wells"/>
    <s v="Abandoned Wells"/>
    <s v=""/>
    <s v=""/>
    <s v=""/>
    <s v=""/>
    <s v="ID"/>
    <x v="2"/>
    <n v="4.1813861599999999E-5"/>
    <s v="Energy Abandoned Wells"/>
    <x v="1"/>
    <n v="4.1813861599999999E-5"/>
  </r>
  <r>
    <s v="Land Use, Land-Use Change and Forestry"/>
    <x v="11"/>
    <s v="Settlements Remaining Settlements"/>
    <s v="Landfilled Yard Trimmings and Food Scraps"/>
    <s v="Food Scraps"/>
    <s v=""/>
    <s v=""/>
    <s v=""/>
    <s v="ID"/>
    <x v="1"/>
    <n v="-2.31833835807E-2"/>
    <s v="Land Use, Land-Use Change and Forestry Settlements Remaining Settlements"/>
    <x v="0"/>
    <n v="-2.31833835807E-2"/>
  </r>
  <r>
    <s v="Energy"/>
    <x v="10"/>
    <s v="Natural Gas Systems"/>
    <s v="Distribution"/>
    <s v=""/>
    <s v=""/>
    <s v=""/>
    <s v=""/>
    <s v="ID"/>
    <x v="2"/>
    <n v="8.6517067946400003E-2"/>
    <s v="Energy Natural Gas Systems"/>
    <x v="1"/>
    <n v="8.6517067946400003E-2"/>
  </r>
  <r>
    <s v="Energy"/>
    <x v="6"/>
    <s v="Industrial"/>
    <s v=""/>
    <s v=""/>
    <s v=""/>
    <s v=""/>
    <s v="Natural Gas"/>
    <s v="ID"/>
    <x v="1"/>
    <n v="2.0603592034622"/>
    <s v="Energy Industrial"/>
    <x v="1"/>
    <n v="2.0603592034622"/>
  </r>
  <r>
    <s v="Energy"/>
    <x v="6"/>
    <s v="Residential"/>
    <s v=""/>
    <s v=""/>
    <s v=""/>
    <s v=""/>
    <s v="Petroleum"/>
    <s v="ID"/>
    <x v="1"/>
    <n v="0.34454455483919999"/>
    <s v="Energy Residential"/>
    <x v="2"/>
    <n v="0.34454455483919999"/>
  </r>
  <r>
    <s v="Energy"/>
    <x v="10"/>
    <s v="Abandoned Wells"/>
    <s v="Abandoned Wells"/>
    <s v=""/>
    <s v=""/>
    <s v=""/>
    <s v=""/>
    <s v="ID"/>
    <x v="1"/>
    <n v="6.54484E-8"/>
    <s v="Energy Abandoned Wells"/>
    <x v="1"/>
    <n v="6.54484E-8"/>
  </r>
  <r>
    <s v="Energy"/>
    <x v="6"/>
    <s v="Electricity Generation"/>
    <s v=""/>
    <s v=""/>
    <s v=""/>
    <s v=""/>
    <s v="Natural Gas"/>
    <s v="ID"/>
    <x v="1"/>
    <n v="1.9996061347734999"/>
    <s v="Energy Electricity Generation"/>
    <x v="4"/>
    <n v="1.9996061347734999"/>
  </r>
  <r>
    <s v="Agriculture"/>
    <x v="12"/>
    <s v=""/>
    <s v="Swine"/>
    <s v=""/>
    <s v=""/>
    <s v=""/>
    <s v=""/>
    <s v="ID"/>
    <x v="2"/>
    <n v="5.3272352783999997E-3"/>
    <s v="Agriculture "/>
    <x v="0"/>
    <n v="5.3272352783999997E-3"/>
  </r>
  <r>
    <s v="Agriculture"/>
    <x v="12"/>
    <s v=""/>
    <s v="Mules and Asses"/>
    <s v=""/>
    <s v=""/>
    <s v=""/>
    <s v=""/>
    <s v="ID"/>
    <x v="0"/>
    <n v="2.9088043000000001E-5"/>
    <s v="Agriculture "/>
    <x v="0"/>
    <n v="2.9088043000000001E-5"/>
  </r>
  <r>
    <s v="Agriculture"/>
    <x v="12"/>
    <s v=""/>
    <s v="Poultry"/>
    <s v=""/>
    <s v=""/>
    <s v=""/>
    <s v=""/>
    <s v="ID"/>
    <x v="0"/>
    <n v="1.1436925650000001E-3"/>
    <s v="Agriculture "/>
    <x v="0"/>
    <n v="1.1436925650000001E-3"/>
  </r>
  <r>
    <s v="Agriculture"/>
    <x v="12"/>
    <s v=""/>
    <s v="American Bison"/>
    <s v=""/>
    <s v=""/>
    <s v=""/>
    <s v=""/>
    <s v="ID"/>
    <x v="2"/>
    <n v="8.1667572000000005E-4"/>
    <s v="Agriculture "/>
    <x v="0"/>
    <n v="8.1667572000000005E-4"/>
  </r>
  <r>
    <s v="Agriculture"/>
    <x v="12"/>
    <s v=""/>
    <s v="Dairy Heifers"/>
    <s v=""/>
    <s v=""/>
    <s v=""/>
    <s v=""/>
    <s v="ID"/>
    <x v="0"/>
    <n v="0.19742052004249999"/>
    <s v="Agriculture "/>
    <x v="0"/>
    <n v="0.19742052004249999"/>
  </r>
  <r>
    <s v="Agriculture"/>
    <x v="13"/>
    <s v="Liming"/>
    <s v="Limestone"/>
    <s v=""/>
    <s v=""/>
    <s v=""/>
    <s v=""/>
    <s v="ID"/>
    <x v="1"/>
    <n v="0.53142720098170004"/>
    <s v="Agriculture Liming"/>
    <x v="0"/>
    <n v="0.53142720098170004"/>
  </r>
  <r>
    <s v="Energy"/>
    <x v="6"/>
    <s v="Transportation"/>
    <s v="Alternative Fuel Highway"/>
    <s v=""/>
    <s v=""/>
    <s v=""/>
    <s v="Other"/>
    <s v="ID"/>
    <x v="0"/>
    <n v="8.2405009499999997E-5"/>
    <s v="Energy Transportation"/>
    <x v="3"/>
    <n v="8.2405009499999997E-5"/>
  </r>
  <r>
    <s v="Agriculture"/>
    <x v="12"/>
    <s v=""/>
    <s v="Horses"/>
    <s v=""/>
    <s v=""/>
    <s v=""/>
    <s v=""/>
    <s v="ID"/>
    <x v="2"/>
    <n v="1.1979194444000001E-3"/>
    <s v="Agriculture "/>
    <x v="0"/>
    <n v="1.1979194444000001E-3"/>
  </r>
  <r>
    <s v="Agriculture"/>
    <x v="12"/>
    <s v=""/>
    <s v="Beef Cattle"/>
    <s v=""/>
    <s v=""/>
    <s v=""/>
    <s v=""/>
    <s v="ID"/>
    <x v="2"/>
    <n v="3.5884549223600001E-2"/>
    <s v="Agriculture "/>
    <x v="0"/>
    <n v="3.5884549223600001E-2"/>
  </r>
  <r>
    <s v="Agriculture"/>
    <x v="12"/>
    <s v=""/>
    <s v="Mules and Asses"/>
    <s v=""/>
    <s v=""/>
    <s v=""/>
    <s v=""/>
    <s v="ID"/>
    <x v="2"/>
    <n v="2.9575711199999999E-5"/>
    <s v="Agriculture "/>
    <x v="0"/>
    <n v="2.9575711199999999E-5"/>
  </r>
  <r>
    <s v="Agriculture"/>
    <x v="12"/>
    <s v=""/>
    <s v="Dairy Cattle"/>
    <s v=""/>
    <s v=""/>
    <s v=""/>
    <s v=""/>
    <s v="ID"/>
    <x v="2"/>
    <n v="2.9622730211760002"/>
    <s v="Agriculture "/>
    <x v="0"/>
    <n v="2.9622730211760002"/>
  </r>
  <r>
    <s v="Agriculture"/>
    <x v="12"/>
    <s v=""/>
    <s v="Swine"/>
    <s v=""/>
    <s v=""/>
    <s v=""/>
    <s v=""/>
    <s v="ID"/>
    <x v="0"/>
    <n v="5.9067328700000005E-4"/>
    <s v="Agriculture "/>
    <x v="0"/>
    <n v="5.9067328700000005E-4"/>
  </r>
  <r>
    <s v="Agriculture"/>
    <x v="12"/>
    <s v=""/>
    <s v="Beef Cattle"/>
    <s v=""/>
    <s v=""/>
    <s v=""/>
    <s v=""/>
    <s v="ID"/>
    <x v="0"/>
    <n v="0.17447014408299999"/>
    <s v="Agriculture "/>
    <x v="0"/>
    <n v="0.17447014408299999"/>
  </r>
  <r>
    <s v="Agriculture"/>
    <x v="13"/>
    <s v="Liming"/>
    <s v="Dolomite"/>
    <s v=""/>
    <s v=""/>
    <s v=""/>
    <s v=""/>
    <s v="ID"/>
    <x v="1"/>
    <n v="8.0806309170599999E-2"/>
    <s v="Agriculture Liming"/>
    <x v="0"/>
    <n v="8.0806309170599999E-2"/>
  </r>
  <r>
    <s v="Energy"/>
    <x v="6"/>
    <s v="Transportation"/>
    <s v="Gasoline Highway"/>
    <s v=""/>
    <s v=""/>
    <s v=""/>
    <s v="Petroleum"/>
    <s v="ID"/>
    <x v="2"/>
    <n v="4.7563961367999997E-3"/>
    <s v="Energy Transportation"/>
    <x v="3"/>
    <n v="4.7563961367999997E-3"/>
  </r>
  <r>
    <s v="Energy"/>
    <x v="6"/>
    <s v="Transportation"/>
    <s v="Gasoline Highway"/>
    <s v=""/>
    <s v=""/>
    <s v=""/>
    <s v="Petroleum"/>
    <s v="ID"/>
    <x v="0"/>
    <n v="3.6188052770500002E-2"/>
    <s v="Energy Transportation"/>
    <x v="3"/>
    <n v="3.6188052770500002E-2"/>
  </r>
  <r>
    <s v="Energy"/>
    <x v="6"/>
    <s v="Transportation"/>
    <s v="Diesel Highway"/>
    <s v=""/>
    <s v=""/>
    <s v=""/>
    <s v="Petroleum"/>
    <s v="ID"/>
    <x v="2"/>
    <n v="7.1640765560000003E-4"/>
    <s v="Energy Transportation"/>
    <x v="3"/>
    <n v="7.1640765560000003E-4"/>
  </r>
  <r>
    <s v="Energy"/>
    <x v="6"/>
    <s v="Transportation"/>
    <s v="Alternative Fuel Highway"/>
    <s v=""/>
    <s v=""/>
    <s v=""/>
    <s v="Other"/>
    <s v="ID"/>
    <x v="2"/>
    <n v="3.5463632399999998E-4"/>
    <s v="Energy Transportation"/>
    <x v="3"/>
    <n v="3.5463632399999998E-4"/>
  </r>
  <r>
    <s v="Energy"/>
    <x v="6"/>
    <s v="Transportation"/>
    <s v="Non-Highway"/>
    <s v=""/>
    <s v=""/>
    <s v=""/>
    <s v="Petroleum"/>
    <s v="ID"/>
    <x v="0"/>
    <n v="7.8407045024000005E-2"/>
    <s v="Energy Transportation"/>
    <x v="3"/>
    <n v="7.8407045024000005E-2"/>
  </r>
  <r>
    <s v="Energy"/>
    <x v="6"/>
    <s v="Transportation"/>
    <s v="Non-Highway"/>
    <s v=""/>
    <s v=""/>
    <s v=""/>
    <s v="Petroleum"/>
    <s v="ID"/>
    <x v="2"/>
    <n v="1.26409057068E-2"/>
    <s v="Energy Transportation"/>
    <x v="3"/>
    <n v="1.26409057068E-2"/>
  </r>
  <r>
    <s v="Energy"/>
    <x v="6"/>
    <s v="Transportation"/>
    <s v="Diesel Highway"/>
    <s v=""/>
    <s v=""/>
    <s v=""/>
    <s v="Petroleum"/>
    <s v="ID"/>
    <x v="0"/>
    <n v="1.99492595455E-2"/>
    <s v="Energy Transportation"/>
    <x v="3"/>
    <n v="1.99492595455E-2"/>
  </r>
  <r>
    <s v="Land Use, Land-Use Change and Forestry"/>
    <x v="11"/>
    <s v="Land Converted to Settlements"/>
    <s v="Changes in Settlement Carbon Stocks"/>
    <s v="Aboveground live biomass"/>
    <s v=""/>
    <s v=""/>
    <s v=""/>
    <s v="ID"/>
    <x v="1"/>
    <n v="6.7366360905000006E-2"/>
    <s v="Land Use, Land-Use Change and Forestry Land Converted to Settlements"/>
    <x v="0"/>
    <n v="6.7366360905000006E-2"/>
  </r>
  <r>
    <s v="Land Use, Land-Use Change and Forestry"/>
    <x v="11"/>
    <s v="Land Converted to Settlements"/>
    <s v="Changes in Settlement Carbon Stocks"/>
    <s v="Belowground live biomass"/>
    <s v=""/>
    <s v=""/>
    <s v=""/>
    <s v="ID"/>
    <x v="1"/>
    <n v="1.30274753258E-2"/>
    <s v="Land Use, Land-Use Change and Forestry Land Converted to Settlements"/>
    <x v="0"/>
    <n v="1.30274753258E-2"/>
  </r>
  <r>
    <s v="Land Use, Land-Use Change and Forestry"/>
    <x v="11"/>
    <s v="Land Converted to Settlements"/>
    <s v="Changes in Settlement Carbon Stocks"/>
    <s v="Dead wood"/>
    <s v=""/>
    <s v=""/>
    <s v=""/>
    <s v="ID"/>
    <x v="1"/>
    <n v="2.38798727867E-2"/>
    <s v="Land Use, Land-Use Change and Forestry Land Converted to Settlements"/>
    <x v="0"/>
    <n v="2.38798727867E-2"/>
  </r>
  <r>
    <s v="Land Use, Land-Use Change and Forestry"/>
    <x v="11"/>
    <s v="Land Converted to Settlements"/>
    <s v="Changes in Settlement Carbon Stocks"/>
    <s v="Litter"/>
    <s v=""/>
    <s v=""/>
    <s v=""/>
    <s v="ID"/>
    <x v="1"/>
    <n v="7.1614017196700006E-2"/>
    <s v="Land Use, Land-Use Change and Forestry Land Converted to Settlements"/>
    <x v="0"/>
    <n v="7.1614017196700006E-2"/>
  </r>
  <r>
    <s v="Agriculture"/>
    <x v="12"/>
    <s v=""/>
    <s v="Dairy Cattle"/>
    <s v=""/>
    <s v=""/>
    <s v=""/>
    <s v=""/>
    <s v="ID"/>
    <x v="0"/>
    <n v="0.248496664112"/>
    <s v="Agriculture "/>
    <x v="0"/>
    <n v="0.248496664112"/>
  </r>
  <r>
    <s v="Land Use, Land-Use Change and Forestry"/>
    <x v="11"/>
    <s v="Settlements Remaining Settlements"/>
    <s v="Urban Trees"/>
    <s v=""/>
    <s v=""/>
    <s v=""/>
    <s v=""/>
    <s v="ID"/>
    <x v="1"/>
    <n v="-0.1597311650678"/>
    <s v="Land Use, Land-Use Change and Forestry Settlements Remaining Settlements"/>
    <x v="0"/>
    <n v="-0.1597311650678"/>
  </r>
  <r>
    <s v="Industrial Processes and Product Use"/>
    <x v="14"/>
    <s v="Substitution of Ozone Depleting Substances"/>
    <s v="Foams"/>
    <s v=""/>
    <s v=""/>
    <s v=""/>
    <s v=""/>
    <s v="ID"/>
    <x v="1"/>
    <n v="2.0602093499999999E-5"/>
    <s v="Industrial Processes and Product Use Substitution of Ozone Depleting Substances"/>
    <x v="1"/>
    <n v="2.0602093499999999E-5"/>
  </r>
  <r>
    <s v="Agriculture"/>
    <x v="12"/>
    <s v=""/>
    <s v="Horses"/>
    <s v=""/>
    <s v=""/>
    <s v=""/>
    <s v=""/>
    <s v="ID"/>
    <x v="0"/>
    <n v="1.1404077310000001E-3"/>
    <s v="Agriculture "/>
    <x v="0"/>
    <n v="1.1404077310000001E-3"/>
  </r>
  <r>
    <s v="Agriculture"/>
    <x v="12"/>
    <s v=""/>
    <s v="Poultry"/>
    <s v=""/>
    <s v=""/>
    <s v=""/>
    <s v=""/>
    <s v="ID"/>
    <x v="2"/>
    <n v="1.9567205798E-2"/>
    <s v="Agriculture "/>
    <x v="0"/>
    <n v="1.9567205798E-2"/>
  </r>
  <r>
    <s v="Agriculture"/>
    <x v="12"/>
    <s v=""/>
    <s v="Sheep"/>
    <s v=""/>
    <s v=""/>
    <s v=""/>
    <s v=""/>
    <s v="ID"/>
    <x v="0"/>
    <n v="6.6809127209999999E-3"/>
    <s v="Agriculture "/>
    <x v="0"/>
    <n v="6.6809127209999999E-3"/>
  </r>
  <r>
    <s v="Agriculture"/>
    <x v="12"/>
    <s v=""/>
    <s v="Sheep"/>
    <s v=""/>
    <s v=""/>
    <s v=""/>
    <s v=""/>
    <s v="ID"/>
    <x v="2"/>
    <n v="1.8573091348000001E-3"/>
    <s v="Agriculture "/>
    <x v="0"/>
    <n v="1.8573091348000001E-3"/>
  </r>
  <r>
    <s v="Agriculture"/>
    <x v="12"/>
    <s v=""/>
    <s v="Goats"/>
    <s v=""/>
    <s v=""/>
    <s v=""/>
    <s v=""/>
    <s v="ID"/>
    <x v="2"/>
    <n v="1.237336548E-4"/>
    <s v="Agriculture "/>
    <x v="0"/>
    <n v="1.237336548E-4"/>
  </r>
  <r>
    <s v="Land Use, Land-Use Change and Forestry"/>
    <x v="8"/>
    <s v="Wetlands Remaining Wetlands"/>
    <s v="Peatlands"/>
    <s v="Offsite"/>
    <s v=""/>
    <s v=""/>
    <s v=""/>
    <s v="ID"/>
    <x v="1"/>
    <n v="3.6233241062999999E-3"/>
    <s v="Land Use, Land-Use Change and Forestry Wetlands Remaining Wetlands"/>
    <x v="0"/>
    <n v="3.6233241062999999E-3"/>
  </r>
  <r>
    <s v="Agriculture"/>
    <x v="12"/>
    <s v=""/>
    <s v="Goats"/>
    <s v=""/>
    <s v=""/>
    <s v=""/>
    <s v=""/>
    <s v="ID"/>
    <x v="0"/>
    <n v="2.8455755650000001E-4"/>
    <s v="Agriculture "/>
    <x v="0"/>
    <n v="2.8455755650000001E-4"/>
  </r>
  <r>
    <s v="Industrial Processes and Product Use"/>
    <x v="15"/>
    <s v="Silicon Carbide Production and Consumption"/>
    <s v="Consumption"/>
    <s v=""/>
    <s v=""/>
    <s v=""/>
    <s v=""/>
    <s v="ID"/>
    <x v="1"/>
    <n v="3.0378568878999999E-3"/>
    <s v="Industrial Processes and Product Use Silicon Carbide Production and Consumption"/>
    <x v="1"/>
    <n v="3.0378568878999999E-3"/>
  </r>
  <r>
    <s v="Industrial Processes and Product Use"/>
    <x v="16"/>
    <s v="Other Process Uses of Carbonates"/>
    <s v="Other Miscellaneous Uses"/>
    <s v=""/>
    <s v=""/>
    <s v=""/>
    <s v=""/>
    <s v="ID"/>
    <x v="1"/>
    <n v="3.9210479574500003E-2"/>
    <s v="Industrial Processes and Product Use Other Process Uses of Carbonates"/>
    <x v="1"/>
    <n v="1.9605239787250001E-2"/>
  </r>
  <r>
    <s v="Industrial Processes and Product Use"/>
    <x v="16"/>
    <s v="Other Process Uses of Carbonates"/>
    <s v="Flux Stone"/>
    <s v=""/>
    <s v=""/>
    <s v=""/>
    <s v=""/>
    <s v="ID"/>
    <x v="1"/>
    <n v="0.1057156750217"/>
    <s v="Industrial Processes and Product Use Other Process Uses of Carbonates"/>
    <x v="1"/>
    <n v="5.2857837510849999E-2"/>
  </r>
  <r>
    <s v="Industrial Processes and Product Use"/>
    <x v="17"/>
    <s v="N2O from Product Uses"/>
    <s v="Propellant for Pressure and Aerosol Products"/>
    <s v=""/>
    <s v=""/>
    <s v=""/>
    <s v=""/>
    <s v="ID"/>
    <x v="0"/>
    <n v="1.4386046784999999E-3"/>
    <s v="Industrial Processes and Product Use N2O from Product Uses"/>
    <x v="1"/>
    <n v="1.4386046784999999E-3"/>
  </r>
  <r>
    <s v="Waste"/>
    <x v="18"/>
    <s v="Composting"/>
    <s v=""/>
    <s v=""/>
    <s v=""/>
    <s v=""/>
    <s v=""/>
    <s v="ID"/>
    <x v="0"/>
    <n v="2.4050685983999998E-2"/>
    <s v="Waste Composting"/>
    <x v="5"/>
    <n v="2.4050685983999998E-2"/>
  </r>
  <r>
    <s v="Industrial Processes and Product Use"/>
    <x v="14"/>
    <s v="Substitution of Ozone Depleting Substances"/>
    <s v="Fire Extinguishing"/>
    <s v=""/>
    <s v=""/>
    <s v=""/>
    <s v=""/>
    <s v="ID"/>
    <x v="1"/>
    <n v="5.3277739999999998E-7"/>
    <s v="Industrial Processes and Product Use Substitution of Ozone Depleting Substances"/>
    <x v="1"/>
    <n v="5.3277739999999998E-7"/>
  </r>
  <r>
    <s v="Waste"/>
    <x v="19"/>
    <s v="Landfills"/>
    <s v="MSW Landfills Net Emissions"/>
    <s v=""/>
    <s v=""/>
    <s v=""/>
    <s v=""/>
    <s v="ID"/>
    <x v="2"/>
    <n v="0.47561486134679998"/>
    <s v="Waste Landfills"/>
    <x v="5"/>
    <n v="0.47561486134679998"/>
  </r>
  <r>
    <s v="Industrial Processes and Product Use"/>
    <x v="14"/>
    <s v="Substitution of Ozone Depleting Substances"/>
    <s v="Refrigeration"/>
    <s v=""/>
    <s v=""/>
    <s v=""/>
    <s v=""/>
    <s v="ID"/>
    <x v="1"/>
    <n v="1.7959400000000001E-8"/>
    <s v="Industrial Processes and Product Use Substitution of Ozone Depleting Substances"/>
    <x v="1"/>
    <n v="1.7959400000000001E-8"/>
  </r>
  <r>
    <s v="Industrial Processes and Product Use"/>
    <x v="15"/>
    <s v="Urea Consumption for Non-Agricultural Uses"/>
    <s v=""/>
    <s v=""/>
    <s v=""/>
    <s v=""/>
    <s v=""/>
    <s v="ID"/>
    <x v="1"/>
    <n v="2.8266278632699999E-2"/>
    <s v="Industrial Processes and Product Use Urea Consumption for Non-Agricultural Uses"/>
    <x v="1"/>
    <n v="2.8266278632699999E-2"/>
  </r>
  <r>
    <s v="Industrial Processes and Product Use"/>
    <x v="16"/>
    <s v="Other Process Uses of Carbonates"/>
    <s v="Soda Ash Consumption"/>
    <s v=""/>
    <s v=""/>
    <s v=""/>
    <s v=""/>
    <s v="ID"/>
    <x v="1"/>
    <n v="3.6980429293200001E-2"/>
    <s v="Industrial Processes and Product Use Other Process Uses of Carbonates"/>
    <x v="1"/>
    <n v="1.8490214646600001E-2"/>
  </r>
  <r>
    <s v="Industrial Processes and Product Use"/>
    <x v="15"/>
    <s v="Phosphoric Acid Production"/>
    <s v=""/>
    <s v=""/>
    <s v=""/>
    <s v=""/>
    <s v=""/>
    <s v="ID"/>
    <x v="1"/>
    <n v="9.4901615629100003E-2"/>
    <s v="Industrial Processes and Product Use Phosphoric Acid Production"/>
    <x v="1"/>
    <n v="9.4901615629100003E-2"/>
  </r>
  <r>
    <s v="Industrial Processes and Product Use"/>
    <x v="16"/>
    <s v="Other Process Uses of Carbonates"/>
    <s v="FGD"/>
    <s v=""/>
    <s v=""/>
    <s v=""/>
    <s v=""/>
    <s v="ID"/>
    <x v="1"/>
    <n v="0.11838109876529999"/>
    <s v="Industrial Processes and Product Use Other Process Uses of Carbonates"/>
    <x v="1"/>
    <n v="5.9190549382649997E-2"/>
  </r>
  <r>
    <s v="Industrial Processes and Product Use"/>
    <x v="17"/>
    <s v="N2O from Product Uses"/>
    <s v="Medical Applications"/>
    <s v=""/>
    <s v=""/>
    <s v=""/>
    <s v=""/>
    <s v="ID"/>
    <x v="0"/>
    <n v="1.9808479806E-2"/>
    <s v="Industrial Processes and Product Use N2O from Product Uses"/>
    <x v="1"/>
    <n v="1.9808479806E-2"/>
  </r>
  <r>
    <s v="Energy"/>
    <x v="6"/>
    <s v="Industrial"/>
    <s v=""/>
    <s v=""/>
    <s v=""/>
    <s v=""/>
    <s v="Biomass--Wood"/>
    <s v="ID"/>
    <x v="2"/>
    <n v="1.36967788692E-2"/>
    <s v="Energy Industrial"/>
    <x v="1"/>
    <n v="1.36967788692E-2"/>
  </r>
  <r>
    <s v="Energy"/>
    <x v="6"/>
    <s v="Industrial"/>
    <s v=""/>
    <s v=""/>
    <s v=""/>
    <s v=""/>
    <s v="Petroleum"/>
    <s v="ID"/>
    <x v="0"/>
    <n v="9.1370447099999995E-4"/>
    <s v="Energy Industrial"/>
    <x v="1"/>
    <n v="9.1370447099999995E-4"/>
  </r>
  <r>
    <s v="Energy"/>
    <x v="6"/>
    <s v="Industrial"/>
    <s v=""/>
    <s v=""/>
    <s v=""/>
    <s v=""/>
    <s v="Coal"/>
    <s v="ID"/>
    <x v="2"/>
    <n v="8.4528933719999995E-4"/>
    <s v="Energy Industrial"/>
    <x v="1"/>
    <n v="8.4528933719999995E-4"/>
  </r>
  <r>
    <s v="Energy"/>
    <x v="6"/>
    <s v="Residential"/>
    <s v=""/>
    <s v=""/>
    <s v=""/>
    <s v=""/>
    <s v="Natural Gas"/>
    <s v="ID"/>
    <x v="0"/>
    <n v="7.8925082499999998E-4"/>
    <s v="Energy Residential"/>
    <x v="2"/>
    <n v="7.8925082499999998E-4"/>
  </r>
  <r>
    <s v="Energy"/>
    <x v="6"/>
    <s v="Commercial"/>
    <s v=""/>
    <s v=""/>
    <s v=""/>
    <s v=""/>
    <s v="Biomass--Wood"/>
    <s v="ID"/>
    <x v="0"/>
    <n v="2.3773792624999998E-3"/>
    <s v="Energy Commercial"/>
    <x v="2"/>
    <n v="2.3773792624999998E-3"/>
  </r>
  <r>
    <s v="Energy"/>
    <x v="6"/>
    <s v="Residential"/>
    <s v=""/>
    <s v=""/>
    <s v=""/>
    <s v=""/>
    <s v="Biomass--Wood"/>
    <s v="ID"/>
    <x v="2"/>
    <n v="0.1109339117012"/>
    <s v="Energy Residential"/>
    <x v="2"/>
    <n v="0.1109339117012"/>
  </r>
  <r>
    <s v="Energy"/>
    <x v="6"/>
    <s v="Commercial"/>
    <s v=""/>
    <s v=""/>
    <s v=""/>
    <s v=""/>
    <s v="Biomass--Wood"/>
    <s v="ID"/>
    <x v="2"/>
    <n v="1.88396091492E-2"/>
    <s v="Energy Commercial"/>
    <x v="2"/>
    <n v="1.88396091492E-2"/>
  </r>
  <r>
    <s v="Energy"/>
    <x v="6"/>
    <s v="Industrial"/>
    <s v=""/>
    <s v=""/>
    <s v=""/>
    <s v=""/>
    <s v="Natural Gas"/>
    <s v="ID"/>
    <x v="2"/>
    <n v="1.0354310876E-3"/>
    <s v="Energy Industrial"/>
    <x v="1"/>
    <n v="1.0354310876E-3"/>
  </r>
  <r>
    <s v="Energy"/>
    <x v="6"/>
    <s v="Industrial"/>
    <s v=""/>
    <s v=""/>
    <s v=""/>
    <s v=""/>
    <s v="Biomass--Wood"/>
    <s v="ID"/>
    <x v="0"/>
    <n v="1.72840304725E-2"/>
    <s v="Energy Industrial"/>
    <x v="1"/>
    <n v="1.72840304725E-2"/>
  </r>
  <r>
    <s v="Energy"/>
    <x v="6"/>
    <s v="Commercial"/>
    <s v=""/>
    <s v=""/>
    <s v=""/>
    <s v=""/>
    <s v="Natural Gas"/>
    <s v="ID"/>
    <x v="2"/>
    <n v="2.7623943955999999E-3"/>
    <s v="Energy Commercial"/>
    <x v="2"/>
    <n v="2.7623943955999999E-3"/>
  </r>
  <r>
    <s v="Energy"/>
    <x v="6"/>
    <s v="Residential"/>
    <s v=""/>
    <s v=""/>
    <s v=""/>
    <s v=""/>
    <s v="Petroleum"/>
    <s v="ID"/>
    <x v="0"/>
    <n v="8.2742388950000001E-4"/>
    <s v="Energy Residential"/>
    <x v="2"/>
    <n v="8.2742388950000001E-4"/>
  </r>
  <r>
    <s v="Energy"/>
    <x v="6"/>
    <s v="Residential"/>
    <s v=""/>
    <s v=""/>
    <s v=""/>
    <s v=""/>
    <s v="Natural Gas"/>
    <s v="ID"/>
    <x v="2"/>
    <n v="4.1696269411999999E-3"/>
    <s v="Energy Residential"/>
    <x v="2"/>
    <n v="4.1696269411999999E-3"/>
  </r>
  <r>
    <s v="Energy"/>
    <x v="6"/>
    <s v="Industrial"/>
    <s v=""/>
    <s v=""/>
    <s v=""/>
    <s v=""/>
    <s v="Petroleum"/>
    <s v="ID"/>
    <x v="2"/>
    <n v="4.8271180160000001E-4"/>
    <s v="Energy Industrial"/>
    <x v="1"/>
    <n v="4.8271180160000001E-4"/>
  </r>
  <r>
    <s v="Energy"/>
    <x v="6"/>
    <s v="Commercial"/>
    <s v=""/>
    <s v=""/>
    <s v=""/>
    <s v=""/>
    <s v="Petroleum"/>
    <s v="ID"/>
    <x v="0"/>
    <n v="6.8668154149999997E-4"/>
    <s v="Energy Commercial"/>
    <x v="2"/>
    <n v="6.8668154149999997E-4"/>
  </r>
  <r>
    <s v="Energy"/>
    <x v="6"/>
    <s v="Commercial"/>
    <s v=""/>
    <s v=""/>
    <s v=""/>
    <s v=""/>
    <s v="Petroleum"/>
    <s v="ID"/>
    <x v="2"/>
    <n v="1.20925049E-3"/>
    <s v="Energy Commercial"/>
    <x v="2"/>
    <n v="1.20925049E-3"/>
  </r>
  <r>
    <s v="Waste"/>
    <x v="20"/>
    <s v="Domestic"/>
    <s v=""/>
    <s v=""/>
    <s v=""/>
    <s v=""/>
    <s v=""/>
    <s v="ID"/>
    <x v="2"/>
    <n v="7.2161991417600005E-2"/>
    <s v="Waste Domestic"/>
    <x v="5"/>
    <n v="7.2161991417600005E-2"/>
  </r>
  <r>
    <s v="Energy"/>
    <x v="6"/>
    <s v="Electricity Generation"/>
    <s v=""/>
    <s v=""/>
    <s v=""/>
    <s v=""/>
    <s v="Natural Gas"/>
    <s v="ID"/>
    <x v="2"/>
    <n v="3.8705924459999999E-3"/>
    <s v="Energy Electricity Generation"/>
    <x v="4"/>
    <n v="3.8705924459999999E-3"/>
  </r>
  <r>
    <s v="Energy"/>
    <x v="6"/>
    <s v="Industrial"/>
    <s v=""/>
    <s v=""/>
    <s v=""/>
    <s v=""/>
    <s v="Natural Gas"/>
    <s v="ID"/>
    <x v="0"/>
    <n v="9.7996157299999999E-4"/>
    <s v="Energy Industrial"/>
    <x v="1"/>
    <n v="9.7996157299999999E-4"/>
  </r>
  <r>
    <s v="Waste"/>
    <x v="18"/>
    <s v="Anaerobic digestion at biogas facilities"/>
    <s v=""/>
    <s v=""/>
    <s v=""/>
    <s v=""/>
    <s v=""/>
    <s v="ID"/>
    <x v="2"/>
    <n v="6.209520772E-4"/>
    <s v="Waste Anaerobic digestion at biogas facilities"/>
    <x v="5"/>
    <n v="6.209520772E-4"/>
  </r>
  <r>
    <s v="Industrial Processes and Product Use"/>
    <x v="21"/>
    <s v="Carbon Dioxide Consumption"/>
    <s v=""/>
    <s v=""/>
    <s v=""/>
    <s v=""/>
    <s v=""/>
    <s v="ID"/>
    <x v="1"/>
    <n v="2.8270512512299999E-2"/>
    <s v="Industrial Processes and Product Use Carbon Dioxide Consumption"/>
    <x v="1"/>
    <n v="2.8270512512299999E-2"/>
  </r>
  <r>
    <s v="Energy"/>
    <x v="6"/>
    <s v="Electricity Generation"/>
    <s v=""/>
    <s v=""/>
    <s v=""/>
    <s v=""/>
    <s v="Biomass--Wood"/>
    <s v="ID"/>
    <x v="0"/>
    <n v="1.1840849250000001E-4"/>
    <s v="Energy Electricity Generation"/>
    <x v="4"/>
    <n v="1.1840849250000001E-4"/>
  </r>
  <r>
    <s v="Waste"/>
    <x v="19"/>
    <s v="Landfills"/>
    <s v="Industrial Waste Landfills Net Emissions"/>
    <s v=""/>
    <s v=""/>
    <s v=""/>
    <s v=""/>
    <s v="ID"/>
    <x v="2"/>
    <n v="9.8703592453199998E-2"/>
    <s v="Waste Landfills"/>
    <x v="5"/>
    <n v="9.8703592453199998E-2"/>
  </r>
  <r>
    <s v="Waste"/>
    <x v="18"/>
    <s v="Composting"/>
    <s v=""/>
    <s v=""/>
    <s v=""/>
    <s v=""/>
    <s v=""/>
    <s v="ID"/>
    <x v="2"/>
    <n v="3.3882727410000001E-2"/>
    <s v="Waste Composting"/>
    <x v="5"/>
    <n v="3.3882727410000001E-2"/>
  </r>
  <r>
    <s v="Energy"/>
    <x v="6"/>
    <s v="Electricity Generation"/>
    <s v=""/>
    <s v=""/>
    <s v=""/>
    <s v=""/>
    <s v="Biomass--Wood"/>
    <s v="ID"/>
    <x v="2"/>
    <n v="1.2511086E-5"/>
    <s v="Energy Electricity Generation"/>
    <x v="4"/>
    <n v="1.2511086E-5"/>
  </r>
  <r>
    <s v="Waste"/>
    <x v="20"/>
    <s v="Industrial"/>
    <s v=""/>
    <s v=""/>
    <s v=""/>
    <s v=""/>
    <s v=""/>
    <s v="ID"/>
    <x v="0"/>
    <n v="1.7680255424999999E-3"/>
    <s v="Waste Industrial"/>
    <x v="5"/>
    <n v="1.7680255424999999E-3"/>
  </r>
  <r>
    <s v="Waste"/>
    <x v="20"/>
    <s v="Domestic"/>
    <s v=""/>
    <s v=""/>
    <s v=""/>
    <s v=""/>
    <s v=""/>
    <s v="ID"/>
    <x v="0"/>
    <n v="0.120422668301"/>
    <s v="Waste Domestic"/>
    <x v="5"/>
    <n v="0.120422668301"/>
  </r>
  <r>
    <s v="Agriculture"/>
    <x v="13"/>
    <s v="Urea Fertilization"/>
    <s v=""/>
    <s v=""/>
    <s v=""/>
    <s v=""/>
    <s v=""/>
    <s v="ID"/>
    <x v="1"/>
    <n v="0.1595671985064"/>
    <s v="Agriculture Urea Fertilization"/>
    <x v="0"/>
    <n v="0.1595671985064"/>
  </r>
  <r>
    <s v="Energy"/>
    <x v="6"/>
    <s v="Electricity Generation"/>
    <s v=""/>
    <s v=""/>
    <s v=""/>
    <s v=""/>
    <s v="Natural Gas"/>
    <s v="ID"/>
    <x v="0"/>
    <n v="1.2726065426000001E-2"/>
    <s v="Energy Electricity Generation"/>
    <x v="4"/>
    <n v="1.2726065426000001E-2"/>
  </r>
  <r>
    <s v="Waste"/>
    <x v="20"/>
    <s v="Industrial"/>
    <s v=""/>
    <s v=""/>
    <s v=""/>
    <s v=""/>
    <s v=""/>
    <s v="ID"/>
    <x v="2"/>
    <n v="7.5183752464799997E-2"/>
    <s v="Waste Industrial"/>
    <x v="5"/>
    <n v="7.5183752464799997E-2"/>
  </r>
  <r>
    <s v="Energy"/>
    <x v="6"/>
    <s v="Residential"/>
    <s v=""/>
    <s v=""/>
    <s v=""/>
    <s v=""/>
    <s v="Petroleum"/>
    <s v="ID"/>
    <x v="2"/>
    <n v="1.4570986668E-3"/>
    <s v="Energy Residential"/>
    <x v="2"/>
    <n v="1.4570986668E-3"/>
  </r>
  <r>
    <s v="Energy"/>
    <x v="6"/>
    <s v="Commercial"/>
    <s v=""/>
    <s v=""/>
    <s v=""/>
    <s v=""/>
    <s v="Natural Gas"/>
    <s v="ID"/>
    <x v="0"/>
    <n v="5.2288180850000002E-4"/>
    <s v="Energy Commercial"/>
    <x v="2"/>
    <n v="5.2288180850000002E-4"/>
  </r>
  <r>
    <s v="Energy"/>
    <x v="6"/>
    <s v="Industrial"/>
    <s v=""/>
    <s v=""/>
    <s v=""/>
    <s v=""/>
    <s v="Coal"/>
    <s v="ID"/>
    <x v="0"/>
    <n v="1.2000089605000001E-3"/>
    <s v="Energy Industrial"/>
    <x v="1"/>
    <n v="1.2000089605000001E-3"/>
  </r>
  <r>
    <s v="Energy"/>
    <x v="6"/>
    <s v="Residential"/>
    <s v=""/>
    <s v=""/>
    <s v=""/>
    <s v=""/>
    <s v="Biomass--Wood"/>
    <s v="ID"/>
    <x v="0"/>
    <n v="1.3998803133000001E-2"/>
    <s v="Energy Residential"/>
    <x v="2"/>
    <n v="1.3998803133000001E-2"/>
  </r>
  <r>
    <s v="Industrial Processes and Product Use"/>
    <x v="3"/>
    <s v="Semiconductor Manufacture"/>
    <s v=""/>
    <s v=""/>
    <s v=""/>
    <s v=""/>
    <s v=""/>
    <s v="ID"/>
    <x v="3"/>
    <n v="2.8843399778925E-2"/>
    <s v="Industrial Processes and Product Use Semiconductor Manufacture"/>
    <x v="1"/>
    <n v="2.8843399778925E-2"/>
  </r>
  <r>
    <s v="Industrial Processes and Product Use"/>
    <x v="3"/>
    <s v="Semiconductor Manufacture"/>
    <s v="Heat Transfer Fluids"/>
    <s v=""/>
    <s v=""/>
    <s v=""/>
    <s v=""/>
    <s v="ID"/>
    <x v="3"/>
    <n v="8.3072483571999985E-3"/>
    <s v="Industrial Processes and Product Use Semiconductor Manufacture"/>
    <x v="1"/>
    <n v="8.3072483571999985E-3"/>
  </r>
  <r>
    <s v="Industrial Processes and Product Use"/>
    <x v="17"/>
    <s v="Electrical Equipment"/>
    <s v="Electric Power Systems"/>
    <s v=""/>
    <s v=""/>
    <s v=""/>
    <s v=""/>
    <s v="ID"/>
    <x v="3"/>
    <n v="9.8048678700000003E-2"/>
    <s v="Industrial Processes and Product Use Electrical Equipment"/>
    <x v="4"/>
    <n v="9.8048678700000003E-2"/>
  </r>
  <r>
    <s v="Industrial Processes and Product Use"/>
    <x v="14"/>
    <s v="Substitution of Ozone Depleting Substances"/>
    <s v="Fire Extinguishing"/>
    <s v=""/>
    <s v=""/>
    <s v=""/>
    <s v=""/>
    <s v="ID"/>
    <x v="3"/>
    <n v="1.4765318499000001E-2"/>
    <s v="Industrial Processes and Product Use Substitution of Ozone Depleting Substances"/>
    <x v="1"/>
    <n v="1.4765318499000001E-2"/>
  </r>
  <r>
    <s v="Industrial Processes and Product Use"/>
    <x v="14"/>
    <s v="Substitution of Ozone Depleting Substances"/>
    <s v="Foams"/>
    <s v=""/>
    <s v=""/>
    <s v=""/>
    <s v=""/>
    <s v="ID"/>
    <x v="3"/>
    <n v="5.2619643646399997E-2"/>
    <s v="Industrial Processes and Product Use Substitution of Ozone Depleting Substances"/>
    <x v="1"/>
    <n v="5.2619643646399997E-2"/>
  </r>
  <r>
    <s v="Industrial Processes and Product Use"/>
    <x v="14"/>
    <s v="Substitution of Ozone Depleting Substances"/>
    <s v="MDI Aerosols"/>
    <s v=""/>
    <s v=""/>
    <s v=""/>
    <s v=""/>
    <s v="ID"/>
    <x v="3"/>
    <n v="9.5995267750000005E-3"/>
    <s v="Industrial Processes and Product Use Substitution of Ozone Depleting Substances"/>
    <x v="1"/>
    <n v="9.5995267750000005E-3"/>
  </r>
  <r>
    <s v="Industrial Processes and Product Use"/>
    <x v="14"/>
    <s v="Substitution of Ozone Depleting Substances"/>
    <s v="Non-MDI Aerosols"/>
    <s v=""/>
    <s v=""/>
    <s v=""/>
    <s v=""/>
    <s v="ID"/>
    <x v="3"/>
    <n v="6.1060454018199997E-2"/>
    <s v="Industrial Processes and Product Use Substitution of Ozone Depleting Substances"/>
    <x v="1"/>
    <n v="6.1060454018199997E-2"/>
  </r>
  <r>
    <s v="Industrial Processes and Product Use"/>
    <x v="14"/>
    <s v="Substitution of Ozone Depleting Substances"/>
    <s v="Refrigeration"/>
    <s v=""/>
    <s v=""/>
    <s v=""/>
    <s v=""/>
    <s v="ID"/>
    <x v="3"/>
    <n v="0.41630383522949999"/>
    <s v="Industrial Processes and Product Use Substitution of Ozone Depleting Substances"/>
    <x v="1"/>
    <n v="0.41630383522949999"/>
  </r>
  <r>
    <s v="Industrial Processes and Product Use"/>
    <x v="14"/>
    <s v="Substitution of Ozone Depleting Substances"/>
    <s v="Solvents"/>
    <s v=""/>
    <s v=""/>
    <s v=""/>
    <s v=""/>
    <s v="ID"/>
    <x v="3"/>
    <n v="1.1836019414999999E-2"/>
    <s v="Industrial Processes and Product Use Substitution of Ozone Depleting Substances"/>
    <x v="1"/>
    <n v="1.1836019414999999E-2"/>
  </r>
  <r>
    <s v="Industrial Processes and Product Use"/>
    <x v="16"/>
    <s v="Other Process Uses of Carbonates"/>
    <s v="Other Miscellaneous Uses"/>
    <s v=""/>
    <s v=""/>
    <s v=""/>
    <s v=""/>
    <s v="ID"/>
    <x v="1"/>
    <n v="3.9210479574500003E-2"/>
    <s v="Industrial Processes and Product Use Other Process Uses of Carbonates"/>
    <x v="4"/>
    <n v="1.9605239787250001E-2"/>
  </r>
  <r>
    <s v="Industrial Processes and Product Use"/>
    <x v="16"/>
    <s v="Other Process Uses of Carbonates"/>
    <s v="Flux Stone"/>
    <s v=""/>
    <s v=""/>
    <s v=""/>
    <s v=""/>
    <s v="ID"/>
    <x v="1"/>
    <n v="0.1057156750217"/>
    <s v="Industrial Processes and Product Use Other Process Uses of Carbonates"/>
    <x v="4"/>
    <n v="5.2857837510849999E-2"/>
  </r>
  <r>
    <s v="Industrial Processes and Product Use"/>
    <x v="16"/>
    <s v="Other Process Uses of Carbonates"/>
    <s v="Soda Ash Consumption"/>
    <s v=""/>
    <s v=""/>
    <s v=""/>
    <s v=""/>
    <s v="ID"/>
    <x v="1"/>
    <n v="3.6980429293200001E-2"/>
    <s v="Industrial Processes and Product Use Other Process Uses of Carbonates"/>
    <x v="4"/>
    <n v="1.8490214646600001E-2"/>
  </r>
  <r>
    <s v="Industrial Processes and Product Use"/>
    <x v="16"/>
    <s v="Other Process Uses of Carbonates"/>
    <s v="FGD"/>
    <s v=""/>
    <s v=""/>
    <s v=""/>
    <s v=""/>
    <s v="ID"/>
    <x v="1"/>
    <n v="0.11838109876529999"/>
    <s v="Industrial Processes and Product Use Other Process Uses of Carbonates"/>
    <x v="4"/>
    <n v="5.9190549382649997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D61420-7558-4EDA-891C-9B6D0DFA9A18}" name="PivotTable4" cacheId="3" applyNumberFormats="0" applyBorderFormats="0" applyFontFormats="0" applyPatternFormats="0" applyAlignmentFormats="0" applyWidthHeightFormats="1" dataCaption="Values" grandTotalCaption="Totals" updatedVersion="8" minRefreshableVersion="3" showDrill="0" useAutoFormatting="1" itemPrintTitles="1" createdVersion="8" indent="0" showHeaders="0" compact="0" outline="1" outlineData="1" compactData="0" multipleFieldFilters="0">
  <location ref="A3:G39" firstHeaderRow="1" firstDataRow="2" firstDataCol="2"/>
  <pivotFields count="14">
    <pivotField compact="0" showAll="0"/>
    <pivotField axis="axisRow" compact="0" showAll="0" sortType="descending">
      <items count="23">
        <item x="0"/>
        <item x="15"/>
        <item x="13"/>
        <item x="2"/>
        <item x="3"/>
        <item x="4"/>
        <item x="5"/>
        <item x="9"/>
        <item x="6"/>
        <item x="1"/>
        <item x="12"/>
        <item x="16"/>
        <item x="7"/>
        <item x="17"/>
        <item x="14"/>
        <item x="11"/>
        <item x="20"/>
        <item x="8"/>
        <item x="10"/>
        <item x="18"/>
        <item x="19"/>
        <item x="2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Col" compact="0" showAll="0">
      <items count="5">
        <item x="1"/>
        <item x="2"/>
        <item x="0"/>
        <item x="3"/>
        <item t="default"/>
      </items>
    </pivotField>
    <pivotField compact="0" numFmtId="164" showAll="0"/>
    <pivotField compact="0" showAll="0"/>
    <pivotField axis="axisRow" compact="0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/>
  </pivotFields>
  <rowFields count="2">
    <field x="12"/>
    <field x="1"/>
  </rowFields>
  <rowItems count="35">
    <i>
      <x/>
    </i>
    <i r="1">
      <x v="5"/>
    </i>
    <i r="1">
      <x/>
    </i>
    <i r="1">
      <x v="10"/>
    </i>
    <i r="1">
      <x v="7"/>
    </i>
    <i r="1">
      <x v="2"/>
    </i>
    <i r="1">
      <x v="9"/>
    </i>
    <i r="1">
      <x v="17"/>
    </i>
    <i r="1">
      <x v="6"/>
    </i>
    <i r="1">
      <x v="15"/>
    </i>
    <i r="1">
      <x v="3"/>
    </i>
    <i>
      <x v="3"/>
    </i>
    <i r="1">
      <x v="8"/>
    </i>
    <i r="1">
      <x v="12"/>
    </i>
    <i>
      <x v="5"/>
    </i>
    <i r="1">
      <x v="8"/>
    </i>
    <i r="1">
      <x v="14"/>
    </i>
    <i r="1">
      <x v="18"/>
    </i>
    <i r="1">
      <x v="11"/>
    </i>
    <i r="1">
      <x v="1"/>
    </i>
    <i r="1">
      <x v="12"/>
    </i>
    <i r="1">
      <x v="4"/>
    </i>
    <i r="1">
      <x v="21"/>
    </i>
    <i r="1">
      <x v="13"/>
    </i>
    <i>
      <x v="1"/>
    </i>
    <i r="1">
      <x v="8"/>
    </i>
    <i>
      <x v="2"/>
    </i>
    <i r="1">
      <x v="8"/>
    </i>
    <i r="1">
      <x v="11"/>
    </i>
    <i r="1">
      <x v="13"/>
    </i>
    <i>
      <x v="4"/>
    </i>
    <i r="1">
      <x v="20"/>
    </i>
    <i r="1">
      <x v="16"/>
    </i>
    <i r="1">
      <x v="19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EIS Sector" fld="13" baseField="12" baseItem="0" numFmtId="165"/>
  </dataFields>
  <formats count="3">
    <format dxfId="2">
      <pivotArea outline="0" collapsedLevelsAreSubtotals="1" fieldPosition="0"/>
    </format>
    <format dxfId="1">
      <pivotArea outline="0" fieldPosition="0">
        <references count="1">
          <reference field="9" count="1" selected="0">
            <x v="3"/>
          </reference>
        </references>
      </pivotArea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2889214-6E1B-44E1-8A96-9C33F8FDCD57}" name="PivotTable3" cacheId="3" applyNumberFormats="0" applyBorderFormats="0" applyFontFormats="0" applyPatternFormats="0" applyAlignmentFormats="0" applyWidthHeightFormats="1" dataCaption="Values" grandTotalCaption="Totals" updatedVersion="8" minRefreshableVersion="3" showDrill="0" useAutoFormatting="1" rowGrandTotals="0" colGrandTotals="0" itemPrintTitles="1" createdVersion="8" indent="0" showHeaders="0" compact="0" outline="1" outlineData="1" compactData="0" multipleFieldFilters="0" chartFormat="3">
  <location ref="A28:C33" firstHeaderRow="0" firstDataRow="1" firstDataCol="1" rowPageCount="1" colPageCount="1"/>
  <pivotFields count="14"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Page" compact="0" multipleItemSelectionAllowed="1" showAll="0">
      <items count="5">
        <item x="1"/>
        <item h="1" x="2"/>
        <item h="1" x="0"/>
        <item h="1" x="3"/>
        <item t="default"/>
      </items>
    </pivotField>
    <pivotField compact="0" numFmtId="164" showAll="0"/>
    <pivotField compact="0" showAll="0"/>
    <pivotField axis="axisRow" compact="0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/>
  </pivotFields>
  <rowFields count="1">
    <field x="12"/>
  </rowFields>
  <rowItems count="5">
    <i>
      <x v="3"/>
    </i>
    <i>
      <x v="5"/>
    </i>
    <i>
      <x v="1"/>
    </i>
    <i>
      <x v="2"/>
    </i>
    <i>
      <x/>
    </i>
  </rowItems>
  <colFields count="1">
    <field x="-2"/>
  </colFields>
  <colItems count="2">
    <i>
      <x/>
    </i>
    <i i="1">
      <x v="1"/>
    </i>
  </colItems>
  <pageFields count="1">
    <pageField fld="9" hier="-1"/>
  </pageFields>
  <dataFields count="2">
    <dataField name="MMT CO2e" fld="13" baseField="12" baseItem="0" numFmtId="165"/>
    <dataField name="Percentage" fld="13" showDataAs="percentOfTotal" baseField="12" baseItem="0" numFmtId="10"/>
  </dataFields>
  <chartFormats count="2">
    <chartFormat chart="2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2105C55-2D5E-4DAA-98D2-177036BE6304}" name="PivotTable2" cacheId="3" applyNumberFormats="0" applyBorderFormats="0" applyFontFormats="0" applyPatternFormats="0" applyAlignmentFormats="0" applyWidthHeightFormats="1" dataCaption="Values" grandTotalCaption="Totals" updatedVersion="8" minRefreshableVersion="3" showDrill="0" useAutoFormatting="1" rowGrandTotals="0" colGrandTotals="0" itemPrintTitles="1" createdVersion="8" indent="0" showHeaders="0" compact="0" outline="1" outlineData="1" compactData="0" multipleFieldFilters="0" chartFormat="12">
  <location ref="A3:C9" firstHeaderRow="0" firstDataRow="1" firstDataCol="1"/>
  <pivotFields count="14"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numFmtId="164" showAll="0"/>
    <pivotField compact="0" showAll="0"/>
    <pivotField axis="axisRow" compact="0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/>
  </pivotFields>
  <rowFields count="1">
    <field x="12"/>
  </rowFields>
  <rowItems count="6">
    <i>
      <x/>
    </i>
    <i>
      <x v="3"/>
    </i>
    <i>
      <x v="5"/>
    </i>
    <i>
      <x v="1"/>
    </i>
    <i>
      <x v="2"/>
    </i>
    <i>
      <x v="4"/>
    </i>
  </rowItems>
  <colFields count="1">
    <field x="-2"/>
  </colFields>
  <colItems count="2">
    <i>
      <x/>
    </i>
    <i i="1">
      <x v="1"/>
    </i>
  </colItems>
  <dataFields count="2">
    <dataField name="MMT CO2e" fld="13" baseField="12" baseItem="0" numFmtId="165"/>
    <dataField name="Percentage" fld="13" showDataAs="percentOfTotal" baseField="12" baseItem="0" numFmtId="10"/>
  </dataFields>
  <chartFormats count="2">
    <chartFormat chart="1" format="3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3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DF285D-09EB-4851-9517-3E8955B770C4}" name="PivotTable7" cacheId="3" applyNumberFormats="0" applyBorderFormats="0" applyFontFormats="0" applyPatternFormats="0" applyAlignmentFormats="0" applyWidthHeightFormats="1" dataCaption="Values" grandTotalCaption="Totals" updatedVersion="8" minRefreshableVersion="3" showDrill="0" useAutoFormatting="1" rowGrandTotals="0" colGrandTotals="0" itemPrintTitles="1" createdVersion="8" indent="0" showHeaders="0" compact="0" outline="1" outlineData="1" compactData="0" multipleFieldFilters="0" chartFormat="5">
  <location ref="A83:C89" firstHeaderRow="0" firstDataRow="1" firstDataCol="1" rowPageCount="1" colPageCount="1"/>
  <pivotFields count="14"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Page" compact="0" multipleItemSelectionAllowed="1" showAll="0">
      <items count="5">
        <item h="1" x="1"/>
        <item h="1" x="2"/>
        <item x="0"/>
        <item h="1" x="3"/>
        <item t="default"/>
      </items>
    </pivotField>
    <pivotField compact="0" numFmtId="164" showAll="0"/>
    <pivotField compact="0" showAll="0"/>
    <pivotField axis="axisRow" compact="0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/>
  </pivotFields>
  <rowFields count="1">
    <field x="12"/>
  </rowFields>
  <rowItems count="6">
    <i>
      <x/>
    </i>
    <i>
      <x v="4"/>
    </i>
    <i>
      <x v="3"/>
    </i>
    <i>
      <x v="5"/>
    </i>
    <i>
      <x v="1"/>
    </i>
    <i>
      <x v="2"/>
    </i>
  </rowItems>
  <colFields count="1">
    <field x="-2"/>
  </colFields>
  <colItems count="2">
    <i>
      <x/>
    </i>
    <i i="1">
      <x v="1"/>
    </i>
  </colItems>
  <pageFields count="1">
    <pageField fld="9" hier="-1"/>
  </pageFields>
  <dataFields count="2">
    <dataField name="MMT CO2e" fld="13" baseField="12" baseItem="0" numFmtId="165"/>
    <dataField name="Percentage" fld="13" showDataAs="percentOfTotal" baseField="12" baseItem="0" numFmtId="10"/>
  </dataFields>
  <chartFormats count="2">
    <chartFormat chart="4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D5553B4-2BF0-4747-896E-425B3D60D530}" name="PivotTable5" cacheId="3" applyNumberFormats="0" applyBorderFormats="0" applyFontFormats="0" applyPatternFormats="0" applyAlignmentFormats="0" applyWidthHeightFormats="1" dataCaption="Values" grandTotalCaption="Totals" updatedVersion="8" minRefreshableVersion="3" showDrill="0" useAutoFormatting="1" rowGrandTotals="0" colGrandTotals="0" itemPrintTitles="1" createdVersion="8" indent="0" showHeaders="0" compact="0" outline="1" outlineData="1" compactData="0" multipleFieldFilters="0" chartFormat="7">
  <location ref="A55:C61" firstHeaderRow="0" firstDataRow="1" firstDataCol="1" rowPageCount="1" colPageCount="1"/>
  <pivotFields count="14"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axis="axisPage" compact="0" multipleItemSelectionAllowed="1" showAll="0">
      <items count="5">
        <item h="1" x="1"/>
        <item x="2"/>
        <item h="1" x="0"/>
        <item h="1" x="3"/>
        <item t="default"/>
      </items>
    </pivotField>
    <pivotField compact="0" numFmtId="164" showAll="0"/>
    <pivotField compact="0" showAll="0"/>
    <pivotField axis="axisRow" compact="0" showAll="0" sortType="descending">
      <items count="7">
        <item x="0"/>
        <item x="2"/>
        <item x="4"/>
        <item x="3"/>
        <item x="5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showAll="0"/>
  </pivotFields>
  <rowFields count="1">
    <field x="12"/>
  </rowFields>
  <rowItems count="6">
    <i>
      <x/>
    </i>
    <i>
      <x v="4"/>
    </i>
    <i>
      <x v="5"/>
    </i>
    <i>
      <x v="1"/>
    </i>
    <i>
      <x v="3"/>
    </i>
    <i>
      <x v="2"/>
    </i>
  </rowItems>
  <colFields count="1">
    <field x="-2"/>
  </colFields>
  <colItems count="2">
    <i>
      <x/>
    </i>
    <i i="1">
      <x v="1"/>
    </i>
  </colItems>
  <pageFields count="1">
    <pageField fld="9" hier="-1"/>
  </pageFields>
  <dataFields count="2">
    <dataField name="MMT CO2e" fld="13" baseField="12" baseItem="0" numFmtId="165"/>
    <dataField name="Percentage" fld="13" showDataAs="percentOfTotal" baseField="12" baseItem="0" numFmtId="10"/>
  </dataFields>
  <chartFormats count="2">
    <chartFormat chart="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3D2130-9360-49A8-AB41-8F013C8D8250}" name="PivotTable2" cacheId="2" applyNumberFormats="0" applyBorderFormats="0" applyFontFormats="0" applyPatternFormats="0" applyAlignmentFormats="0" applyWidthHeightFormats="1" dataCaption="Values" grandTotalCaption="Totals" updatedVersion="8" minRefreshableVersion="3" showDrill="0" useAutoFormatting="1" itemPrintTitles="1" createdVersion="8" indent="0" showHeaders="0" compact="0" compactData="0" multipleFieldFilters="0">
  <location ref="A3:G32" firstHeaderRow="1" firstDataRow="2" firstDataCol="2"/>
  <pivotFields count="11">
    <pivotField axis="axisRow" compact="0" outline="0" showAll="0" sortType="descending">
      <items count="6">
        <item x="0"/>
        <item x="3"/>
        <item x="4"/>
        <item x="1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>
      <items count="23">
        <item x="0"/>
        <item x="15"/>
        <item x="13"/>
        <item x="2"/>
        <item x="3"/>
        <item x="4"/>
        <item x="5"/>
        <item x="9"/>
        <item x="6"/>
        <item x="1"/>
        <item x="12"/>
        <item x="16"/>
        <item x="7"/>
        <item x="17"/>
        <item x="14"/>
        <item x="11"/>
        <item x="20"/>
        <item x="8"/>
        <item x="10"/>
        <item x="18"/>
        <item x="19"/>
        <item x="21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Col" compact="0" outline="0" showAll="0">
      <items count="5">
        <item x="1"/>
        <item x="2"/>
        <item x="0"/>
        <item x="3"/>
        <item t="default"/>
      </items>
    </pivotField>
    <pivotField dataField="1" compact="0" numFmtId="164" outline="0" showAll="0"/>
  </pivotFields>
  <rowFields count="2">
    <field x="0"/>
    <field x="1"/>
  </rowFields>
  <rowItems count="28">
    <i>
      <x v="1"/>
      <x v="8"/>
    </i>
    <i r="1">
      <x v="12"/>
    </i>
    <i r="1">
      <x v="18"/>
    </i>
    <i t="default">
      <x v="1"/>
    </i>
    <i>
      <x/>
      <x/>
    </i>
    <i r="1">
      <x v="2"/>
    </i>
    <i r="1">
      <x v="5"/>
    </i>
    <i r="1">
      <x v="6"/>
    </i>
    <i r="1">
      <x v="10"/>
    </i>
    <i t="default">
      <x/>
    </i>
    <i>
      <x v="3"/>
      <x v="3"/>
    </i>
    <i r="1">
      <x v="7"/>
    </i>
    <i r="1">
      <x v="9"/>
    </i>
    <i r="1">
      <x v="15"/>
    </i>
    <i r="1">
      <x v="17"/>
    </i>
    <i t="default">
      <x v="3"/>
    </i>
    <i>
      <x v="4"/>
      <x v="1"/>
    </i>
    <i r="1">
      <x v="4"/>
    </i>
    <i r="1">
      <x v="11"/>
    </i>
    <i r="1">
      <x v="13"/>
    </i>
    <i r="1">
      <x v="14"/>
    </i>
    <i r="1">
      <x v="21"/>
    </i>
    <i t="default">
      <x v="4"/>
    </i>
    <i>
      <x v="2"/>
      <x v="16"/>
    </i>
    <i r="1">
      <x v="19"/>
    </i>
    <i r="1">
      <x v="20"/>
    </i>
    <i t="default">
      <x v="2"/>
    </i>
    <i t="grand">
      <x/>
    </i>
  </rowItems>
  <colFields count="1">
    <field x="9"/>
  </colFields>
  <colItems count="5">
    <i>
      <x/>
    </i>
    <i>
      <x v="1"/>
    </i>
    <i>
      <x v="2"/>
    </i>
    <i>
      <x v="3"/>
    </i>
    <i t="grand">
      <x/>
    </i>
  </colItems>
  <dataFields count="1">
    <dataField name="Inventory Sector" fld="10" baseField="1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drawing" Target="../drawings/drawing1.xml"/><Relationship Id="rId4" Type="http://schemas.openxmlformats.org/officeDocument/2006/relationships/pivotTable" Target="../pivotTables/pivotTable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E50AF-48CE-4186-BCDB-AA2607E9B0A9}">
  <dimension ref="A1:F20"/>
  <sheetViews>
    <sheetView tabSelected="1" workbookViewId="0">
      <selection activeCell="O1" sqref="O1"/>
    </sheetView>
  </sheetViews>
  <sheetFormatPr defaultRowHeight="15" x14ac:dyDescent="0.25"/>
  <cols>
    <col min="1" max="1" width="38.85546875" customWidth="1"/>
    <col min="2" max="2" width="13.5703125" customWidth="1"/>
    <col min="3" max="3" width="15.140625" customWidth="1"/>
    <col min="4" max="4" width="12" bestFit="1" customWidth="1"/>
    <col min="5" max="5" width="12.28515625" customWidth="1"/>
  </cols>
  <sheetData>
    <row r="1" spans="1:6" x14ac:dyDescent="0.25">
      <c r="B1" t="s">
        <v>0</v>
      </c>
      <c r="C1" t="s">
        <v>1</v>
      </c>
    </row>
    <row r="2" spans="1:6" x14ac:dyDescent="0.25">
      <c r="A2" t="s">
        <v>2</v>
      </c>
      <c r="B2" s="18">
        <v>18403</v>
      </c>
      <c r="C2" s="18">
        <v>1203</v>
      </c>
    </row>
    <row r="3" spans="1:6" x14ac:dyDescent="0.25">
      <c r="A3" t="s">
        <v>3</v>
      </c>
      <c r="B3" s="18">
        <v>1839106</v>
      </c>
      <c r="C3" s="18">
        <v>83569</v>
      </c>
    </row>
    <row r="4" spans="1:6" x14ac:dyDescent="0.25">
      <c r="A4" t="s">
        <v>4</v>
      </c>
      <c r="B4">
        <f>B2/B3</f>
        <v>1.0006492284838395E-2</v>
      </c>
      <c r="C4">
        <f>C2/C3</f>
        <v>1.4395290119541935E-2</v>
      </c>
    </row>
    <row r="5" spans="1:6" x14ac:dyDescent="0.25">
      <c r="A5" t="s">
        <v>5</v>
      </c>
    </row>
    <row r="7" spans="1:6" x14ac:dyDescent="0.25">
      <c r="A7" s="20" t="s">
        <v>6</v>
      </c>
    </row>
    <row r="8" spans="1:6" s="19" customFormat="1" ht="30" x14ac:dyDescent="0.25">
      <c r="A8" s="21" t="s">
        <v>7</v>
      </c>
      <c r="B8" s="21" t="s">
        <v>8</v>
      </c>
      <c r="C8" s="21" t="s">
        <v>9</v>
      </c>
      <c r="D8" s="21" t="s">
        <v>10</v>
      </c>
      <c r="E8" s="21" t="s">
        <v>11</v>
      </c>
      <c r="F8" s="21" t="s">
        <v>12</v>
      </c>
    </row>
    <row r="9" spans="1:6" x14ac:dyDescent="0.25">
      <c r="A9" s="22" t="s">
        <v>13</v>
      </c>
      <c r="B9" s="22">
        <f>(GETPIVOTDATA("Emissions",SummaryByEISector!$A$3,"GHG","CO2","EISector","Electricity Generation"))*B4*1000000</f>
        <v>21554.270365242701</v>
      </c>
      <c r="C9" s="22">
        <f>(GETPIVOTDATA("Emissions",SummaryByEISector!$A$3,"GHG","N2O","EISector","Electricity Generation")*B4)*1000000</f>
        <v>128.52812916827824</v>
      </c>
      <c r="D9" s="22">
        <f>(GETPIVOTDATA("Emissions",SummaryByEISector!$A$3,"GHG","CH4","EISector","Electricity Generation"))*B4*1000000</f>
        <v>38.856245534186719</v>
      </c>
      <c r="E9" s="22">
        <f>(GETPIVOTDATA("Emissions",SummaryByEISector!$A$3,"GHG","Fluorinated Gases","EISector","Electricity Generation"))*B4*1000000</f>
        <v>981.12334695014874</v>
      </c>
      <c r="F9" s="22">
        <f>SUM(B9:E9)</f>
        <v>22702.778086895312</v>
      </c>
    </row>
    <row r="10" spans="1:6" x14ac:dyDescent="0.25">
      <c r="A10" s="22" t="s">
        <v>14</v>
      </c>
      <c r="B10" s="22" t="s">
        <v>15</v>
      </c>
      <c r="C10" s="22">
        <f>(GETPIVOTDATA("Emissions",SummaryByEISector!$A$3,"GHG","N2O","EISector","Waste"))*B4*1000000</f>
        <v>1463.3632389679999</v>
      </c>
      <c r="D10" s="22">
        <f>(GETPIVOTDATA("Emissions",SummaryByEISector!$A$3,"GHG","CH4","EISector","Waste"))*B4*1000000</f>
        <v>7566.5880289402303</v>
      </c>
      <c r="E10" s="22"/>
      <c r="F10" s="22">
        <f t="shared" ref="F10:F16" si="0">SUM(B10:E10)</f>
        <v>9029.9512679082309</v>
      </c>
    </row>
    <row r="11" spans="1:6" x14ac:dyDescent="0.25">
      <c r="A11" s="22" t="s">
        <v>16</v>
      </c>
      <c r="B11" s="22">
        <f>(GETPIVOTDATA("Emissions",SummaryByEISector!$A$3,"GHG","CO2","EISector","Commercial and Residential Buildings"))*B4*1000000</f>
        <v>34106.160167546717</v>
      </c>
      <c r="C11" s="22">
        <f>(GETPIVOTDATA("Emissions",SummaryByEISector!$A$3,"GHG","N2O","EISector","Commercial and Residential Buildings"))*B4*1000000</f>
        <v>192.14887218321294</v>
      </c>
      <c r="D11" s="22">
        <f>(GETPIVOTDATA("Emissions",SummaryByEISector!$A$3,"GHG","CH4","EISector","Commercial and Residential Buildings"))*B4*1000000</f>
        <v>1394.623755457071</v>
      </c>
      <c r="E11" s="22"/>
      <c r="F11" s="22">
        <f t="shared" si="0"/>
        <v>35692.932795187</v>
      </c>
    </row>
    <row r="12" spans="1:6" x14ac:dyDescent="0.25">
      <c r="A12" s="23" t="s">
        <v>17</v>
      </c>
      <c r="B12" s="24">
        <f>(SUMIFS(Data!$K$2:$K$216,Data!$C$2:$C$216,"Commercial",Data!$J$2:$J$216,"CO2"))*$B$4*1000000</f>
        <v>14053.786564629208</v>
      </c>
      <c r="C12" s="24">
        <f>(SUMIFS(Data!$K$2:$K$216,Data!$C$2:$C$216,"Commercial",Data!$J$2:$J$216,"N2O"))*$B$4*1000000</f>
        <v>35.892713578139322</v>
      </c>
      <c r="D12" s="24">
        <f>(SUMIFS(Data!$K$2:$K$216,Data!$C$2:$C$216,"Commercial",Data!$J$2:$J$216,"CH4"))*$B$4*1000000</f>
        <v>228.26063750671489</v>
      </c>
      <c r="E12" s="24"/>
      <c r="F12" s="24">
        <f t="shared" si="0"/>
        <v>14317.939915714063</v>
      </c>
    </row>
    <row r="13" spans="1:6" x14ac:dyDescent="0.25">
      <c r="A13" s="23" t="s">
        <v>18</v>
      </c>
      <c r="B13" s="24">
        <f>(SUMIFS(Data!$K$2:$K$216,Data!$C$2:$C$216,"Residential",Data!$J$2:$J$216,"CO2"))*$B$4*1000000</f>
        <v>20052.373602917505</v>
      </c>
      <c r="C13" s="24">
        <f>(SUMIFS(Data!$K$2:$K$216,Data!$C$2:$C$216,"Residential",Data!$J$2:$J$216,"N2O"))*$B$4*1000000</f>
        <v>156.25615860507361</v>
      </c>
      <c r="D13" s="24">
        <f>(SUMIFS(Data!$K$2:$K$216,Data!$C$2:$C$216,"Residential",Data!$J$2:$J$216,"CH4"))*$B$4*1000000</f>
        <v>1166.3631179503559</v>
      </c>
      <c r="E13" s="24"/>
      <c r="F13" s="24">
        <f t="shared" si="0"/>
        <v>21374.992879472935</v>
      </c>
    </row>
    <row r="14" spans="1:6" x14ac:dyDescent="0.25">
      <c r="A14" s="22" t="s">
        <v>19</v>
      </c>
      <c r="B14" s="22">
        <f>(GETPIVOTDATA("Emissions",SummaryByEISector!$A$3,"GHG","CO2","EISector","Agriculture/Land Management"))*C4*1000000</f>
        <v>24212.148145468873</v>
      </c>
      <c r="C14" s="22">
        <f>(GETPIVOTDATA("Emissions",SummaryByEISector!$A$3,"GHG","N2O","EISector","Agriculture/Land Management"))*C4*1000000</f>
        <v>86085.90644549155</v>
      </c>
      <c r="D14" s="22">
        <f>(GETPIVOTDATA("Emissions",SummaryByEISector!$A$3,"GHG","CH4","EISector","Agriculture/Land Management"))*C4*1000000</f>
        <v>151750.41426676943</v>
      </c>
      <c r="E14" s="22"/>
      <c r="F14" s="22">
        <f t="shared" si="0"/>
        <v>262048.46885772987</v>
      </c>
    </row>
    <row r="15" spans="1:6" x14ac:dyDescent="0.25">
      <c r="A15" s="23" t="s">
        <v>20</v>
      </c>
      <c r="B15" s="24">
        <f>(SUMIFS(Data!$K$1:$K$216,Data!$A$1:$A$216,"Agriculture",Data!$J$1:$J$216,"CO2"))*$C$4*1000000</f>
        <v>11110.295115610046</v>
      </c>
      <c r="C15" s="24">
        <f>(SUMIFS(Data!$K$1:$K$216,Data!$A$1:$A$216,"Agriculture",Data!$J$1:$J$216,"N2O"))*$C$4*1000000</f>
        <v>79265.992512144658</v>
      </c>
      <c r="D15" s="24">
        <f>(SUMIFS(Data!$K$1:$K$216,Data!$A$1:$A$216,"Agriculture",Data!$J$1:$J$216,"CH4"))*$C$4*1000000</f>
        <v>132612.27874624659</v>
      </c>
      <c r="E15" s="24"/>
      <c r="F15" s="24">
        <f t="shared" si="0"/>
        <v>222988.5663740013</v>
      </c>
    </row>
    <row r="16" spans="1:6" x14ac:dyDescent="0.25">
      <c r="A16" s="23" t="s">
        <v>21</v>
      </c>
      <c r="B16" s="24">
        <f>(SUMIFS(Data!$K$1:$K$216,Data!$A$1:$A$216,"Land Use, Land-Use Change and Forestry",Data!$J$1:$J$216,"CO2"))*$C$4*1000000</f>
        <v>13101.853029858825</v>
      </c>
      <c r="C16" s="24">
        <f>(SUMIFS(Data!$K$1:$K$216,Data!$A$1:$A$216,"Land Use, Land-Use Change and Forestry",Data!$J$1:$J$216,"N2O"))*$C$4*1000000</f>
        <v>6819.9139333469293</v>
      </c>
      <c r="D16" s="24">
        <f>(SUMIFS(Data!$K$1:$K$216,Data!$A$1:$A$216,"Land Use, Land-Use Change and Forestry",Data!$J$1:$J$216,"CH4"))*$C$4*1000000</f>
        <v>19138.135520522817</v>
      </c>
      <c r="E16" s="24"/>
      <c r="F16" s="24">
        <f t="shared" si="0"/>
        <v>39059.902483728569</v>
      </c>
    </row>
    <row r="17" spans="1:6" x14ac:dyDescent="0.25">
      <c r="A17" s="22" t="s">
        <v>22</v>
      </c>
      <c r="B17" s="22">
        <f>GETPIVOTDATA("Emissions",SummaryByEISector!$A$3,"GHG","CO2","EISector","Industrial Processes and Product Use")*B4*1000000</f>
        <v>34860.972837476169</v>
      </c>
      <c r="C17" s="22">
        <f>GETPIVOTDATA("Emissions",SummaryByEISector!$A$3,"GHG","N2O","EISector","Industrial Processes and Product Use")*B4*1000000</f>
        <v>420.54477738459013</v>
      </c>
      <c r="D17" s="22">
        <f>GETPIVOTDATA("Emissions",SummaryByEISector!$A$3,"GHG","CH4","EISector","Industrial Processes and Product Use")*B4*1000000</f>
        <v>3876.5393528625959</v>
      </c>
      <c r="E17" s="22">
        <f>GETPIVOTDATA("Emissions",SummaryByEISector!$A$3,"GHG","Fluorinated Gases","EISector","Industrial Processes and Product Use")*B4*1000000</f>
        <v>6037.2714827589598</v>
      </c>
      <c r="F17" s="22">
        <f>SUM(B17:E17)</f>
        <v>45195.32845048231</v>
      </c>
    </row>
    <row r="18" spans="1:6" x14ac:dyDescent="0.25">
      <c r="A18" s="18"/>
      <c r="B18" s="18"/>
      <c r="C18" s="18"/>
      <c r="D18" s="18"/>
      <c r="E18" s="18"/>
    </row>
    <row r="19" spans="1:6" x14ac:dyDescent="0.25">
      <c r="A19" s="18"/>
      <c r="B19" s="18"/>
      <c r="C19" s="18"/>
      <c r="D19" s="18"/>
      <c r="E19" s="18"/>
    </row>
    <row r="20" spans="1:6" x14ac:dyDescent="0.25">
      <c r="A20" s="18"/>
      <c r="B20" s="18"/>
      <c r="C20" s="18"/>
      <c r="D20" s="18"/>
      <c r="E20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44DDA-B22C-4272-AF8E-3B2DAD9E63AD}">
  <dimension ref="A2:G50"/>
  <sheetViews>
    <sheetView workbookViewId="0">
      <selection activeCell="O1" sqref="O1"/>
    </sheetView>
  </sheetViews>
  <sheetFormatPr defaultRowHeight="15" x14ac:dyDescent="0.25"/>
  <cols>
    <col min="1" max="1" width="31.7109375" bestFit="1" customWidth="1"/>
    <col min="2" max="2" width="69.5703125" bestFit="1" customWidth="1"/>
    <col min="3" max="5" width="15.85546875" bestFit="1" customWidth="1"/>
    <col min="6" max="6" width="15.85546875" style="9" bestFit="1" customWidth="1"/>
    <col min="7" max="7" width="6.5703125" bestFit="1" customWidth="1"/>
    <col min="8" max="8" width="7.5703125" bestFit="1" customWidth="1"/>
  </cols>
  <sheetData>
    <row r="2" spans="1:7" ht="15.75" x14ac:dyDescent="0.25">
      <c r="A2" s="2" t="s">
        <v>23</v>
      </c>
    </row>
    <row r="3" spans="1:7" x14ac:dyDescent="0.25">
      <c r="A3" s="1" t="s">
        <v>24</v>
      </c>
      <c r="F3"/>
    </row>
    <row r="4" spans="1:7" x14ac:dyDescent="0.25">
      <c r="C4" t="s">
        <v>25</v>
      </c>
      <c r="D4" t="s">
        <v>26</v>
      </c>
      <c r="E4" t="s">
        <v>27</v>
      </c>
      <c r="F4" t="s">
        <v>11</v>
      </c>
      <c r="G4" t="s">
        <v>28</v>
      </c>
    </row>
    <row r="5" spans="1:7" x14ac:dyDescent="0.25">
      <c r="A5" t="s">
        <v>19</v>
      </c>
      <c r="C5" s="7">
        <v>1.6819493003895996</v>
      </c>
      <c r="D5" s="7">
        <v>10.541671130390402</v>
      </c>
      <c r="E5" s="7">
        <v>5.9801439033610002</v>
      </c>
      <c r="F5" s="8"/>
      <c r="G5" s="7">
        <v>18.203764334141002</v>
      </c>
    </row>
    <row r="6" spans="1:7" x14ac:dyDescent="0.25">
      <c r="B6" t="s">
        <v>29</v>
      </c>
      <c r="C6" s="7"/>
      <c r="D6" s="7">
        <v>6.180188742820401</v>
      </c>
      <c r="E6" s="7"/>
      <c r="F6" s="8"/>
      <c r="G6" s="7">
        <v>6.180188742820401</v>
      </c>
    </row>
    <row r="7" spans="1:7" x14ac:dyDescent="0.25">
      <c r="B7" t="s">
        <v>30</v>
      </c>
      <c r="C7" s="7"/>
      <c r="D7" s="7"/>
      <c r="E7" s="7">
        <v>4.8743791374375007</v>
      </c>
      <c r="F7" s="8"/>
      <c r="G7" s="7">
        <v>4.8743791374375007</v>
      </c>
    </row>
    <row r="8" spans="1:7" x14ac:dyDescent="0.25">
      <c r="B8" t="s">
        <v>31</v>
      </c>
      <c r="C8" s="7"/>
      <c r="D8" s="7">
        <v>3.0270772251412001</v>
      </c>
      <c r="E8" s="7">
        <v>0.63025666014100001</v>
      </c>
      <c r="F8" s="8"/>
      <c r="G8" s="7">
        <v>3.6573338852821999</v>
      </c>
    </row>
    <row r="9" spans="1:7" x14ac:dyDescent="0.25">
      <c r="B9" t="s">
        <v>32</v>
      </c>
      <c r="C9" s="7">
        <v>0.99000000000000021</v>
      </c>
      <c r="D9" s="7">
        <v>0.84028000000000003</v>
      </c>
      <c r="E9" s="7">
        <v>0.43725000000000003</v>
      </c>
      <c r="F9" s="8"/>
      <c r="G9" s="7">
        <v>2.2675300000000003</v>
      </c>
    </row>
    <row r="10" spans="1:7" x14ac:dyDescent="0.25">
      <c r="B10" t="s">
        <v>33</v>
      </c>
      <c r="C10" s="7">
        <v>0.77180070865869999</v>
      </c>
      <c r="D10" s="7"/>
      <c r="E10" s="7"/>
      <c r="F10" s="8"/>
      <c r="G10" s="7">
        <v>0.77180070865869999</v>
      </c>
    </row>
    <row r="11" spans="1:7" x14ac:dyDescent="0.25">
      <c r="B11" t="s">
        <v>34</v>
      </c>
      <c r="C11" s="7">
        <v>0.40134304777499957</v>
      </c>
      <c r="D11" s="7">
        <v>4.22413224184E-2</v>
      </c>
      <c r="E11" s="7">
        <v>3.6510089356499999E-2</v>
      </c>
      <c r="F11" s="8"/>
      <c r="G11" s="7">
        <v>0.4800944595498996</v>
      </c>
    </row>
    <row r="12" spans="1:7" x14ac:dyDescent="0.25">
      <c r="B12" t="s">
        <v>35</v>
      </c>
      <c r="C12" s="7">
        <v>5.3668862934999999E-3</v>
      </c>
      <c r="D12" s="7">
        <v>0.44695070361200001</v>
      </c>
      <c r="E12" s="7"/>
      <c r="F12" s="8"/>
      <c r="G12" s="7">
        <v>0.45231758990550003</v>
      </c>
    </row>
    <row r="13" spans="1:7" x14ac:dyDescent="0.25">
      <c r="B13" t="s">
        <v>36</v>
      </c>
      <c r="C13" s="7"/>
      <c r="D13" s="7">
        <v>4.9331363984000008E-3</v>
      </c>
      <c r="E13" s="7">
        <v>1.7480164260000001E-3</v>
      </c>
      <c r="F13" s="8"/>
      <c r="G13" s="7">
        <v>6.6811528244000006E-3</v>
      </c>
    </row>
    <row r="14" spans="1:7" x14ac:dyDescent="0.25">
      <c r="B14" t="s">
        <v>37</v>
      </c>
      <c r="C14" s="7">
        <v>-4.8269716570599988E-2</v>
      </c>
      <c r="D14" s="7"/>
      <c r="E14" s="7"/>
      <c r="F14" s="8"/>
      <c r="G14" s="7">
        <v>-4.8269716570599988E-2</v>
      </c>
    </row>
    <row r="15" spans="1:7" x14ac:dyDescent="0.25">
      <c r="B15" t="s">
        <v>38</v>
      </c>
      <c r="C15" s="7">
        <v>-0.43829162576700009</v>
      </c>
      <c r="D15" s="7"/>
      <c r="E15" s="7"/>
      <c r="F15" s="8"/>
      <c r="G15" s="7">
        <v>-0.43829162576700009</v>
      </c>
    </row>
    <row r="16" spans="1:7" x14ac:dyDescent="0.25">
      <c r="A16" t="s">
        <v>39</v>
      </c>
      <c r="C16" s="7">
        <v>10.933017365592601</v>
      </c>
      <c r="D16" s="7">
        <v>1.8468345823199998E-2</v>
      </c>
      <c r="E16" s="7">
        <v>0.1346267623495</v>
      </c>
      <c r="F16" s="8"/>
      <c r="G16" s="7">
        <v>11.086112473765301</v>
      </c>
    </row>
    <row r="17" spans="1:7" x14ac:dyDescent="0.25">
      <c r="B17" t="s">
        <v>40</v>
      </c>
      <c r="C17" s="7">
        <v>10.874227580504401</v>
      </c>
      <c r="D17" s="7">
        <v>1.8468345823199998E-2</v>
      </c>
      <c r="E17" s="7">
        <v>0.1346267623495</v>
      </c>
      <c r="F17" s="8"/>
      <c r="G17" s="7">
        <v>11.027322688677101</v>
      </c>
    </row>
    <row r="18" spans="1:7" x14ac:dyDescent="0.25">
      <c r="B18" t="s">
        <v>41</v>
      </c>
      <c r="C18" s="7">
        <v>5.87897850882E-2</v>
      </c>
      <c r="D18" s="7"/>
      <c r="E18" s="7"/>
      <c r="F18" s="8"/>
      <c r="G18" s="7">
        <v>5.87897850882E-2</v>
      </c>
    </row>
    <row r="19" spans="1:7" x14ac:dyDescent="0.25">
      <c r="A19" t="s">
        <v>22</v>
      </c>
      <c r="C19" s="7">
        <v>3.4838354785219496</v>
      </c>
      <c r="D19" s="7">
        <v>0.38740242259880003</v>
      </c>
      <c r="E19" s="7">
        <v>4.2027192487999999E-2</v>
      </c>
      <c r="F19" s="8">
        <v>0.60333544571922504</v>
      </c>
      <c r="G19" s="7">
        <v>4.5166005393279756</v>
      </c>
    </row>
    <row r="20" spans="1:7" x14ac:dyDescent="0.25">
      <c r="B20" t="s">
        <v>40</v>
      </c>
      <c r="C20" s="7">
        <v>3.1262348545260998</v>
      </c>
      <c r="D20" s="7">
        <v>1.6060211095599998E-2</v>
      </c>
      <c r="E20" s="7">
        <v>2.0377705477000001E-2</v>
      </c>
      <c r="F20" s="8"/>
      <c r="G20" s="7">
        <v>3.1626727710986997</v>
      </c>
    </row>
    <row r="21" spans="1:7" x14ac:dyDescent="0.25">
      <c r="B21" t="s">
        <v>42</v>
      </c>
      <c r="C21" s="7">
        <v>2.1152830299999999E-5</v>
      </c>
      <c r="D21" s="7"/>
      <c r="E21" s="7"/>
      <c r="F21" s="8">
        <v>0.56618479758310003</v>
      </c>
      <c r="G21" s="7">
        <v>0.56620595041340005</v>
      </c>
    </row>
    <row r="22" spans="1:7" x14ac:dyDescent="0.25">
      <c r="B22" t="s">
        <v>43</v>
      </c>
      <c r="C22" s="7">
        <v>5.4882658852000001E-3</v>
      </c>
      <c r="D22" s="7">
        <v>0.37134221150320001</v>
      </c>
      <c r="E22" s="7">
        <v>2.2569520000000001E-6</v>
      </c>
      <c r="F22" s="8"/>
      <c r="G22" s="7">
        <v>0.37683273434040004</v>
      </c>
    </row>
    <row r="23" spans="1:7" x14ac:dyDescent="0.25">
      <c r="B23" t="s">
        <v>44</v>
      </c>
      <c r="C23" s="7">
        <v>0.15014384132735001</v>
      </c>
      <c r="D23" s="7"/>
      <c r="E23" s="7"/>
      <c r="F23" s="8"/>
      <c r="G23" s="7">
        <v>0.15014384132735001</v>
      </c>
    </row>
    <row r="24" spans="1:7" x14ac:dyDescent="0.25">
      <c r="B24" t="s">
        <v>45</v>
      </c>
      <c r="C24" s="7">
        <v>0.12620575114970001</v>
      </c>
      <c r="D24" s="7"/>
      <c r="E24" s="7"/>
      <c r="F24" s="8"/>
      <c r="G24" s="7">
        <v>0.12620575114970001</v>
      </c>
    </row>
    <row r="25" spans="1:7" x14ac:dyDescent="0.25">
      <c r="B25" t="s">
        <v>41</v>
      </c>
      <c r="C25" s="7">
        <v>4.7471100290999997E-2</v>
      </c>
      <c r="D25" s="7"/>
      <c r="E25" s="7"/>
      <c r="F25" s="8"/>
      <c r="G25" s="7">
        <v>4.7471100290999997E-2</v>
      </c>
    </row>
    <row r="26" spans="1:7" x14ac:dyDescent="0.25">
      <c r="B26" t="s">
        <v>46</v>
      </c>
      <c r="C26" s="7"/>
      <c r="D26" s="7"/>
      <c r="E26" s="7">
        <v>4.0014557450000001E-4</v>
      </c>
      <c r="F26" s="8">
        <v>3.7150648136124995E-2</v>
      </c>
      <c r="G26" s="7">
        <v>3.7550793710624995E-2</v>
      </c>
    </row>
    <row r="27" spans="1:7" x14ac:dyDescent="0.25">
      <c r="B27" t="s">
        <v>47</v>
      </c>
      <c r="C27" s="7">
        <v>2.8270512512299999E-2</v>
      </c>
      <c r="D27" s="7"/>
      <c r="E27" s="7"/>
      <c r="F27" s="8"/>
      <c r="G27" s="7">
        <v>2.8270512512299999E-2</v>
      </c>
    </row>
    <row r="28" spans="1:7" x14ac:dyDescent="0.25">
      <c r="B28" t="s">
        <v>48</v>
      </c>
      <c r="C28" s="7"/>
      <c r="D28" s="7"/>
      <c r="E28" s="7">
        <v>2.1247084484499999E-2</v>
      </c>
      <c r="F28" s="8"/>
      <c r="G28" s="7">
        <v>2.1247084484499999E-2</v>
      </c>
    </row>
    <row r="29" spans="1:7" x14ac:dyDescent="0.25">
      <c r="A29" t="s">
        <v>16</v>
      </c>
      <c r="C29" s="7">
        <v>3.4084031843229998</v>
      </c>
      <c r="D29" s="7">
        <v>0.13937189134399999</v>
      </c>
      <c r="E29" s="7">
        <v>1.9202420460000001E-2</v>
      </c>
      <c r="F29" s="8"/>
      <c r="G29" s="7">
        <v>3.566977496127</v>
      </c>
    </row>
    <row r="30" spans="1:7" x14ac:dyDescent="0.25">
      <c r="B30" t="s">
        <v>40</v>
      </c>
      <c r="C30" s="7">
        <v>3.4084031843229998</v>
      </c>
      <c r="D30" s="7">
        <v>0.13937189134399999</v>
      </c>
      <c r="E30" s="7">
        <v>1.9202420460000001E-2</v>
      </c>
      <c r="F30" s="8"/>
      <c r="G30" s="7">
        <v>3.566977496127</v>
      </c>
    </row>
    <row r="31" spans="1:7" x14ac:dyDescent="0.25">
      <c r="A31" t="s">
        <v>49</v>
      </c>
      <c r="C31" s="7">
        <v>2.1540285798152499</v>
      </c>
      <c r="D31" s="7">
        <v>3.8831035319999998E-3</v>
      </c>
      <c r="E31" s="7">
        <v>1.28444739185E-2</v>
      </c>
      <c r="F31" s="8">
        <v>9.8048678700000003E-2</v>
      </c>
      <c r="G31" s="7">
        <v>2.2688048359657498</v>
      </c>
    </row>
    <row r="32" spans="1:7" x14ac:dyDescent="0.25">
      <c r="B32" t="s">
        <v>40</v>
      </c>
      <c r="C32" s="7">
        <v>2.0038847384878999</v>
      </c>
      <c r="D32" s="7">
        <v>3.8831035319999998E-3</v>
      </c>
      <c r="E32" s="7">
        <v>1.28444739185E-2</v>
      </c>
      <c r="F32" s="8"/>
      <c r="G32" s="7">
        <v>2.0206123159383997</v>
      </c>
    </row>
    <row r="33" spans="1:7" x14ac:dyDescent="0.25">
      <c r="B33" t="s">
        <v>44</v>
      </c>
      <c r="C33" s="7">
        <v>0.15014384132735001</v>
      </c>
      <c r="D33" s="7"/>
      <c r="E33" s="7"/>
      <c r="F33" s="8"/>
      <c r="G33" s="7">
        <v>0.15014384132735001</v>
      </c>
    </row>
    <row r="34" spans="1:7" x14ac:dyDescent="0.25">
      <c r="B34" t="s">
        <v>48</v>
      </c>
      <c r="C34" s="7"/>
      <c r="D34" s="7"/>
      <c r="E34" s="7"/>
      <c r="F34" s="8">
        <v>9.8048678700000003E-2</v>
      </c>
      <c r="G34" s="7">
        <v>9.8048678700000003E-2</v>
      </c>
    </row>
    <row r="35" spans="1:7" x14ac:dyDescent="0.25">
      <c r="A35" t="s">
        <v>50</v>
      </c>
      <c r="C35" s="7"/>
      <c r="D35" s="7">
        <v>0.7561678771696001</v>
      </c>
      <c r="E35" s="7">
        <v>0.14624137982749999</v>
      </c>
      <c r="F35" s="8"/>
      <c r="G35" s="7">
        <v>0.90240925699710006</v>
      </c>
    </row>
    <row r="36" spans="1:7" x14ac:dyDescent="0.25">
      <c r="B36" t="s">
        <v>51</v>
      </c>
      <c r="C36" s="7"/>
      <c r="D36" s="7">
        <v>0.57431845380000002</v>
      </c>
      <c r="E36" s="7"/>
      <c r="F36" s="8"/>
      <c r="G36" s="7">
        <v>0.57431845380000002</v>
      </c>
    </row>
    <row r="37" spans="1:7" x14ac:dyDescent="0.25">
      <c r="B37" t="s">
        <v>52</v>
      </c>
      <c r="C37" s="7"/>
      <c r="D37" s="7">
        <v>0.14734574388240002</v>
      </c>
      <c r="E37" s="7">
        <v>0.1221906938435</v>
      </c>
      <c r="F37" s="8"/>
      <c r="G37" s="7">
        <v>0.26953643772590002</v>
      </c>
    </row>
    <row r="38" spans="1:7" x14ac:dyDescent="0.25">
      <c r="B38" t="s">
        <v>53</v>
      </c>
      <c r="C38" s="7"/>
      <c r="D38" s="7">
        <v>3.4503679487199998E-2</v>
      </c>
      <c r="E38" s="7">
        <v>2.4050685983999998E-2</v>
      </c>
      <c r="F38" s="8"/>
      <c r="G38" s="7">
        <v>5.8554365471199993E-2</v>
      </c>
    </row>
    <row r="39" spans="1:7" x14ac:dyDescent="0.25">
      <c r="A39" t="s">
        <v>28</v>
      </c>
      <c r="C39" s="7">
        <v>21.661233908642402</v>
      </c>
      <c r="D39" s="7">
        <v>11.846964770858001</v>
      </c>
      <c r="E39" s="7">
        <v>6.3350861324045011</v>
      </c>
      <c r="F39" s="8">
        <v>0.70138412441922504</v>
      </c>
      <c r="G39" s="7">
        <v>40.544668936324108</v>
      </c>
    </row>
    <row r="40" spans="1:7" x14ac:dyDescent="0.25">
      <c r="F40"/>
    </row>
    <row r="41" spans="1:7" x14ac:dyDescent="0.25">
      <c r="F41"/>
    </row>
    <row r="42" spans="1:7" x14ac:dyDescent="0.25">
      <c r="F42"/>
    </row>
    <row r="43" spans="1:7" x14ac:dyDescent="0.25">
      <c r="F43"/>
    </row>
    <row r="44" spans="1:7" x14ac:dyDescent="0.25">
      <c r="F44"/>
    </row>
    <row r="45" spans="1:7" x14ac:dyDescent="0.25">
      <c r="F45"/>
    </row>
    <row r="46" spans="1:7" x14ac:dyDescent="0.25">
      <c r="F46"/>
    </row>
    <row r="47" spans="1:7" x14ac:dyDescent="0.25">
      <c r="F47"/>
    </row>
    <row r="48" spans="1:7" x14ac:dyDescent="0.25">
      <c r="F48"/>
    </row>
    <row r="49" spans="6:6" x14ac:dyDescent="0.25">
      <c r="F49"/>
    </row>
    <row r="50" spans="6:6" x14ac:dyDescent="0.25">
      <c r="F50"/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7560E-8E41-4C5C-B647-1ADAF596884F}">
  <dimension ref="A3:C89"/>
  <sheetViews>
    <sheetView workbookViewId="0">
      <selection activeCell="O1" sqref="O1"/>
    </sheetView>
  </sheetViews>
  <sheetFormatPr defaultRowHeight="15" x14ac:dyDescent="0.25"/>
  <cols>
    <col min="1" max="1" width="31.7109375" bestFit="1" customWidth="1"/>
    <col min="2" max="3" width="10.42578125" bestFit="1" customWidth="1"/>
    <col min="4" max="4" width="5.5703125" bestFit="1" customWidth="1"/>
    <col min="5" max="5" width="15.85546875" bestFit="1" customWidth="1"/>
  </cols>
  <sheetData>
    <row r="3" spans="1:3" x14ac:dyDescent="0.25">
      <c r="B3" t="s">
        <v>54</v>
      </c>
      <c r="C3" t="s">
        <v>55</v>
      </c>
    </row>
    <row r="4" spans="1:3" x14ac:dyDescent="0.25">
      <c r="A4" t="s">
        <v>19</v>
      </c>
      <c r="B4" s="5">
        <v>18.20376433414101</v>
      </c>
      <c r="C4" s="6">
        <v>0.44898046553864401</v>
      </c>
    </row>
    <row r="5" spans="1:3" x14ac:dyDescent="0.25">
      <c r="A5" t="s">
        <v>39</v>
      </c>
      <c r="B5" s="5">
        <v>11.086112473765303</v>
      </c>
      <c r="C5" s="6">
        <v>0.27342959665489358</v>
      </c>
    </row>
    <row r="6" spans="1:3" x14ac:dyDescent="0.25">
      <c r="A6" t="s">
        <v>22</v>
      </c>
      <c r="B6" s="5">
        <v>4.5166005393279764</v>
      </c>
      <c r="C6" s="6">
        <v>0.11139813587876002</v>
      </c>
    </row>
    <row r="7" spans="1:3" x14ac:dyDescent="0.25">
      <c r="A7" t="s">
        <v>16</v>
      </c>
      <c r="B7" s="5">
        <v>3.566977496127</v>
      </c>
      <c r="C7" s="6">
        <v>8.7976485927878184E-2</v>
      </c>
    </row>
    <row r="8" spans="1:3" x14ac:dyDescent="0.25">
      <c r="A8" t="s">
        <v>49</v>
      </c>
      <c r="B8" s="5">
        <v>2.2688048359657498</v>
      </c>
      <c r="C8" s="6">
        <v>5.5958154191095594E-2</v>
      </c>
    </row>
    <row r="9" spans="1:3" x14ac:dyDescent="0.25">
      <c r="A9" t="s">
        <v>50</v>
      </c>
      <c r="B9" s="5">
        <v>0.90240925699710006</v>
      </c>
      <c r="C9" s="6">
        <v>2.2257161808728641E-2</v>
      </c>
    </row>
    <row r="26" spans="1:3" x14ac:dyDescent="0.25">
      <c r="A26" s="1" t="s">
        <v>56</v>
      </c>
      <c r="B26" t="s">
        <v>25</v>
      </c>
    </row>
    <row r="28" spans="1:3" x14ac:dyDescent="0.25">
      <c r="B28" t="s">
        <v>54</v>
      </c>
      <c r="C28" t="s">
        <v>55</v>
      </c>
    </row>
    <row r="29" spans="1:3" x14ac:dyDescent="0.25">
      <c r="A29" t="s">
        <v>39</v>
      </c>
      <c r="B29" s="5">
        <v>10.933017365592601</v>
      </c>
      <c r="C29" s="6">
        <v>0.50472735817836045</v>
      </c>
    </row>
    <row r="30" spans="1:3" x14ac:dyDescent="0.25">
      <c r="A30" t="s">
        <v>22</v>
      </c>
      <c r="B30" s="5">
        <v>3.4838354785219505</v>
      </c>
      <c r="C30" s="6">
        <v>0.16083273433153636</v>
      </c>
    </row>
    <row r="31" spans="1:3" x14ac:dyDescent="0.25">
      <c r="A31" t="s">
        <v>16</v>
      </c>
      <c r="B31" s="5">
        <v>3.4084031843229998</v>
      </c>
      <c r="C31" s="6">
        <v>0.15735037065285162</v>
      </c>
    </row>
    <row r="32" spans="1:3" x14ac:dyDescent="0.25">
      <c r="A32" t="s">
        <v>49</v>
      </c>
      <c r="B32" s="5">
        <v>2.1540285798152499</v>
      </c>
      <c r="C32" s="6">
        <v>9.9441637946388425E-2</v>
      </c>
    </row>
    <row r="33" spans="1:3" x14ac:dyDescent="0.25">
      <c r="A33" t="s">
        <v>19</v>
      </c>
      <c r="B33" s="5">
        <v>1.6819493003896004</v>
      </c>
      <c r="C33" s="6">
        <v>7.7647898890863098E-2</v>
      </c>
    </row>
    <row r="53" spans="1:3" x14ac:dyDescent="0.25">
      <c r="A53" s="1" t="s">
        <v>56</v>
      </c>
      <c r="B53" t="s">
        <v>26</v>
      </c>
    </row>
    <row r="55" spans="1:3" x14ac:dyDescent="0.25">
      <c r="B55" t="s">
        <v>54</v>
      </c>
      <c r="C55" t="s">
        <v>55</v>
      </c>
    </row>
    <row r="56" spans="1:3" x14ac:dyDescent="0.25">
      <c r="A56" t="s">
        <v>19</v>
      </c>
      <c r="B56" s="5">
        <v>10.5416711303904</v>
      </c>
      <c r="C56" s="6">
        <v>0.88982041681440172</v>
      </c>
    </row>
    <row r="57" spans="1:3" x14ac:dyDescent="0.25">
      <c r="A57" t="s">
        <v>50</v>
      </c>
      <c r="B57" s="5">
        <v>0.75616787716959999</v>
      </c>
      <c r="C57" s="6">
        <v>6.3827983943167882E-2</v>
      </c>
    </row>
    <row r="58" spans="1:3" x14ac:dyDescent="0.25">
      <c r="A58" t="s">
        <v>22</v>
      </c>
      <c r="B58" s="5">
        <v>0.38740242259880003</v>
      </c>
      <c r="C58" s="6">
        <v>3.2700563400995315E-2</v>
      </c>
    </row>
    <row r="59" spans="1:3" x14ac:dyDescent="0.25">
      <c r="A59" t="s">
        <v>16</v>
      </c>
      <c r="B59" s="5">
        <v>0.13937189134399999</v>
      </c>
      <c r="C59" s="6">
        <v>1.1764354333764611E-2</v>
      </c>
    </row>
    <row r="60" spans="1:3" x14ac:dyDescent="0.25">
      <c r="A60" t="s">
        <v>39</v>
      </c>
      <c r="B60" s="5">
        <v>1.8468345823199998E-2</v>
      </c>
      <c r="C60" s="6">
        <v>1.5589094911997829E-3</v>
      </c>
    </row>
    <row r="61" spans="1:3" x14ac:dyDescent="0.25">
      <c r="A61" t="s">
        <v>49</v>
      </c>
      <c r="B61" s="5">
        <v>3.8831035319999998E-3</v>
      </c>
      <c r="C61" s="6">
        <v>3.2777201647057576E-4</v>
      </c>
    </row>
    <row r="81" spans="1:3" x14ac:dyDescent="0.25">
      <c r="A81" s="1" t="s">
        <v>56</v>
      </c>
      <c r="B81" t="s">
        <v>27</v>
      </c>
    </row>
    <row r="83" spans="1:3" x14ac:dyDescent="0.25">
      <c r="B83" t="s">
        <v>54</v>
      </c>
      <c r="C83" t="s">
        <v>55</v>
      </c>
    </row>
    <row r="84" spans="1:3" x14ac:dyDescent="0.25">
      <c r="A84" t="s">
        <v>19</v>
      </c>
      <c r="B84" s="5">
        <v>5.980143903361002</v>
      </c>
      <c r="C84" s="6">
        <v>0.94397199633514994</v>
      </c>
    </row>
    <row r="85" spans="1:3" x14ac:dyDescent="0.25">
      <c r="A85" t="s">
        <v>50</v>
      </c>
      <c r="B85" s="5">
        <v>0.14624137982749999</v>
      </c>
      <c r="C85" s="6">
        <v>2.3084355409070598E-2</v>
      </c>
    </row>
    <row r="86" spans="1:3" x14ac:dyDescent="0.25">
      <c r="A86" t="s">
        <v>39</v>
      </c>
      <c r="B86" s="5">
        <v>0.1346267623495</v>
      </c>
      <c r="C86" s="6">
        <v>2.1250975840860744E-2</v>
      </c>
    </row>
    <row r="87" spans="1:3" x14ac:dyDescent="0.25">
      <c r="A87" t="s">
        <v>22</v>
      </c>
      <c r="B87" s="5">
        <v>4.2027192487999999E-2</v>
      </c>
      <c r="C87" s="6">
        <v>6.6340364771091823E-3</v>
      </c>
    </row>
    <row r="88" spans="1:3" x14ac:dyDescent="0.25">
      <c r="A88" t="s">
        <v>16</v>
      </c>
      <c r="B88" s="5">
        <v>1.9202420460000001E-2</v>
      </c>
      <c r="C88" s="6">
        <v>3.0311222386982229E-3</v>
      </c>
    </row>
    <row r="89" spans="1:3" x14ac:dyDescent="0.25">
      <c r="A89" t="s">
        <v>49</v>
      </c>
      <c r="B89" s="5">
        <v>1.28444739185E-2</v>
      </c>
      <c r="C89" s="6">
        <v>2.0275136991112761E-3</v>
      </c>
    </row>
  </sheetData>
  <pageMargins left="0.7" right="0.7" top="0.75" bottom="0.75" header="0.3" footer="0.3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42B0-E919-42D9-9FF4-4C6D09127916}">
  <dimension ref="A2:G32"/>
  <sheetViews>
    <sheetView workbookViewId="0">
      <selection activeCell="O1" sqref="O1"/>
    </sheetView>
  </sheetViews>
  <sheetFormatPr defaultRowHeight="15" x14ac:dyDescent="0.25"/>
  <cols>
    <col min="1" max="1" width="26.140625" bestFit="1" customWidth="1"/>
    <col min="2" max="2" width="69.5703125" bestFit="1" customWidth="1"/>
    <col min="3" max="6" width="15.85546875" bestFit="1" customWidth="1"/>
    <col min="7" max="7" width="6.5703125" bestFit="1" customWidth="1"/>
  </cols>
  <sheetData>
    <row r="2" spans="1:7" ht="15.75" x14ac:dyDescent="0.25">
      <c r="A2" s="2" t="s">
        <v>23</v>
      </c>
    </row>
    <row r="3" spans="1:7" x14ac:dyDescent="0.25">
      <c r="A3" s="1" t="s">
        <v>57</v>
      </c>
    </row>
    <row r="4" spans="1:7" x14ac:dyDescent="0.25">
      <c r="C4" t="s">
        <v>25</v>
      </c>
      <c r="D4" t="s">
        <v>26</v>
      </c>
      <c r="E4" t="s">
        <v>27</v>
      </c>
      <c r="F4" t="s">
        <v>11</v>
      </c>
      <c r="G4" t="s">
        <v>28</v>
      </c>
    </row>
    <row r="5" spans="1:7" x14ac:dyDescent="0.25">
      <c r="A5" t="s">
        <v>58</v>
      </c>
      <c r="B5" t="s">
        <v>40</v>
      </c>
      <c r="C5" s="5">
        <v>19.4127503578414</v>
      </c>
      <c r="D5" s="5">
        <v>0.17778355179479999</v>
      </c>
      <c r="E5" s="5">
        <v>0.18705136220499999</v>
      </c>
      <c r="F5" s="5"/>
      <c r="G5" s="5">
        <v>19.7775852718412</v>
      </c>
    </row>
    <row r="6" spans="1:7" x14ac:dyDescent="0.25">
      <c r="B6" t="s">
        <v>41</v>
      </c>
      <c r="C6" s="5">
        <v>0.1062608853792</v>
      </c>
      <c r="D6" s="5"/>
      <c r="E6" s="5"/>
      <c r="F6" s="5"/>
      <c r="G6" s="5">
        <v>0.1062608853792</v>
      </c>
    </row>
    <row r="7" spans="1:7" x14ac:dyDescent="0.25">
      <c r="B7" t="s">
        <v>43</v>
      </c>
      <c r="C7" s="5">
        <v>5.4882658852000001E-3</v>
      </c>
      <c r="D7" s="5">
        <v>0.37134221150320001</v>
      </c>
      <c r="E7" s="5">
        <v>2.2569520000000001E-6</v>
      </c>
      <c r="F7" s="5"/>
      <c r="G7" s="5">
        <v>0.37683273434040004</v>
      </c>
    </row>
    <row r="8" spans="1:7" x14ac:dyDescent="0.25">
      <c r="A8" t="s">
        <v>59</v>
      </c>
      <c r="C8" s="5">
        <v>19.524499509105802</v>
      </c>
      <c r="D8" s="5">
        <v>0.549125763298</v>
      </c>
      <c r="E8" s="5">
        <v>0.187053619157</v>
      </c>
      <c r="F8" s="5"/>
      <c r="G8" s="5">
        <v>20.260678891560801</v>
      </c>
    </row>
    <row r="9" spans="1:7" x14ac:dyDescent="0.25">
      <c r="A9" t="s">
        <v>20</v>
      </c>
      <c r="B9" t="s">
        <v>30</v>
      </c>
      <c r="C9" s="5"/>
      <c r="D9" s="5"/>
      <c r="E9" s="5">
        <v>4.8743791374375007</v>
      </c>
      <c r="F9" s="5"/>
      <c r="G9" s="5">
        <v>4.8743791374375007</v>
      </c>
    </row>
    <row r="10" spans="1:7" x14ac:dyDescent="0.25">
      <c r="B10" t="s">
        <v>33</v>
      </c>
      <c r="C10" s="5">
        <v>0.77180070865869999</v>
      </c>
      <c r="D10" s="5"/>
      <c r="E10" s="5"/>
      <c r="F10" s="5"/>
      <c r="G10" s="5">
        <v>0.77180070865869999</v>
      </c>
    </row>
    <row r="11" spans="1:7" x14ac:dyDescent="0.25">
      <c r="B11" t="s">
        <v>29</v>
      </c>
      <c r="C11" s="5"/>
      <c r="D11" s="5">
        <v>6.180188742820401</v>
      </c>
      <c r="E11" s="5"/>
      <c r="F11" s="5"/>
      <c r="G11" s="5">
        <v>6.180188742820401</v>
      </c>
    </row>
    <row r="12" spans="1:7" x14ac:dyDescent="0.25">
      <c r="B12" t="s">
        <v>36</v>
      </c>
      <c r="C12" s="5"/>
      <c r="D12" s="5">
        <v>4.9331363984000008E-3</v>
      </c>
      <c r="E12" s="5">
        <v>1.7480164260000001E-3</v>
      </c>
      <c r="F12" s="5"/>
      <c r="G12" s="5">
        <v>6.6811528244000006E-3</v>
      </c>
    </row>
    <row r="13" spans="1:7" x14ac:dyDescent="0.25">
      <c r="B13" t="s">
        <v>31</v>
      </c>
      <c r="C13" s="5"/>
      <c r="D13" s="5">
        <v>3.0270772251412001</v>
      </c>
      <c r="E13" s="5">
        <v>0.63025666014100001</v>
      </c>
      <c r="F13" s="5"/>
      <c r="G13" s="5">
        <v>3.6573338852821999</v>
      </c>
    </row>
    <row r="14" spans="1:7" x14ac:dyDescent="0.25">
      <c r="A14" t="s">
        <v>60</v>
      </c>
      <c r="C14" s="5">
        <v>0.77180070865869999</v>
      </c>
      <c r="D14" s="5">
        <v>9.2121991043600016</v>
      </c>
      <c r="E14" s="5">
        <v>5.5063838140045007</v>
      </c>
      <c r="F14" s="5"/>
      <c r="G14" s="5">
        <v>15.490383627023203</v>
      </c>
    </row>
    <row r="15" spans="1:7" x14ac:dyDescent="0.25">
      <c r="A15" t="s">
        <v>21</v>
      </c>
      <c r="B15" t="s">
        <v>38</v>
      </c>
      <c r="C15" s="5">
        <v>-0.43829162576700009</v>
      </c>
      <c r="D15" s="5"/>
      <c r="E15" s="5"/>
      <c r="F15" s="5"/>
      <c r="G15" s="5">
        <v>-0.43829162576700009</v>
      </c>
    </row>
    <row r="16" spans="1:7" x14ac:dyDescent="0.25">
      <c r="B16" t="s">
        <v>32</v>
      </c>
      <c r="C16" s="5">
        <v>0.99000000000000021</v>
      </c>
      <c r="D16" s="5">
        <v>0.84028000000000003</v>
      </c>
      <c r="E16" s="5">
        <v>0.43725000000000003</v>
      </c>
      <c r="F16" s="5"/>
      <c r="G16" s="5">
        <v>2.2675300000000003</v>
      </c>
    </row>
    <row r="17" spans="1:7" x14ac:dyDescent="0.25">
      <c r="B17" t="s">
        <v>34</v>
      </c>
      <c r="C17" s="5">
        <v>0.40134304777499957</v>
      </c>
      <c r="D17" s="5">
        <v>4.22413224184E-2</v>
      </c>
      <c r="E17" s="5">
        <v>3.6510089356499999E-2</v>
      </c>
      <c r="F17" s="5"/>
      <c r="G17" s="5">
        <v>0.4800944595498996</v>
      </c>
    </row>
    <row r="18" spans="1:7" x14ac:dyDescent="0.25">
      <c r="B18" t="s">
        <v>37</v>
      </c>
      <c r="C18" s="5">
        <v>-4.8269716570599988E-2</v>
      </c>
      <c r="D18" s="5"/>
      <c r="E18" s="5"/>
      <c r="F18" s="5"/>
      <c r="G18" s="5">
        <v>-4.8269716570599988E-2</v>
      </c>
    </row>
    <row r="19" spans="1:7" x14ac:dyDescent="0.25">
      <c r="B19" t="s">
        <v>35</v>
      </c>
      <c r="C19" s="5">
        <v>5.3668862934999999E-3</v>
      </c>
      <c r="D19" s="5">
        <v>0.44695070361200001</v>
      </c>
      <c r="E19" s="5"/>
      <c r="F19" s="5"/>
      <c r="G19" s="5">
        <v>0.45231758990550003</v>
      </c>
    </row>
    <row r="20" spans="1:7" x14ac:dyDescent="0.25">
      <c r="A20" t="s">
        <v>61</v>
      </c>
      <c r="C20" s="5">
        <v>0.91014859173089979</v>
      </c>
      <c r="D20" s="5">
        <v>1.3294720260304</v>
      </c>
      <c r="E20" s="5">
        <v>0.47376008935650005</v>
      </c>
      <c r="F20" s="5"/>
      <c r="G20" s="5">
        <v>2.7133807071177998</v>
      </c>
    </row>
    <row r="21" spans="1:7" x14ac:dyDescent="0.25">
      <c r="A21" t="s">
        <v>22</v>
      </c>
      <c r="B21" t="s">
        <v>45</v>
      </c>
      <c r="C21" s="5">
        <v>0.12620575114970001</v>
      </c>
      <c r="D21" s="5"/>
      <c r="E21" s="5"/>
      <c r="F21" s="5"/>
      <c r="G21" s="5">
        <v>0.12620575114970001</v>
      </c>
    </row>
    <row r="22" spans="1:7" x14ac:dyDescent="0.25">
      <c r="B22" t="s">
        <v>46</v>
      </c>
      <c r="C22" s="5"/>
      <c r="D22" s="5"/>
      <c r="E22" s="5">
        <v>4.0014557450000001E-4</v>
      </c>
      <c r="F22" s="5">
        <v>3.7150648136124995E-2</v>
      </c>
      <c r="G22" s="5">
        <v>3.7550793710624995E-2</v>
      </c>
    </row>
    <row r="23" spans="1:7" x14ac:dyDescent="0.25">
      <c r="B23" t="s">
        <v>44</v>
      </c>
      <c r="C23" s="5">
        <v>0.30028768265470002</v>
      </c>
      <c r="D23" s="5"/>
      <c r="E23" s="5"/>
      <c r="F23" s="5"/>
      <c r="G23" s="5">
        <v>0.30028768265470002</v>
      </c>
    </row>
    <row r="24" spans="1:7" x14ac:dyDescent="0.25">
      <c r="B24" t="s">
        <v>48</v>
      </c>
      <c r="C24" s="5"/>
      <c r="D24" s="5"/>
      <c r="E24" s="5">
        <v>2.1247084484499999E-2</v>
      </c>
      <c r="F24" s="5">
        <v>9.8048678700000003E-2</v>
      </c>
      <c r="G24" s="5">
        <v>0.1192957631845</v>
      </c>
    </row>
    <row r="25" spans="1:7" x14ac:dyDescent="0.25">
      <c r="B25" t="s">
        <v>42</v>
      </c>
      <c r="C25" s="5">
        <v>2.1152830299999999E-5</v>
      </c>
      <c r="D25" s="5"/>
      <c r="E25" s="5"/>
      <c r="F25" s="5">
        <v>0.56618479758310003</v>
      </c>
      <c r="G25" s="5">
        <v>0.56620595041340005</v>
      </c>
    </row>
    <row r="26" spans="1:7" x14ac:dyDescent="0.25">
      <c r="B26" t="s">
        <v>47</v>
      </c>
      <c r="C26" s="5">
        <v>2.8270512512299999E-2</v>
      </c>
      <c r="D26" s="5"/>
      <c r="E26" s="5"/>
      <c r="F26" s="5"/>
      <c r="G26" s="5">
        <v>2.8270512512299999E-2</v>
      </c>
    </row>
    <row r="27" spans="1:7" x14ac:dyDescent="0.25">
      <c r="A27" t="s">
        <v>62</v>
      </c>
      <c r="C27" s="5">
        <v>0.45478509914700005</v>
      </c>
      <c r="D27" s="5"/>
      <c r="E27" s="5">
        <v>2.1647230058999999E-2</v>
      </c>
      <c r="F27" s="5">
        <v>0.70138412441922504</v>
      </c>
      <c r="G27" s="5">
        <v>1.1778164536252251</v>
      </c>
    </row>
    <row r="28" spans="1:7" x14ac:dyDescent="0.25">
      <c r="A28" t="s">
        <v>50</v>
      </c>
      <c r="B28" t="s">
        <v>52</v>
      </c>
      <c r="C28" s="5"/>
      <c r="D28" s="5">
        <v>0.14734574388240002</v>
      </c>
      <c r="E28" s="5">
        <v>0.1221906938435</v>
      </c>
      <c r="F28" s="5"/>
      <c r="G28" s="5">
        <v>0.26953643772590002</v>
      </c>
    </row>
    <row r="29" spans="1:7" x14ac:dyDescent="0.25">
      <c r="B29" t="s">
        <v>53</v>
      </c>
      <c r="C29" s="5"/>
      <c r="D29" s="5">
        <v>3.4503679487199998E-2</v>
      </c>
      <c r="E29" s="5">
        <v>2.4050685983999998E-2</v>
      </c>
      <c r="F29" s="5"/>
      <c r="G29" s="5">
        <v>5.8554365471199993E-2</v>
      </c>
    </row>
    <row r="30" spans="1:7" x14ac:dyDescent="0.25">
      <c r="B30" t="s">
        <v>51</v>
      </c>
      <c r="C30" s="5"/>
      <c r="D30" s="5">
        <v>0.57431845380000002</v>
      </c>
      <c r="E30" s="5"/>
      <c r="F30" s="5"/>
      <c r="G30" s="5">
        <v>0.57431845380000002</v>
      </c>
    </row>
    <row r="31" spans="1:7" x14ac:dyDescent="0.25">
      <c r="A31" t="s">
        <v>63</v>
      </c>
      <c r="C31" s="5"/>
      <c r="D31" s="5">
        <v>0.7561678771696001</v>
      </c>
      <c r="E31" s="5">
        <v>0.14624137982749999</v>
      </c>
      <c r="F31" s="5"/>
      <c r="G31" s="5">
        <v>0.90240925699710006</v>
      </c>
    </row>
    <row r="32" spans="1:7" x14ac:dyDescent="0.25">
      <c r="A32" t="s">
        <v>28</v>
      </c>
      <c r="C32" s="5">
        <v>21.661233908642402</v>
      </c>
      <c r="D32" s="5">
        <v>11.846964770858001</v>
      </c>
      <c r="E32" s="5">
        <v>6.3350861324045002</v>
      </c>
      <c r="F32" s="5">
        <v>0.70138412441922504</v>
      </c>
      <c r="G32" s="5">
        <v>40.544668936324108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94930-DD59-4757-947A-0F9160E537A7}">
  <dimension ref="A1:N220"/>
  <sheetViews>
    <sheetView workbookViewId="0">
      <selection activeCell="O1" sqref="O1"/>
    </sheetView>
  </sheetViews>
  <sheetFormatPr defaultRowHeight="15" x14ac:dyDescent="0.25"/>
  <cols>
    <col min="11" max="11" width="8.85546875" style="16"/>
    <col min="12" max="12" width="10.28515625" customWidth="1"/>
    <col min="13" max="13" width="21.85546875" customWidth="1"/>
  </cols>
  <sheetData>
    <row r="1" spans="1:14" x14ac:dyDescent="0.25">
      <c r="A1" s="10" t="s">
        <v>64</v>
      </c>
      <c r="B1" s="10" t="s">
        <v>65</v>
      </c>
      <c r="C1" s="10" t="s">
        <v>66</v>
      </c>
      <c r="D1" s="10" t="s">
        <v>67</v>
      </c>
      <c r="E1" s="10" t="s">
        <v>68</v>
      </c>
      <c r="F1" s="10" t="s">
        <v>69</v>
      </c>
      <c r="G1" s="10" t="s">
        <v>70</v>
      </c>
      <c r="H1" s="10" t="s">
        <v>71</v>
      </c>
      <c r="I1" s="10" t="s">
        <v>72</v>
      </c>
      <c r="J1" s="10" t="s">
        <v>56</v>
      </c>
      <c r="K1" s="13" t="s">
        <v>73</v>
      </c>
      <c r="L1" s="3" t="s">
        <v>74</v>
      </c>
      <c r="M1" s="3" t="s">
        <v>75</v>
      </c>
      <c r="N1" s="3" t="s">
        <v>76</v>
      </c>
    </row>
    <row r="2" spans="1:14" x14ac:dyDescent="0.25">
      <c r="A2" s="11" t="s">
        <v>20</v>
      </c>
      <c r="B2" s="11" t="s">
        <v>30</v>
      </c>
      <c r="C2" s="11" t="s">
        <v>77</v>
      </c>
      <c r="D2" s="11" t="s">
        <v>38</v>
      </c>
      <c r="E2" s="11" t="s">
        <v>78</v>
      </c>
      <c r="F2" s="11" t="s">
        <v>78</v>
      </c>
      <c r="G2" s="11" t="s">
        <v>78</v>
      </c>
      <c r="H2" s="11" t="s">
        <v>78</v>
      </c>
      <c r="I2" s="11" t="s">
        <v>79</v>
      </c>
      <c r="J2" s="11" t="s">
        <v>27</v>
      </c>
      <c r="K2" s="14">
        <v>0.33225657456899998</v>
      </c>
      <c r="L2" s="4" t="str">
        <f>A2&amp;" "&amp;C2</f>
        <v>Agriculture Indirect</v>
      </c>
      <c r="M2" t="str">
        <f>IF(A2="Agriculture","Agriculture/Land Management",IF(L2="Energy Industrial","Industrial Processes and Product Use",IF(C2="Transportation",C2,IF(C2="Electricity Generation",C2,IF(C2="Residential","Commercial and Residential Buildings",IF(C2="Commercial","Commercial and Residential Buildings",IF(B2="Fugitives","Industrial Processes and Product Use",IF(A2="Land Use, Land-Use Change and Forestry", "Agriculture/Land Management",IF(D2="Electric Power Systems","Electricity Generation",IF(L2="Waste Industrial",A2,A2))))))))))</f>
        <v>Agriculture/Land Management</v>
      </c>
      <c r="N2">
        <f>IF(C2="Other Process Uses of Carbonates",K2/2,K2)</f>
        <v>0.33225657456899998</v>
      </c>
    </row>
    <row r="3" spans="1:14" x14ac:dyDescent="0.25">
      <c r="A3" s="11" t="s">
        <v>20</v>
      </c>
      <c r="B3" s="11" t="s">
        <v>30</v>
      </c>
      <c r="C3" s="11" t="s">
        <v>77</v>
      </c>
      <c r="D3" s="11" t="s">
        <v>34</v>
      </c>
      <c r="E3" s="11" t="s">
        <v>78</v>
      </c>
      <c r="F3" s="11" t="s">
        <v>78</v>
      </c>
      <c r="G3" s="11" t="s">
        <v>78</v>
      </c>
      <c r="H3" s="11" t="s">
        <v>78</v>
      </c>
      <c r="I3" s="11" t="s">
        <v>79</v>
      </c>
      <c r="J3" s="11" t="s">
        <v>27</v>
      </c>
      <c r="K3" s="14">
        <v>7.2833717849500004E-2</v>
      </c>
      <c r="L3" s="4" t="str">
        <f t="shared" ref="L3:L66" si="0">A3&amp;" "&amp;C3</f>
        <v>Agriculture Indirect</v>
      </c>
      <c r="M3" t="str">
        <f t="shared" ref="M3:M66" si="1">IF(A3="Agriculture","Agriculture/Land Management",IF(L3="Energy Industrial","Industrial Processes and Product Use",IF(C3="Transportation",C3,IF(C3="Electricity Generation",C3,IF(C3="Residential","Commercial and Residential Buildings",IF(C3="Commercial","Commercial and Residential Buildings",IF(B3="Fugitives","Industrial Processes and Product Use",IF(A3="Land Use, Land-Use Change and Forestry", "Agriculture/Land Management",IF(D3="Electric Power Systems","Electricity Generation",IF(L3="Waste Industrial",A3,A3))))))))))</f>
        <v>Agriculture/Land Management</v>
      </c>
      <c r="N3">
        <f t="shared" ref="N3:N66" si="2">IF(C3="Other Process Uses of Carbonates",K3/2,K3)</f>
        <v>7.2833717849500004E-2</v>
      </c>
    </row>
    <row r="4" spans="1:14" x14ac:dyDescent="0.25">
      <c r="A4" s="11" t="s">
        <v>20</v>
      </c>
      <c r="B4" s="11" t="s">
        <v>30</v>
      </c>
      <c r="C4" s="11" t="s">
        <v>80</v>
      </c>
      <c r="D4" s="11" t="s">
        <v>38</v>
      </c>
      <c r="E4" s="11" t="s">
        <v>78</v>
      </c>
      <c r="F4" s="11" t="s">
        <v>78</v>
      </c>
      <c r="G4" s="11" t="s">
        <v>78</v>
      </c>
      <c r="H4" s="11" t="s">
        <v>78</v>
      </c>
      <c r="I4" s="11" t="s">
        <v>79</v>
      </c>
      <c r="J4" s="11" t="s">
        <v>27</v>
      </c>
      <c r="K4" s="14">
        <v>3.1147550936430002</v>
      </c>
      <c r="L4" s="4" t="str">
        <f t="shared" si="0"/>
        <v>Agriculture Direct</v>
      </c>
      <c r="M4" t="str">
        <f t="shared" si="1"/>
        <v>Agriculture/Land Management</v>
      </c>
      <c r="N4">
        <f t="shared" si="2"/>
        <v>3.1147550936430002</v>
      </c>
    </row>
    <row r="5" spans="1:14" x14ac:dyDescent="0.25">
      <c r="A5" s="11" t="s">
        <v>20</v>
      </c>
      <c r="B5" s="11" t="s">
        <v>30</v>
      </c>
      <c r="C5" s="11" t="s">
        <v>80</v>
      </c>
      <c r="D5" s="11" t="s">
        <v>34</v>
      </c>
      <c r="E5" s="11" t="s">
        <v>78</v>
      </c>
      <c r="F5" s="11" t="s">
        <v>78</v>
      </c>
      <c r="G5" s="11" t="s">
        <v>78</v>
      </c>
      <c r="H5" s="11" t="s">
        <v>78</v>
      </c>
      <c r="I5" s="11" t="s">
        <v>79</v>
      </c>
      <c r="J5" s="11" t="s">
        <v>27</v>
      </c>
      <c r="K5" s="14">
        <v>1.3545337513760001</v>
      </c>
      <c r="L5" s="4" t="str">
        <f t="shared" si="0"/>
        <v>Agriculture Direct</v>
      </c>
      <c r="M5" t="str">
        <f t="shared" si="1"/>
        <v>Agriculture/Land Management</v>
      </c>
      <c r="N5">
        <f t="shared" si="2"/>
        <v>1.3545337513760001</v>
      </c>
    </row>
    <row r="6" spans="1:14" x14ac:dyDescent="0.25">
      <c r="A6" s="17" t="s">
        <v>21</v>
      </c>
      <c r="B6" s="11" t="s">
        <v>34</v>
      </c>
      <c r="C6" s="11" t="s">
        <v>81</v>
      </c>
      <c r="D6" s="11" t="s">
        <v>82</v>
      </c>
      <c r="E6" s="11" t="s">
        <v>83</v>
      </c>
      <c r="F6" s="11" t="s">
        <v>78</v>
      </c>
      <c r="G6" s="11" t="s">
        <v>78</v>
      </c>
      <c r="H6" s="11" t="s">
        <v>78</v>
      </c>
      <c r="I6" s="11" t="s">
        <v>79</v>
      </c>
      <c r="J6" s="11" t="s">
        <v>25</v>
      </c>
      <c r="K6" s="14">
        <v>-0.21750733551449999</v>
      </c>
      <c r="L6" s="4" t="str">
        <f t="shared" si="0"/>
        <v>Land Use, Land-Use Change and Forestry Land Converted to Grassland</v>
      </c>
      <c r="M6" t="str">
        <f t="shared" si="1"/>
        <v>Agriculture/Land Management</v>
      </c>
      <c r="N6">
        <f t="shared" si="2"/>
        <v>-0.21750733551449999</v>
      </c>
    </row>
    <row r="7" spans="1:14" x14ac:dyDescent="0.25">
      <c r="A7" s="11" t="s">
        <v>21</v>
      </c>
      <c r="B7" s="11" t="s">
        <v>34</v>
      </c>
      <c r="C7" s="11" t="s">
        <v>81</v>
      </c>
      <c r="D7" s="11" t="s">
        <v>84</v>
      </c>
      <c r="E7" s="11" t="s">
        <v>85</v>
      </c>
      <c r="F7" s="11" t="s">
        <v>78</v>
      </c>
      <c r="G7" s="11" t="s">
        <v>78</v>
      </c>
      <c r="H7" s="11" t="s">
        <v>78</v>
      </c>
      <c r="I7" s="11" t="s">
        <v>79</v>
      </c>
      <c r="J7" s="11" t="s">
        <v>25</v>
      </c>
      <c r="K7" s="14">
        <v>0.15476810463810001</v>
      </c>
      <c r="L7" s="4" t="str">
        <f t="shared" si="0"/>
        <v>Land Use, Land-Use Change and Forestry Land Converted to Grassland</v>
      </c>
      <c r="M7" t="str">
        <f t="shared" si="1"/>
        <v>Agriculture/Land Management</v>
      </c>
      <c r="N7">
        <f t="shared" si="2"/>
        <v>0.15476810463810001</v>
      </c>
    </row>
    <row r="8" spans="1:14" x14ac:dyDescent="0.25">
      <c r="A8" s="11" t="s">
        <v>21</v>
      </c>
      <c r="B8" s="11" t="s">
        <v>34</v>
      </c>
      <c r="C8" s="11" t="s">
        <v>81</v>
      </c>
      <c r="D8" s="11" t="s">
        <v>84</v>
      </c>
      <c r="E8" s="11" t="s">
        <v>86</v>
      </c>
      <c r="F8" s="11" t="s">
        <v>78</v>
      </c>
      <c r="G8" s="11" t="s">
        <v>78</v>
      </c>
      <c r="H8" s="11" t="s">
        <v>78</v>
      </c>
      <c r="I8" s="11" t="s">
        <v>79</v>
      </c>
      <c r="J8" s="11" t="s">
        <v>25</v>
      </c>
      <c r="K8" s="14">
        <v>2.7598959291200001E-2</v>
      </c>
      <c r="L8" s="4" t="str">
        <f t="shared" si="0"/>
        <v>Land Use, Land-Use Change and Forestry Land Converted to Grassland</v>
      </c>
      <c r="M8" t="str">
        <f t="shared" si="1"/>
        <v>Agriculture/Land Management</v>
      </c>
      <c r="N8">
        <f t="shared" si="2"/>
        <v>2.7598959291200001E-2</v>
      </c>
    </row>
    <row r="9" spans="1:14" x14ac:dyDescent="0.25">
      <c r="A9" s="11" t="s">
        <v>21</v>
      </c>
      <c r="B9" s="11" t="s">
        <v>34</v>
      </c>
      <c r="C9" s="11" t="s">
        <v>81</v>
      </c>
      <c r="D9" s="11" t="s">
        <v>84</v>
      </c>
      <c r="E9" s="11" t="s">
        <v>87</v>
      </c>
      <c r="F9" s="11" t="s">
        <v>78</v>
      </c>
      <c r="G9" s="11" t="s">
        <v>78</v>
      </c>
      <c r="H9" s="11" t="s">
        <v>78</v>
      </c>
      <c r="I9" s="11" t="s">
        <v>79</v>
      </c>
      <c r="J9" s="11" t="s">
        <v>25</v>
      </c>
      <c r="K9" s="14">
        <v>3.89293622246E-2</v>
      </c>
      <c r="L9" s="4" t="str">
        <f t="shared" si="0"/>
        <v>Land Use, Land-Use Change and Forestry Land Converted to Grassland</v>
      </c>
      <c r="M9" t="str">
        <f t="shared" si="1"/>
        <v>Agriculture/Land Management</v>
      </c>
      <c r="N9">
        <f t="shared" si="2"/>
        <v>3.89293622246E-2</v>
      </c>
    </row>
    <row r="10" spans="1:14" x14ac:dyDescent="0.25">
      <c r="A10" s="11" t="s">
        <v>21</v>
      </c>
      <c r="B10" s="11" t="s">
        <v>34</v>
      </c>
      <c r="C10" s="11" t="s">
        <v>81</v>
      </c>
      <c r="D10" s="11" t="s">
        <v>84</v>
      </c>
      <c r="E10" s="11" t="s">
        <v>88</v>
      </c>
      <c r="F10" s="11" t="s">
        <v>78</v>
      </c>
      <c r="G10" s="11" t="s">
        <v>78</v>
      </c>
      <c r="H10" s="11" t="s">
        <v>78</v>
      </c>
      <c r="I10" s="11" t="s">
        <v>79</v>
      </c>
      <c r="J10" s="11" t="s">
        <v>25</v>
      </c>
      <c r="K10" s="14">
        <v>0.10633197043089999</v>
      </c>
      <c r="L10" s="4" t="str">
        <f t="shared" si="0"/>
        <v>Land Use, Land-Use Change and Forestry Land Converted to Grassland</v>
      </c>
      <c r="M10" t="str">
        <f t="shared" si="1"/>
        <v>Agriculture/Land Management</v>
      </c>
      <c r="N10">
        <f t="shared" si="2"/>
        <v>0.10633197043089999</v>
      </c>
    </row>
    <row r="11" spans="1:14" x14ac:dyDescent="0.25">
      <c r="A11" s="11" t="s">
        <v>21</v>
      </c>
      <c r="B11" s="11" t="s">
        <v>34</v>
      </c>
      <c r="C11" s="11" t="s">
        <v>81</v>
      </c>
      <c r="D11" s="11" t="s">
        <v>84</v>
      </c>
      <c r="E11" s="11" t="s">
        <v>83</v>
      </c>
      <c r="F11" s="11" t="s">
        <v>78</v>
      </c>
      <c r="G11" s="11" t="s">
        <v>78</v>
      </c>
      <c r="H11" s="11" t="s">
        <v>78</v>
      </c>
      <c r="I11" s="11" t="s">
        <v>79</v>
      </c>
      <c r="J11" s="11" t="s">
        <v>25</v>
      </c>
      <c r="K11" s="14">
        <v>1.4479795166999999E-3</v>
      </c>
      <c r="L11" s="4" t="str">
        <f t="shared" si="0"/>
        <v>Land Use, Land-Use Change and Forestry Land Converted to Grassland</v>
      </c>
      <c r="M11" t="str">
        <f t="shared" si="1"/>
        <v>Agriculture/Land Management</v>
      </c>
      <c r="N11">
        <f t="shared" si="2"/>
        <v>1.4479795166999999E-3</v>
      </c>
    </row>
    <row r="12" spans="1:14" x14ac:dyDescent="0.25">
      <c r="A12" s="11" t="s">
        <v>21</v>
      </c>
      <c r="B12" s="11" t="s">
        <v>34</v>
      </c>
      <c r="C12" s="11" t="s">
        <v>81</v>
      </c>
      <c r="D12" s="11" t="s">
        <v>89</v>
      </c>
      <c r="E12" s="11" t="s">
        <v>85</v>
      </c>
      <c r="F12" s="11" t="s">
        <v>78</v>
      </c>
      <c r="G12" s="11" t="s">
        <v>78</v>
      </c>
      <c r="H12" s="11" t="s">
        <v>78</v>
      </c>
      <c r="I12" s="11" t="s">
        <v>79</v>
      </c>
      <c r="J12" s="11" t="s">
        <v>25</v>
      </c>
      <c r="K12" s="14">
        <v>-6.2733793428000001E-3</v>
      </c>
      <c r="L12" s="4" t="str">
        <f t="shared" si="0"/>
        <v>Land Use, Land-Use Change and Forestry Land Converted to Grassland</v>
      </c>
      <c r="M12" t="str">
        <f t="shared" si="1"/>
        <v>Agriculture/Land Management</v>
      </c>
      <c r="N12">
        <f t="shared" si="2"/>
        <v>-6.2733793428000001E-3</v>
      </c>
    </row>
    <row r="13" spans="1:14" x14ac:dyDescent="0.25">
      <c r="A13" s="11" t="s">
        <v>21</v>
      </c>
      <c r="B13" s="11" t="s">
        <v>34</v>
      </c>
      <c r="C13" s="11" t="s">
        <v>81</v>
      </c>
      <c r="D13" s="11" t="s">
        <v>89</v>
      </c>
      <c r="E13" s="11" t="s">
        <v>86</v>
      </c>
      <c r="F13" s="11" t="s">
        <v>78</v>
      </c>
      <c r="G13" s="11" t="s">
        <v>78</v>
      </c>
      <c r="H13" s="11" t="s">
        <v>78</v>
      </c>
      <c r="I13" s="11" t="s">
        <v>79</v>
      </c>
      <c r="J13" s="11" t="s">
        <v>25</v>
      </c>
      <c r="K13" s="14">
        <v>-6.9704173010000001E-4</v>
      </c>
      <c r="L13" s="4" t="str">
        <f t="shared" si="0"/>
        <v>Land Use, Land-Use Change and Forestry Land Converted to Grassland</v>
      </c>
      <c r="M13" t="str">
        <f t="shared" si="1"/>
        <v>Agriculture/Land Management</v>
      </c>
      <c r="N13">
        <f t="shared" si="2"/>
        <v>-6.9704173010000001E-4</v>
      </c>
    </row>
    <row r="14" spans="1:14" x14ac:dyDescent="0.25">
      <c r="A14" s="11" t="s">
        <v>21</v>
      </c>
      <c r="B14" s="11" t="s">
        <v>34</v>
      </c>
      <c r="C14" s="11" t="s">
        <v>81</v>
      </c>
      <c r="D14" s="11" t="s">
        <v>89</v>
      </c>
      <c r="E14" s="11" t="s">
        <v>87</v>
      </c>
      <c r="F14" s="11" t="s">
        <v>78</v>
      </c>
      <c r="G14" s="11" t="s">
        <v>78</v>
      </c>
      <c r="H14" s="11" t="s">
        <v>78</v>
      </c>
      <c r="I14" s="11" t="s">
        <v>79</v>
      </c>
      <c r="J14" s="11" t="s">
        <v>25</v>
      </c>
      <c r="K14" s="14">
        <v>-6.8375752301000001E-3</v>
      </c>
      <c r="L14" s="4" t="str">
        <f t="shared" si="0"/>
        <v>Land Use, Land-Use Change and Forestry Land Converted to Grassland</v>
      </c>
      <c r="M14" t="str">
        <f t="shared" si="1"/>
        <v>Agriculture/Land Management</v>
      </c>
      <c r="N14">
        <f t="shared" si="2"/>
        <v>-6.8375752301000001E-3</v>
      </c>
    </row>
    <row r="15" spans="1:14" x14ac:dyDescent="0.25">
      <c r="A15" s="11" t="s">
        <v>21</v>
      </c>
      <c r="B15" s="11" t="s">
        <v>34</v>
      </c>
      <c r="C15" s="11" t="s">
        <v>81</v>
      </c>
      <c r="D15" s="11" t="s">
        <v>89</v>
      </c>
      <c r="E15" s="11" t="s">
        <v>88</v>
      </c>
      <c r="F15" s="11" t="s">
        <v>78</v>
      </c>
      <c r="G15" s="11" t="s">
        <v>78</v>
      </c>
      <c r="H15" s="11" t="s">
        <v>78</v>
      </c>
      <c r="I15" s="11" t="s">
        <v>79</v>
      </c>
      <c r="J15" s="11" t="s">
        <v>25</v>
      </c>
      <c r="K15" s="14">
        <v>-1.42953910448E-2</v>
      </c>
      <c r="L15" s="4" t="str">
        <f t="shared" si="0"/>
        <v>Land Use, Land-Use Change and Forestry Land Converted to Grassland</v>
      </c>
      <c r="M15" t="str">
        <f t="shared" si="1"/>
        <v>Agriculture/Land Management</v>
      </c>
      <c r="N15">
        <f t="shared" si="2"/>
        <v>-1.42953910448E-2</v>
      </c>
    </row>
    <row r="16" spans="1:14" x14ac:dyDescent="0.25">
      <c r="A16" s="11" t="s">
        <v>21</v>
      </c>
      <c r="B16" s="11" t="s">
        <v>34</v>
      </c>
      <c r="C16" s="11" t="s">
        <v>81</v>
      </c>
      <c r="D16" s="11" t="s">
        <v>89</v>
      </c>
      <c r="E16" s="11" t="s">
        <v>83</v>
      </c>
      <c r="F16" s="11" t="s">
        <v>78</v>
      </c>
      <c r="G16" s="11" t="s">
        <v>78</v>
      </c>
      <c r="H16" s="11" t="s">
        <v>78</v>
      </c>
      <c r="I16" s="11" t="s">
        <v>79</v>
      </c>
      <c r="J16" s="11" t="s">
        <v>25</v>
      </c>
      <c r="K16" s="14">
        <v>-1.4226893519293</v>
      </c>
      <c r="L16" s="4" t="str">
        <f t="shared" si="0"/>
        <v>Land Use, Land-Use Change and Forestry Land Converted to Grassland</v>
      </c>
      <c r="M16" t="str">
        <f t="shared" si="1"/>
        <v>Agriculture/Land Management</v>
      </c>
      <c r="N16">
        <f t="shared" si="2"/>
        <v>-1.4226893519293</v>
      </c>
    </row>
    <row r="17" spans="1:14" x14ac:dyDescent="0.25">
      <c r="A17" s="11" t="s">
        <v>21</v>
      </c>
      <c r="B17" s="11" t="s">
        <v>34</v>
      </c>
      <c r="C17" s="11" t="s">
        <v>81</v>
      </c>
      <c r="D17" s="11" t="s">
        <v>90</v>
      </c>
      <c r="E17" s="11" t="s">
        <v>83</v>
      </c>
      <c r="F17" s="11" t="s">
        <v>78</v>
      </c>
      <c r="G17" s="11" t="s">
        <v>78</v>
      </c>
      <c r="H17" s="11" t="s">
        <v>78</v>
      </c>
      <c r="I17" s="11" t="s">
        <v>79</v>
      </c>
      <c r="J17" s="11" t="s">
        <v>25</v>
      </c>
      <c r="K17" s="14">
        <v>-3.34968756103E-2</v>
      </c>
      <c r="L17" s="4" t="str">
        <f t="shared" si="0"/>
        <v>Land Use, Land-Use Change and Forestry Land Converted to Grassland</v>
      </c>
      <c r="M17" t="str">
        <f t="shared" si="1"/>
        <v>Agriculture/Land Management</v>
      </c>
      <c r="N17">
        <f t="shared" si="2"/>
        <v>-3.34968756103E-2</v>
      </c>
    </row>
    <row r="18" spans="1:14" x14ac:dyDescent="0.25">
      <c r="A18" s="11" t="s">
        <v>21</v>
      </c>
      <c r="B18" s="11" t="s">
        <v>34</v>
      </c>
      <c r="C18" s="11" t="s">
        <v>81</v>
      </c>
      <c r="D18" s="11" t="s">
        <v>91</v>
      </c>
      <c r="E18" s="11" t="s">
        <v>83</v>
      </c>
      <c r="F18" s="11" t="s">
        <v>78</v>
      </c>
      <c r="G18" s="11" t="s">
        <v>78</v>
      </c>
      <c r="H18" s="11" t="s">
        <v>78</v>
      </c>
      <c r="I18" s="11" t="s">
        <v>79</v>
      </c>
      <c r="J18" s="11" t="s">
        <v>25</v>
      </c>
      <c r="K18" s="14">
        <v>1.6215424902000001E-3</v>
      </c>
      <c r="L18" s="4" t="str">
        <f t="shared" si="0"/>
        <v>Land Use, Land-Use Change and Forestry Land Converted to Grassland</v>
      </c>
      <c r="M18" t="str">
        <f t="shared" si="1"/>
        <v>Agriculture/Land Management</v>
      </c>
      <c r="N18">
        <f t="shared" si="2"/>
        <v>1.6215424902000001E-3</v>
      </c>
    </row>
    <row r="19" spans="1:14" x14ac:dyDescent="0.25">
      <c r="A19" s="11" t="s">
        <v>21</v>
      </c>
      <c r="B19" s="11" t="s">
        <v>34</v>
      </c>
      <c r="C19" s="11" t="s">
        <v>92</v>
      </c>
      <c r="D19" s="11" t="s">
        <v>93</v>
      </c>
      <c r="E19" s="11" t="s">
        <v>85</v>
      </c>
      <c r="F19" s="11" t="s">
        <v>78</v>
      </c>
      <c r="G19" s="11" t="s">
        <v>78</v>
      </c>
      <c r="H19" s="11" t="s">
        <v>78</v>
      </c>
      <c r="I19" s="11" t="s">
        <v>79</v>
      </c>
      <c r="J19" s="11" t="s">
        <v>25</v>
      </c>
      <c r="K19" s="14">
        <v>-2.7000653635899999E-2</v>
      </c>
      <c r="L19" s="4" t="str">
        <f t="shared" si="0"/>
        <v>Land Use, Land-Use Change and Forestry Grassland Remaining Grassland</v>
      </c>
      <c r="M19" t="str">
        <f t="shared" si="1"/>
        <v>Agriculture/Land Management</v>
      </c>
      <c r="N19">
        <f t="shared" si="2"/>
        <v>-2.7000653635899999E-2</v>
      </c>
    </row>
    <row r="20" spans="1:14" x14ac:dyDescent="0.25">
      <c r="A20" s="11" t="s">
        <v>21</v>
      </c>
      <c r="B20" s="11" t="s">
        <v>34</v>
      </c>
      <c r="C20" s="11" t="s">
        <v>92</v>
      </c>
      <c r="D20" s="11" t="s">
        <v>93</v>
      </c>
      <c r="E20" s="11" t="s">
        <v>86</v>
      </c>
      <c r="F20" s="11" t="s">
        <v>78</v>
      </c>
      <c r="G20" s="11" t="s">
        <v>78</v>
      </c>
      <c r="H20" s="11" t="s">
        <v>78</v>
      </c>
      <c r="I20" s="11" t="s">
        <v>79</v>
      </c>
      <c r="J20" s="11" t="s">
        <v>25</v>
      </c>
      <c r="K20" s="14">
        <v>-4.8937845914000001E-3</v>
      </c>
      <c r="L20" s="4" t="str">
        <f t="shared" si="0"/>
        <v>Land Use, Land-Use Change and Forestry Grassland Remaining Grassland</v>
      </c>
      <c r="M20" t="str">
        <f t="shared" si="1"/>
        <v>Agriculture/Land Management</v>
      </c>
      <c r="N20">
        <f t="shared" si="2"/>
        <v>-4.8937845914000001E-3</v>
      </c>
    </row>
    <row r="21" spans="1:14" x14ac:dyDescent="0.25">
      <c r="A21" s="11" t="s">
        <v>21</v>
      </c>
      <c r="B21" s="11" t="s">
        <v>34</v>
      </c>
      <c r="C21" s="11" t="s">
        <v>92</v>
      </c>
      <c r="D21" s="11" t="s">
        <v>93</v>
      </c>
      <c r="E21" s="11" t="s">
        <v>87</v>
      </c>
      <c r="F21" s="11" t="s">
        <v>78</v>
      </c>
      <c r="G21" s="11" t="s">
        <v>78</v>
      </c>
      <c r="H21" s="11" t="s">
        <v>78</v>
      </c>
      <c r="I21" s="11" t="s">
        <v>79</v>
      </c>
      <c r="J21" s="11" t="s">
        <v>25</v>
      </c>
      <c r="K21" s="14">
        <v>2.7152539002999999E-3</v>
      </c>
      <c r="L21" s="4" t="str">
        <f t="shared" si="0"/>
        <v>Land Use, Land-Use Change and Forestry Grassland Remaining Grassland</v>
      </c>
      <c r="M21" t="str">
        <f t="shared" si="1"/>
        <v>Agriculture/Land Management</v>
      </c>
      <c r="N21">
        <f t="shared" si="2"/>
        <v>2.7152539002999999E-3</v>
      </c>
    </row>
    <row r="22" spans="1:14" x14ac:dyDescent="0.25">
      <c r="A22" s="11" t="s">
        <v>21</v>
      </c>
      <c r="B22" s="11" t="s">
        <v>34</v>
      </c>
      <c r="C22" s="11" t="s">
        <v>92</v>
      </c>
      <c r="D22" s="11" t="s">
        <v>93</v>
      </c>
      <c r="E22" s="11" t="s">
        <v>88</v>
      </c>
      <c r="F22" s="11" t="s">
        <v>78</v>
      </c>
      <c r="G22" s="11" t="s">
        <v>78</v>
      </c>
      <c r="H22" s="11" t="s">
        <v>78</v>
      </c>
      <c r="I22" s="11" t="s">
        <v>79</v>
      </c>
      <c r="J22" s="11" t="s">
        <v>25</v>
      </c>
      <c r="K22" s="14">
        <v>-2.0579764022199999E-2</v>
      </c>
      <c r="L22" s="4" t="str">
        <f t="shared" si="0"/>
        <v>Land Use, Land-Use Change and Forestry Grassland Remaining Grassland</v>
      </c>
      <c r="M22" t="str">
        <f t="shared" si="1"/>
        <v>Agriculture/Land Management</v>
      </c>
      <c r="N22">
        <f t="shared" si="2"/>
        <v>-2.0579764022199999E-2</v>
      </c>
    </row>
    <row r="23" spans="1:14" x14ac:dyDescent="0.25">
      <c r="A23" s="11" t="s">
        <v>21</v>
      </c>
      <c r="B23" s="11" t="s">
        <v>34</v>
      </c>
      <c r="C23" s="11" t="s">
        <v>92</v>
      </c>
      <c r="D23" s="11" t="s">
        <v>94</v>
      </c>
      <c r="E23" s="11" t="s">
        <v>83</v>
      </c>
      <c r="F23" s="11" t="s">
        <v>78</v>
      </c>
      <c r="G23" s="11" t="s">
        <v>78</v>
      </c>
      <c r="H23" s="11" t="s">
        <v>78</v>
      </c>
      <c r="I23" s="11" t="s">
        <v>79</v>
      </c>
      <c r="J23" s="11" t="s">
        <v>25</v>
      </c>
      <c r="K23" s="14">
        <v>1.8035423262390999</v>
      </c>
      <c r="L23" s="4" t="str">
        <f t="shared" si="0"/>
        <v>Land Use, Land-Use Change and Forestry Grassland Remaining Grassland</v>
      </c>
      <c r="M23" t="str">
        <f t="shared" si="1"/>
        <v>Agriculture/Land Management</v>
      </c>
      <c r="N23">
        <f t="shared" si="2"/>
        <v>1.8035423262390999</v>
      </c>
    </row>
    <row r="24" spans="1:14" x14ac:dyDescent="0.25">
      <c r="A24" s="11" t="s">
        <v>21</v>
      </c>
      <c r="B24" s="11" t="s">
        <v>34</v>
      </c>
      <c r="C24" s="11" t="s">
        <v>92</v>
      </c>
      <c r="D24" s="11" t="s">
        <v>94</v>
      </c>
      <c r="E24" s="11" t="s">
        <v>95</v>
      </c>
      <c r="F24" s="11" t="s">
        <v>78</v>
      </c>
      <c r="G24" s="11" t="s">
        <v>78</v>
      </c>
      <c r="H24" s="11" t="s">
        <v>78</v>
      </c>
      <c r="I24" s="11" t="s">
        <v>79</v>
      </c>
      <c r="J24" s="11" t="s">
        <v>25</v>
      </c>
      <c r="K24" s="14">
        <v>1.8658701695300001E-2</v>
      </c>
      <c r="L24" s="4" t="str">
        <f t="shared" si="0"/>
        <v>Land Use, Land-Use Change and Forestry Grassland Remaining Grassland</v>
      </c>
      <c r="M24" t="str">
        <f t="shared" si="1"/>
        <v>Agriculture/Land Management</v>
      </c>
      <c r="N24">
        <f t="shared" si="2"/>
        <v>1.8658701695300001E-2</v>
      </c>
    </row>
    <row r="25" spans="1:14" x14ac:dyDescent="0.25">
      <c r="A25" s="11" t="s">
        <v>21</v>
      </c>
      <c r="B25" s="11" t="s">
        <v>38</v>
      </c>
      <c r="C25" s="11" t="s">
        <v>96</v>
      </c>
      <c r="D25" s="11" t="s">
        <v>97</v>
      </c>
      <c r="E25" s="11" t="s">
        <v>85</v>
      </c>
      <c r="F25" s="11" t="s">
        <v>78</v>
      </c>
      <c r="G25" s="11" t="s">
        <v>78</v>
      </c>
      <c r="H25" s="11" t="s">
        <v>78</v>
      </c>
      <c r="I25" s="11" t="s">
        <v>79</v>
      </c>
      <c r="J25" s="11" t="s">
        <v>25</v>
      </c>
      <c r="K25" s="14">
        <v>4.2587219970000002E-4</v>
      </c>
      <c r="L25" s="4" t="str">
        <f t="shared" si="0"/>
        <v>Land Use, Land-Use Change and Forestry Land Converted to Cropland</v>
      </c>
      <c r="M25" t="str">
        <f t="shared" si="1"/>
        <v>Agriculture/Land Management</v>
      </c>
      <c r="N25">
        <f t="shared" si="2"/>
        <v>4.2587219970000002E-4</v>
      </c>
    </row>
    <row r="26" spans="1:14" x14ac:dyDescent="0.25">
      <c r="A26" s="11" t="s">
        <v>21</v>
      </c>
      <c r="B26" s="11" t="s">
        <v>38</v>
      </c>
      <c r="C26" s="11" t="s">
        <v>96</v>
      </c>
      <c r="D26" s="11" t="s">
        <v>97</v>
      </c>
      <c r="E26" s="11" t="s">
        <v>86</v>
      </c>
      <c r="F26" s="11" t="s">
        <v>78</v>
      </c>
      <c r="G26" s="11" t="s">
        <v>78</v>
      </c>
      <c r="H26" s="11" t="s">
        <v>78</v>
      </c>
      <c r="I26" s="11" t="s">
        <v>79</v>
      </c>
      <c r="J26" s="11" t="s">
        <v>25</v>
      </c>
      <c r="K26" s="14">
        <v>5.97739699E-5</v>
      </c>
      <c r="L26" s="4" t="str">
        <f t="shared" si="0"/>
        <v>Land Use, Land-Use Change and Forestry Land Converted to Cropland</v>
      </c>
      <c r="M26" t="str">
        <f t="shared" si="1"/>
        <v>Agriculture/Land Management</v>
      </c>
      <c r="N26">
        <f t="shared" si="2"/>
        <v>5.97739699E-5</v>
      </c>
    </row>
    <row r="27" spans="1:14" x14ac:dyDescent="0.25">
      <c r="A27" s="11" t="s">
        <v>21</v>
      </c>
      <c r="B27" s="11" t="s">
        <v>38</v>
      </c>
      <c r="C27" s="11" t="s">
        <v>96</v>
      </c>
      <c r="D27" s="11" t="s">
        <v>97</v>
      </c>
      <c r="E27" s="11" t="s">
        <v>87</v>
      </c>
      <c r="F27" s="11" t="s">
        <v>78</v>
      </c>
      <c r="G27" s="11" t="s">
        <v>78</v>
      </c>
      <c r="H27" s="11" t="s">
        <v>78</v>
      </c>
      <c r="I27" s="11" t="s">
        <v>79</v>
      </c>
      <c r="J27" s="11" t="s">
        <v>25</v>
      </c>
      <c r="K27" s="14">
        <v>6.6277683900000002E-5</v>
      </c>
      <c r="L27" s="4" t="str">
        <f t="shared" si="0"/>
        <v>Land Use, Land-Use Change and Forestry Land Converted to Cropland</v>
      </c>
      <c r="M27" t="str">
        <f t="shared" si="1"/>
        <v>Agriculture/Land Management</v>
      </c>
      <c r="N27">
        <f t="shared" si="2"/>
        <v>6.6277683900000002E-5</v>
      </c>
    </row>
    <row r="28" spans="1:14" x14ac:dyDescent="0.25">
      <c r="A28" s="11" t="s">
        <v>21</v>
      </c>
      <c r="B28" s="11" t="s">
        <v>38</v>
      </c>
      <c r="C28" s="11" t="s">
        <v>96</v>
      </c>
      <c r="D28" s="11" t="s">
        <v>97</v>
      </c>
      <c r="E28" s="11" t="s">
        <v>88</v>
      </c>
      <c r="F28" s="11" t="s">
        <v>78</v>
      </c>
      <c r="G28" s="11" t="s">
        <v>78</v>
      </c>
      <c r="H28" s="11" t="s">
        <v>78</v>
      </c>
      <c r="I28" s="11" t="s">
        <v>79</v>
      </c>
      <c r="J28" s="11" t="s">
        <v>25</v>
      </c>
      <c r="K28" s="14">
        <v>1.0657797379E-3</v>
      </c>
      <c r="L28" s="4" t="str">
        <f t="shared" si="0"/>
        <v>Land Use, Land-Use Change and Forestry Land Converted to Cropland</v>
      </c>
      <c r="M28" t="str">
        <f t="shared" si="1"/>
        <v>Agriculture/Land Management</v>
      </c>
      <c r="N28">
        <f t="shared" si="2"/>
        <v>1.0657797379E-3</v>
      </c>
    </row>
    <row r="29" spans="1:14" x14ac:dyDescent="0.25">
      <c r="A29" s="11" t="s">
        <v>21</v>
      </c>
      <c r="B29" s="11" t="s">
        <v>38</v>
      </c>
      <c r="C29" s="11" t="s">
        <v>96</v>
      </c>
      <c r="D29" s="11" t="s">
        <v>97</v>
      </c>
      <c r="E29" s="11" t="s">
        <v>83</v>
      </c>
      <c r="F29" s="11" t="s">
        <v>78</v>
      </c>
      <c r="G29" s="11" t="s">
        <v>78</v>
      </c>
      <c r="H29" s="11" t="s">
        <v>78</v>
      </c>
      <c r="I29" s="11" t="s">
        <v>79</v>
      </c>
      <c r="J29" s="11" t="s">
        <v>25</v>
      </c>
      <c r="K29" s="14">
        <v>2.080236807E-4</v>
      </c>
      <c r="L29" s="4" t="str">
        <f t="shared" si="0"/>
        <v>Land Use, Land-Use Change and Forestry Land Converted to Cropland</v>
      </c>
      <c r="M29" t="str">
        <f t="shared" si="1"/>
        <v>Agriculture/Land Management</v>
      </c>
      <c r="N29">
        <f t="shared" si="2"/>
        <v>2.080236807E-4</v>
      </c>
    </row>
    <row r="30" spans="1:14" x14ac:dyDescent="0.25">
      <c r="A30" s="11" t="s">
        <v>21</v>
      </c>
      <c r="B30" s="11" t="s">
        <v>38</v>
      </c>
      <c r="C30" s="11" t="s">
        <v>96</v>
      </c>
      <c r="D30" s="11" t="s">
        <v>98</v>
      </c>
      <c r="E30" s="11" t="s">
        <v>83</v>
      </c>
      <c r="F30" s="11" t="s">
        <v>78</v>
      </c>
      <c r="G30" s="11" t="s">
        <v>78</v>
      </c>
      <c r="H30" s="11" t="s">
        <v>78</v>
      </c>
      <c r="I30" s="11" t="s">
        <v>79</v>
      </c>
      <c r="J30" s="11" t="s">
        <v>25</v>
      </c>
      <c r="K30" s="14">
        <v>0.1092171617445</v>
      </c>
      <c r="L30" s="4" t="str">
        <f t="shared" si="0"/>
        <v>Land Use, Land-Use Change and Forestry Land Converted to Cropland</v>
      </c>
      <c r="M30" t="str">
        <f t="shared" si="1"/>
        <v>Agriculture/Land Management</v>
      </c>
      <c r="N30">
        <f t="shared" si="2"/>
        <v>0.1092171617445</v>
      </c>
    </row>
    <row r="31" spans="1:14" x14ac:dyDescent="0.25">
      <c r="A31" s="11" t="s">
        <v>21</v>
      </c>
      <c r="B31" s="11" t="s">
        <v>38</v>
      </c>
      <c r="C31" s="11" t="s">
        <v>96</v>
      </c>
      <c r="D31" s="11" t="s">
        <v>99</v>
      </c>
      <c r="E31" s="11" t="s">
        <v>83</v>
      </c>
      <c r="F31" s="11" t="s">
        <v>78</v>
      </c>
      <c r="G31" s="11" t="s">
        <v>78</v>
      </c>
      <c r="H31" s="11" t="s">
        <v>78</v>
      </c>
      <c r="I31" s="11" t="s">
        <v>79</v>
      </c>
      <c r="J31" s="11" t="s">
        <v>25</v>
      </c>
      <c r="K31" s="14">
        <v>-1.8923267948500001E-2</v>
      </c>
      <c r="L31" s="4" t="str">
        <f t="shared" si="0"/>
        <v>Land Use, Land-Use Change and Forestry Land Converted to Cropland</v>
      </c>
      <c r="M31" t="str">
        <f t="shared" si="1"/>
        <v>Agriculture/Land Management</v>
      </c>
      <c r="N31">
        <f t="shared" si="2"/>
        <v>-1.8923267948500001E-2</v>
      </c>
    </row>
    <row r="32" spans="1:14" x14ac:dyDescent="0.25">
      <c r="A32" s="11" t="s">
        <v>21</v>
      </c>
      <c r="B32" s="11" t="s">
        <v>38</v>
      </c>
      <c r="C32" s="11" t="s">
        <v>96</v>
      </c>
      <c r="D32" s="11" t="s">
        <v>100</v>
      </c>
      <c r="E32" s="11" t="s">
        <v>83</v>
      </c>
      <c r="F32" s="11" t="s">
        <v>78</v>
      </c>
      <c r="G32" s="11" t="s">
        <v>78</v>
      </c>
      <c r="H32" s="11" t="s">
        <v>78</v>
      </c>
      <c r="I32" s="11" t="s">
        <v>79</v>
      </c>
      <c r="J32" s="11" t="s">
        <v>25</v>
      </c>
      <c r="K32" s="14">
        <v>-5.0560736304999998E-3</v>
      </c>
      <c r="L32" s="4" t="str">
        <f t="shared" si="0"/>
        <v>Land Use, Land-Use Change and Forestry Land Converted to Cropland</v>
      </c>
      <c r="M32" t="str">
        <f t="shared" si="1"/>
        <v>Agriculture/Land Management</v>
      </c>
      <c r="N32">
        <f t="shared" si="2"/>
        <v>-5.0560736304999998E-3</v>
      </c>
    </row>
    <row r="33" spans="1:14" x14ac:dyDescent="0.25">
      <c r="A33" s="11" t="s">
        <v>21</v>
      </c>
      <c r="B33" s="11" t="s">
        <v>38</v>
      </c>
      <c r="C33" s="11" t="s">
        <v>96</v>
      </c>
      <c r="D33" s="11" t="s">
        <v>101</v>
      </c>
      <c r="E33" s="11" t="s">
        <v>83</v>
      </c>
      <c r="F33" s="11" t="s">
        <v>78</v>
      </c>
      <c r="G33" s="11" t="s">
        <v>78</v>
      </c>
      <c r="H33" s="11" t="s">
        <v>78</v>
      </c>
      <c r="I33" s="11" t="s">
        <v>79</v>
      </c>
      <c r="J33" s="11" t="s">
        <v>25</v>
      </c>
      <c r="K33" s="14">
        <v>6.3605088239999995E-4</v>
      </c>
      <c r="L33" s="4" t="str">
        <f t="shared" si="0"/>
        <v>Land Use, Land-Use Change and Forestry Land Converted to Cropland</v>
      </c>
      <c r="M33" t="str">
        <f t="shared" si="1"/>
        <v>Agriculture/Land Management</v>
      </c>
      <c r="N33">
        <f t="shared" si="2"/>
        <v>6.3605088239999995E-4</v>
      </c>
    </row>
    <row r="34" spans="1:14" x14ac:dyDescent="0.25">
      <c r="A34" s="11" t="s">
        <v>21</v>
      </c>
      <c r="B34" s="11" t="s">
        <v>38</v>
      </c>
      <c r="C34" s="11" t="s">
        <v>102</v>
      </c>
      <c r="D34" s="11" t="s">
        <v>94</v>
      </c>
      <c r="E34" s="11" t="s">
        <v>83</v>
      </c>
      <c r="F34" s="11" t="s">
        <v>78</v>
      </c>
      <c r="G34" s="11" t="s">
        <v>78</v>
      </c>
      <c r="H34" s="11" t="s">
        <v>78</v>
      </c>
      <c r="I34" s="11" t="s">
        <v>79</v>
      </c>
      <c r="J34" s="11" t="s">
        <v>25</v>
      </c>
      <c r="K34" s="14">
        <v>-0.53984245908390005</v>
      </c>
      <c r="L34" s="4" t="str">
        <f t="shared" si="0"/>
        <v>Land Use, Land-Use Change and Forestry Cropland Remaining Cropland</v>
      </c>
      <c r="M34" t="str">
        <f t="shared" si="1"/>
        <v>Agriculture/Land Management</v>
      </c>
      <c r="N34">
        <f t="shared" si="2"/>
        <v>-0.53984245908390005</v>
      </c>
    </row>
    <row r="35" spans="1:14" x14ac:dyDescent="0.25">
      <c r="A35" s="11" t="s">
        <v>21</v>
      </c>
      <c r="B35" s="11" t="s">
        <v>38</v>
      </c>
      <c r="C35" s="11" t="s">
        <v>102</v>
      </c>
      <c r="D35" s="11" t="s">
        <v>94</v>
      </c>
      <c r="E35" s="11" t="s">
        <v>95</v>
      </c>
      <c r="F35" s="11" t="s">
        <v>78</v>
      </c>
      <c r="G35" s="11" t="s">
        <v>78</v>
      </c>
      <c r="H35" s="11" t="s">
        <v>78</v>
      </c>
      <c r="I35" s="11" t="s">
        <v>79</v>
      </c>
      <c r="J35" s="11" t="s">
        <v>25</v>
      </c>
      <c r="K35" s="14">
        <v>1.3851234996900001E-2</v>
      </c>
      <c r="L35" s="4" t="str">
        <f t="shared" si="0"/>
        <v>Land Use, Land-Use Change and Forestry Cropland Remaining Cropland</v>
      </c>
      <c r="M35" t="str">
        <f t="shared" si="1"/>
        <v>Agriculture/Land Management</v>
      </c>
      <c r="N35">
        <f t="shared" si="2"/>
        <v>1.3851234996900001E-2</v>
      </c>
    </row>
    <row r="36" spans="1:14" x14ac:dyDescent="0.25">
      <c r="A36" s="11" t="s">
        <v>22</v>
      </c>
      <c r="B36" s="11" t="s">
        <v>46</v>
      </c>
      <c r="C36" s="11" t="s">
        <v>103</v>
      </c>
      <c r="D36" s="11" t="s">
        <v>78</v>
      </c>
      <c r="E36" s="11" t="s">
        <v>78</v>
      </c>
      <c r="F36" s="11" t="s">
        <v>78</v>
      </c>
      <c r="G36" s="11" t="s">
        <v>78</v>
      </c>
      <c r="H36" s="11" t="s">
        <v>78</v>
      </c>
      <c r="I36" s="11" t="s">
        <v>79</v>
      </c>
      <c r="J36" s="11" t="s">
        <v>27</v>
      </c>
      <c r="K36" s="14">
        <v>4.0014557450000001E-4</v>
      </c>
      <c r="L36" s="4" t="str">
        <f t="shared" si="0"/>
        <v>Industrial Processes and Product Use Semiconductor Manufacture</v>
      </c>
      <c r="M36" t="str">
        <f t="shared" si="1"/>
        <v>Industrial Processes and Product Use</v>
      </c>
      <c r="N36">
        <f t="shared" si="2"/>
        <v>4.0014557450000001E-4</v>
      </c>
    </row>
    <row r="37" spans="1:14" x14ac:dyDescent="0.25">
      <c r="A37" s="11" t="s">
        <v>20</v>
      </c>
      <c r="B37" s="11" t="s">
        <v>29</v>
      </c>
      <c r="C37" s="11" t="s">
        <v>78</v>
      </c>
      <c r="D37" s="11" t="s">
        <v>104</v>
      </c>
      <c r="E37" s="11" t="s">
        <v>78</v>
      </c>
      <c r="F37" s="11" t="s">
        <v>78</v>
      </c>
      <c r="G37" s="11" t="s">
        <v>78</v>
      </c>
      <c r="H37" s="11" t="s">
        <v>78</v>
      </c>
      <c r="I37" s="11" t="s">
        <v>79</v>
      </c>
      <c r="J37" s="11" t="s">
        <v>26</v>
      </c>
      <c r="K37" s="14">
        <v>7.6963053440000004E-4</v>
      </c>
      <c r="L37" s="4" t="str">
        <f t="shared" si="0"/>
        <v xml:space="preserve">Agriculture </v>
      </c>
      <c r="M37" t="str">
        <f t="shared" si="1"/>
        <v>Agriculture/Land Management</v>
      </c>
      <c r="N37">
        <f t="shared" si="2"/>
        <v>7.6963053440000004E-4</v>
      </c>
    </row>
    <row r="38" spans="1:14" x14ac:dyDescent="0.25">
      <c r="A38" s="11" t="s">
        <v>20</v>
      </c>
      <c r="B38" s="11" t="s">
        <v>36</v>
      </c>
      <c r="C38" s="11" t="s">
        <v>78</v>
      </c>
      <c r="D38" s="11" t="s">
        <v>105</v>
      </c>
      <c r="E38" s="11" t="s">
        <v>78</v>
      </c>
      <c r="F38" s="11" t="s">
        <v>78</v>
      </c>
      <c r="G38" s="11" t="s">
        <v>78</v>
      </c>
      <c r="H38" s="11" t="s">
        <v>78</v>
      </c>
      <c r="I38" s="11" t="s">
        <v>79</v>
      </c>
      <c r="J38" s="11" t="s">
        <v>26</v>
      </c>
      <c r="K38" s="14">
        <v>5.311487244E-4</v>
      </c>
      <c r="L38" s="4" t="str">
        <f t="shared" si="0"/>
        <v xml:space="preserve">Agriculture </v>
      </c>
      <c r="M38" t="str">
        <f t="shared" si="1"/>
        <v>Agriculture/Land Management</v>
      </c>
      <c r="N38">
        <f t="shared" si="2"/>
        <v>5.311487244E-4</v>
      </c>
    </row>
    <row r="39" spans="1:14" x14ac:dyDescent="0.25">
      <c r="A39" s="11" t="s">
        <v>20</v>
      </c>
      <c r="B39" s="11" t="s">
        <v>29</v>
      </c>
      <c r="C39" s="11" t="s">
        <v>78</v>
      </c>
      <c r="D39" s="11" t="s">
        <v>106</v>
      </c>
      <c r="E39" s="11" t="s">
        <v>78</v>
      </c>
      <c r="F39" s="11" t="s">
        <v>78</v>
      </c>
      <c r="G39" s="11" t="s">
        <v>78</v>
      </c>
      <c r="H39" s="11" t="s">
        <v>78</v>
      </c>
      <c r="I39" s="11" t="s">
        <v>79</v>
      </c>
      <c r="J39" s="11" t="s">
        <v>26</v>
      </c>
      <c r="K39" s="14">
        <v>5.7625615384400003E-2</v>
      </c>
      <c r="L39" s="4" t="str">
        <f t="shared" si="0"/>
        <v xml:space="preserve">Agriculture </v>
      </c>
      <c r="M39" t="str">
        <f t="shared" si="1"/>
        <v>Agriculture/Land Management</v>
      </c>
      <c r="N39">
        <f t="shared" si="2"/>
        <v>5.7625615384400003E-2</v>
      </c>
    </row>
    <row r="40" spans="1:14" x14ac:dyDescent="0.25">
      <c r="A40" s="11" t="s">
        <v>20</v>
      </c>
      <c r="B40" s="11" t="s">
        <v>36</v>
      </c>
      <c r="C40" s="11" t="s">
        <v>78</v>
      </c>
      <c r="D40" s="11" t="s">
        <v>107</v>
      </c>
      <c r="E40" s="11" t="s">
        <v>78</v>
      </c>
      <c r="F40" s="11" t="s">
        <v>78</v>
      </c>
      <c r="G40" s="11" t="s">
        <v>78</v>
      </c>
      <c r="H40" s="11" t="s">
        <v>78</v>
      </c>
      <c r="I40" s="11" t="s">
        <v>79</v>
      </c>
      <c r="J40" s="11" t="s">
        <v>26</v>
      </c>
      <c r="K40" s="14">
        <v>2.8910290639999999E-4</v>
      </c>
      <c r="L40" s="4" t="str">
        <f t="shared" si="0"/>
        <v xml:space="preserve">Agriculture </v>
      </c>
      <c r="M40" t="str">
        <f t="shared" si="1"/>
        <v>Agriculture/Land Management</v>
      </c>
      <c r="N40">
        <f t="shared" si="2"/>
        <v>2.8910290639999999E-4</v>
      </c>
    </row>
    <row r="41" spans="1:14" x14ac:dyDescent="0.25">
      <c r="A41" s="11" t="s">
        <v>20</v>
      </c>
      <c r="B41" s="11" t="s">
        <v>29</v>
      </c>
      <c r="C41" s="11" t="s">
        <v>78</v>
      </c>
      <c r="D41" s="11" t="s">
        <v>108</v>
      </c>
      <c r="E41" s="11" t="s">
        <v>78</v>
      </c>
      <c r="F41" s="11" t="s">
        <v>78</v>
      </c>
      <c r="G41" s="11" t="s">
        <v>78</v>
      </c>
      <c r="H41" s="11" t="s">
        <v>78</v>
      </c>
      <c r="I41" s="11" t="s">
        <v>79</v>
      </c>
      <c r="J41" s="11" t="s">
        <v>26</v>
      </c>
      <c r="K41" s="14">
        <v>6.4890208804399996E-2</v>
      </c>
      <c r="L41" s="4" t="str">
        <f t="shared" si="0"/>
        <v xml:space="preserve">Agriculture </v>
      </c>
      <c r="M41" t="str">
        <f t="shared" si="1"/>
        <v>Agriculture/Land Management</v>
      </c>
      <c r="N41">
        <f t="shared" si="2"/>
        <v>6.4890208804399996E-2</v>
      </c>
    </row>
    <row r="42" spans="1:14" x14ac:dyDescent="0.25">
      <c r="A42" s="11" t="s">
        <v>20</v>
      </c>
      <c r="B42" s="11" t="s">
        <v>29</v>
      </c>
      <c r="C42" s="11" t="s">
        <v>78</v>
      </c>
      <c r="D42" s="11" t="s">
        <v>109</v>
      </c>
      <c r="E42" s="11" t="s">
        <v>78</v>
      </c>
      <c r="F42" s="11" t="s">
        <v>78</v>
      </c>
      <c r="G42" s="11" t="s">
        <v>78</v>
      </c>
      <c r="H42" s="11" t="s">
        <v>78</v>
      </c>
      <c r="I42" s="11" t="s">
        <v>79</v>
      </c>
      <c r="J42" s="11" t="s">
        <v>26</v>
      </c>
      <c r="K42" s="14">
        <v>2.5471741602720002</v>
      </c>
      <c r="L42" s="4" t="str">
        <f t="shared" si="0"/>
        <v xml:space="preserve">Agriculture </v>
      </c>
      <c r="M42" t="str">
        <f t="shared" si="1"/>
        <v>Agriculture/Land Management</v>
      </c>
      <c r="N42">
        <f t="shared" si="2"/>
        <v>2.5471741602720002</v>
      </c>
    </row>
    <row r="43" spans="1:14" x14ac:dyDescent="0.25">
      <c r="A43" s="11" t="s">
        <v>20</v>
      </c>
      <c r="B43" s="11" t="s">
        <v>29</v>
      </c>
      <c r="C43" s="11" t="s">
        <v>78</v>
      </c>
      <c r="D43" s="11" t="s">
        <v>110</v>
      </c>
      <c r="E43" s="11" t="s">
        <v>78</v>
      </c>
      <c r="F43" s="11" t="s">
        <v>78</v>
      </c>
      <c r="G43" s="11" t="s">
        <v>78</v>
      </c>
      <c r="H43" s="11" t="s">
        <v>78</v>
      </c>
      <c r="I43" s="11" t="s">
        <v>79</v>
      </c>
      <c r="J43" s="11" t="s">
        <v>26</v>
      </c>
      <c r="K43" s="14">
        <v>1.9212615688E-2</v>
      </c>
      <c r="L43" s="4" t="str">
        <f t="shared" si="0"/>
        <v xml:space="preserve">Agriculture </v>
      </c>
      <c r="M43" t="str">
        <f t="shared" si="1"/>
        <v>Agriculture/Land Management</v>
      </c>
      <c r="N43">
        <f t="shared" si="2"/>
        <v>1.9212615688E-2</v>
      </c>
    </row>
    <row r="44" spans="1:14" x14ac:dyDescent="0.25">
      <c r="A44" s="11" t="s">
        <v>20</v>
      </c>
      <c r="B44" s="11" t="s">
        <v>36</v>
      </c>
      <c r="C44" s="11" t="s">
        <v>78</v>
      </c>
      <c r="D44" s="11" t="s">
        <v>107</v>
      </c>
      <c r="E44" s="11" t="s">
        <v>78</v>
      </c>
      <c r="F44" s="11" t="s">
        <v>78</v>
      </c>
      <c r="G44" s="11" t="s">
        <v>78</v>
      </c>
      <c r="H44" s="11" t="s">
        <v>78</v>
      </c>
      <c r="I44" s="11" t="s">
        <v>79</v>
      </c>
      <c r="J44" s="11" t="s">
        <v>27</v>
      </c>
      <c r="K44" s="14">
        <v>9.5809371999999995E-5</v>
      </c>
      <c r="L44" s="4" t="str">
        <f t="shared" si="0"/>
        <v xml:space="preserve">Agriculture </v>
      </c>
      <c r="M44" t="str">
        <f t="shared" si="1"/>
        <v>Agriculture/Land Management</v>
      </c>
      <c r="N44">
        <f t="shared" si="2"/>
        <v>9.5809371999999995E-5</v>
      </c>
    </row>
    <row r="45" spans="1:14" x14ac:dyDescent="0.25">
      <c r="A45" s="11" t="s">
        <v>20</v>
      </c>
      <c r="B45" s="11" t="s">
        <v>29</v>
      </c>
      <c r="C45" s="11" t="s">
        <v>78</v>
      </c>
      <c r="D45" s="11" t="s">
        <v>111</v>
      </c>
      <c r="E45" s="11" t="s">
        <v>78</v>
      </c>
      <c r="F45" s="11" t="s">
        <v>78</v>
      </c>
      <c r="G45" s="11" t="s">
        <v>78</v>
      </c>
      <c r="H45" s="11" t="s">
        <v>78</v>
      </c>
      <c r="I45" s="11" t="s">
        <v>79</v>
      </c>
      <c r="J45" s="11" t="s">
        <v>26</v>
      </c>
      <c r="K45" s="14">
        <v>1.288908558E-3</v>
      </c>
      <c r="L45" s="4" t="str">
        <f t="shared" si="0"/>
        <v xml:space="preserve">Agriculture </v>
      </c>
      <c r="M45" t="str">
        <f t="shared" si="1"/>
        <v>Agriculture/Land Management</v>
      </c>
      <c r="N45">
        <f t="shared" si="2"/>
        <v>1.288908558E-3</v>
      </c>
    </row>
    <row r="46" spans="1:14" x14ac:dyDescent="0.25">
      <c r="A46" s="11" t="s">
        <v>20</v>
      </c>
      <c r="B46" s="11" t="s">
        <v>29</v>
      </c>
      <c r="C46" s="11" t="s">
        <v>78</v>
      </c>
      <c r="D46" s="11" t="s">
        <v>112</v>
      </c>
      <c r="E46" s="11" t="s">
        <v>78</v>
      </c>
      <c r="F46" s="11" t="s">
        <v>78</v>
      </c>
      <c r="G46" s="11" t="s">
        <v>78</v>
      </c>
      <c r="H46" s="11" t="s">
        <v>78</v>
      </c>
      <c r="I46" s="11" t="s">
        <v>79</v>
      </c>
      <c r="J46" s="11" t="s">
        <v>26</v>
      </c>
      <c r="K46" s="14">
        <v>3.4810279388416001</v>
      </c>
      <c r="L46" s="4" t="str">
        <f t="shared" si="0"/>
        <v xml:space="preserve">Agriculture </v>
      </c>
      <c r="M46" t="str">
        <f t="shared" si="1"/>
        <v>Agriculture/Land Management</v>
      </c>
      <c r="N46">
        <f t="shared" si="2"/>
        <v>3.4810279388416001</v>
      </c>
    </row>
    <row r="47" spans="1:14" x14ac:dyDescent="0.25">
      <c r="A47" s="11" t="s">
        <v>20</v>
      </c>
      <c r="B47" s="11" t="s">
        <v>36</v>
      </c>
      <c r="C47" s="11" t="s">
        <v>78</v>
      </c>
      <c r="D47" s="11" t="s">
        <v>113</v>
      </c>
      <c r="E47" s="11" t="s">
        <v>78</v>
      </c>
      <c r="F47" s="11" t="s">
        <v>78</v>
      </c>
      <c r="G47" s="11" t="s">
        <v>78</v>
      </c>
      <c r="H47" s="11" t="s">
        <v>78</v>
      </c>
      <c r="I47" s="11" t="s">
        <v>79</v>
      </c>
      <c r="J47" s="11" t="s">
        <v>26</v>
      </c>
      <c r="K47" s="14">
        <v>3.7430631644000002E-3</v>
      </c>
      <c r="L47" s="4" t="str">
        <f t="shared" si="0"/>
        <v xml:space="preserve">Agriculture </v>
      </c>
      <c r="M47" t="str">
        <f t="shared" si="1"/>
        <v>Agriculture/Land Management</v>
      </c>
      <c r="N47">
        <f t="shared" si="2"/>
        <v>3.7430631644000002E-3</v>
      </c>
    </row>
    <row r="48" spans="1:14" x14ac:dyDescent="0.25">
      <c r="A48" s="11" t="s">
        <v>20</v>
      </c>
      <c r="B48" s="11" t="s">
        <v>36</v>
      </c>
      <c r="C48" s="11" t="s">
        <v>78</v>
      </c>
      <c r="D48" s="11" t="s">
        <v>113</v>
      </c>
      <c r="E48" s="11" t="s">
        <v>78</v>
      </c>
      <c r="F48" s="11" t="s">
        <v>78</v>
      </c>
      <c r="G48" s="11" t="s">
        <v>78</v>
      </c>
      <c r="H48" s="11" t="s">
        <v>78</v>
      </c>
      <c r="I48" s="11" t="s">
        <v>79</v>
      </c>
      <c r="J48" s="11" t="s">
        <v>27</v>
      </c>
      <c r="K48" s="14">
        <v>1.2412439940000001E-3</v>
      </c>
      <c r="L48" s="4" t="str">
        <f t="shared" si="0"/>
        <v xml:space="preserve">Agriculture </v>
      </c>
      <c r="M48" t="str">
        <f t="shared" si="1"/>
        <v>Agriculture/Land Management</v>
      </c>
      <c r="N48">
        <f t="shared" si="2"/>
        <v>1.2412439940000001E-3</v>
      </c>
    </row>
    <row r="49" spans="1:14" x14ac:dyDescent="0.25">
      <c r="A49" s="11" t="s">
        <v>20</v>
      </c>
      <c r="B49" s="11" t="s">
        <v>36</v>
      </c>
      <c r="C49" s="11" t="s">
        <v>78</v>
      </c>
      <c r="D49" s="11" t="s">
        <v>114</v>
      </c>
      <c r="E49" s="11" t="s">
        <v>78</v>
      </c>
      <c r="F49" s="11" t="s">
        <v>78</v>
      </c>
      <c r="G49" s="11" t="s">
        <v>78</v>
      </c>
      <c r="H49" s="11" t="s">
        <v>78</v>
      </c>
      <c r="I49" s="11" t="s">
        <v>79</v>
      </c>
      <c r="J49" s="11" t="s">
        <v>26</v>
      </c>
      <c r="K49" s="14">
        <v>6.6278517199999995E-5</v>
      </c>
      <c r="L49" s="4" t="str">
        <f t="shared" si="0"/>
        <v xml:space="preserve">Agriculture </v>
      </c>
      <c r="M49" t="str">
        <f t="shared" si="1"/>
        <v>Agriculture/Land Management</v>
      </c>
      <c r="N49">
        <f t="shared" si="2"/>
        <v>6.6278517199999995E-5</v>
      </c>
    </row>
    <row r="50" spans="1:14" x14ac:dyDescent="0.25">
      <c r="A50" s="11" t="s">
        <v>20</v>
      </c>
      <c r="B50" s="11" t="s">
        <v>36</v>
      </c>
      <c r="C50" s="11" t="s">
        <v>78</v>
      </c>
      <c r="D50" s="11" t="s">
        <v>115</v>
      </c>
      <c r="E50" s="11" t="s">
        <v>78</v>
      </c>
      <c r="F50" s="11" t="s">
        <v>78</v>
      </c>
      <c r="G50" s="11" t="s">
        <v>78</v>
      </c>
      <c r="H50" s="11" t="s">
        <v>78</v>
      </c>
      <c r="I50" s="11" t="s">
        <v>79</v>
      </c>
      <c r="J50" s="11" t="s">
        <v>26</v>
      </c>
      <c r="K50" s="14">
        <v>3.60405136E-5</v>
      </c>
      <c r="L50" s="4" t="str">
        <f t="shared" si="0"/>
        <v xml:space="preserve">Agriculture </v>
      </c>
      <c r="M50" t="str">
        <f t="shared" si="1"/>
        <v>Agriculture/Land Management</v>
      </c>
      <c r="N50">
        <f t="shared" si="2"/>
        <v>3.60405136E-5</v>
      </c>
    </row>
    <row r="51" spans="1:14" x14ac:dyDescent="0.25">
      <c r="A51" s="11" t="s">
        <v>58</v>
      </c>
      <c r="B51" s="11" t="s">
        <v>40</v>
      </c>
      <c r="C51" s="11" t="s">
        <v>18</v>
      </c>
      <c r="D51" s="11" t="s">
        <v>78</v>
      </c>
      <c r="E51" s="11" t="s">
        <v>78</v>
      </c>
      <c r="F51" s="11" t="s">
        <v>78</v>
      </c>
      <c r="G51" s="11" t="s">
        <v>78</v>
      </c>
      <c r="H51" s="11" t="s">
        <v>116</v>
      </c>
      <c r="I51" s="11" t="s">
        <v>79</v>
      </c>
      <c r="J51" s="11" t="s">
        <v>25</v>
      </c>
      <c r="K51" s="14">
        <v>1.6593917928958</v>
      </c>
      <c r="L51" s="4" t="str">
        <f t="shared" si="0"/>
        <v>Energy Residential</v>
      </c>
      <c r="M51" t="str">
        <f t="shared" si="1"/>
        <v>Commercial and Residential Buildings</v>
      </c>
      <c r="N51">
        <f t="shared" si="2"/>
        <v>1.6593917928958</v>
      </c>
    </row>
    <row r="52" spans="1:14" x14ac:dyDescent="0.25">
      <c r="A52" s="11" t="s">
        <v>20</v>
      </c>
      <c r="B52" s="11" t="s">
        <v>36</v>
      </c>
      <c r="C52" s="11" t="s">
        <v>78</v>
      </c>
      <c r="D52" s="11" t="s">
        <v>117</v>
      </c>
      <c r="E52" s="11" t="s">
        <v>78</v>
      </c>
      <c r="F52" s="11" t="s">
        <v>78</v>
      </c>
      <c r="G52" s="11" t="s">
        <v>78</v>
      </c>
      <c r="H52" s="11" t="s">
        <v>78</v>
      </c>
      <c r="I52" s="11" t="s">
        <v>79</v>
      </c>
      <c r="J52" s="11" t="s">
        <v>27</v>
      </c>
      <c r="K52" s="14">
        <v>4.0640320499999997E-5</v>
      </c>
      <c r="L52" s="4" t="str">
        <f t="shared" si="0"/>
        <v xml:space="preserve">Agriculture </v>
      </c>
      <c r="M52" t="str">
        <f t="shared" si="1"/>
        <v>Agriculture/Land Management</v>
      </c>
      <c r="N52">
        <f t="shared" si="2"/>
        <v>4.0640320499999997E-5</v>
      </c>
    </row>
    <row r="53" spans="1:14" x14ac:dyDescent="0.25">
      <c r="A53" s="11" t="s">
        <v>20</v>
      </c>
      <c r="B53" s="11" t="s">
        <v>36</v>
      </c>
      <c r="C53" s="11" t="s">
        <v>78</v>
      </c>
      <c r="D53" s="11" t="s">
        <v>118</v>
      </c>
      <c r="E53" s="11" t="s">
        <v>78</v>
      </c>
      <c r="F53" s="11" t="s">
        <v>78</v>
      </c>
      <c r="G53" s="11" t="s">
        <v>78</v>
      </c>
      <c r="H53" s="11" t="s">
        <v>78</v>
      </c>
      <c r="I53" s="11" t="s">
        <v>79</v>
      </c>
      <c r="J53" s="11" t="s">
        <v>27</v>
      </c>
      <c r="K53" s="14">
        <v>1.2334954999999999E-6</v>
      </c>
      <c r="L53" s="4" t="str">
        <f t="shared" si="0"/>
        <v xml:space="preserve">Agriculture </v>
      </c>
      <c r="M53" t="str">
        <f t="shared" si="1"/>
        <v>Agriculture/Land Management</v>
      </c>
      <c r="N53">
        <f t="shared" si="2"/>
        <v>1.2334954999999999E-6</v>
      </c>
    </row>
    <row r="54" spans="1:14" x14ac:dyDescent="0.25">
      <c r="A54" s="11" t="s">
        <v>20</v>
      </c>
      <c r="B54" s="11" t="s">
        <v>36</v>
      </c>
      <c r="C54" s="11" t="s">
        <v>78</v>
      </c>
      <c r="D54" s="11" t="s">
        <v>119</v>
      </c>
      <c r="E54" s="11" t="s">
        <v>78</v>
      </c>
      <c r="F54" s="11" t="s">
        <v>78</v>
      </c>
      <c r="G54" s="11" t="s">
        <v>78</v>
      </c>
      <c r="H54" s="11" t="s">
        <v>78</v>
      </c>
      <c r="I54" s="11" t="s">
        <v>79</v>
      </c>
      <c r="J54" s="11" t="s">
        <v>26</v>
      </c>
      <c r="K54" s="14">
        <v>2.41376184E-5</v>
      </c>
      <c r="L54" s="4" t="str">
        <f t="shared" si="0"/>
        <v xml:space="preserve">Agriculture </v>
      </c>
      <c r="M54" t="str">
        <f t="shared" si="1"/>
        <v>Agriculture/Land Management</v>
      </c>
      <c r="N54">
        <f t="shared" si="2"/>
        <v>2.41376184E-5</v>
      </c>
    </row>
    <row r="55" spans="1:14" x14ac:dyDescent="0.25">
      <c r="A55" s="11" t="s">
        <v>20</v>
      </c>
      <c r="B55" s="11" t="s">
        <v>36</v>
      </c>
      <c r="C55" s="11" t="s">
        <v>78</v>
      </c>
      <c r="D55" s="11" t="s">
        <v>120</v>
      </c>
      <c r="E55" s="11" t="s">
        <v>78</v>
      </c>
      <c r="F55" s="11" t="s">
        <v>78</v>
      </c>
      <c r="G55" s="11" t="s">
        <v>78</v>
      </c>
      <c r="H55" s="11" t="s">
        <v>78</v>
      </c>
      <c r="I55" s="11" t="s">
        <v>79</v>
      </c>
      <c r="J55" s="11" t="s">
        <v>27</v>
      </c>
      <c r="K55" s="14">
        <v>7.6161794999999998E-6</v>
      </c>
      <c r="L55" s="4" t="str">
        <f t="shared" si="0"/>
        <v xml:space="preserve">Agriculture </v>
      </c>
      <c r="M55" t="str">
        <f t="shared" si="1"/>
        <v>Agriculture/Land Management</v>
      </c>
      <c r="N55">
        <f t="shared" si="2"/>
        <v>7.6161794999999998E-6</v>
      </c>
    </row>
    <row r="56" spans="1:14" x14ac:dyDescent="0.25">
      <c r="A56" s="11" t="s">
        <v>20</v>
      </c>
      <c r="B56" s="11" t="s">
        <v>36</v>
      </c>
      <c r="C56" s="11" t="s">
        <v>78</v>
      </c>
      <c r="D56" s="11" t="s">
        <v>121</v>
      </c>
      <c r="E56" s="11" t="s">
        <v>78</v>
      </c>
      <c r="F56" s="11" t="s">
        <v>78</v>
      </c>
      <c r="G56" s="11" t="s">
        <v>78</v>
      </c>
      <c r="H56" s="11" t="s">
        <v>78</v>
      </c>
      <c r="I56" s="11" t="s">
        <v>79</v>
      </c>
      <c r="J56" s="11" t="s">
        <v>27</v>
      </c>
      <c r="K56" s="14">
        <v>9.0157558000000004E-5</v>
      </c>
      <c r="L56" s="4" t="str">
        <f t="shared" si="0"/>
        <v xml:space="preserve">Agriculture </v>
      </c>
      <c r="M56" t="str">
        <f t="shared" si="1"/>
        <v>Agriculture/Land Management</v>
      </c>
      <c r="N56">
        <f t="shared" si="2"/>
        <v>9.0157558000000004E-5</v>
      </c>
    </row>
    <row r="57" spans="1:14" x14ac:dyDescent="0.25">
      <c r="A57" s="11" t="s">
        <v>20</v>
      </c>
      <c r="B57" s="11" t="s">
        <v>36</v>
      </c>
      <c r="C57" s="11" t="s">
        <v>78</v>
      </c>
      <c r="D57" s="11" t="s">
        <v>122</v>
      </c>
      <c r="E57" s="11" t="s">
        <v>78</v>
      </c>
      <c r="F57" s="11" t="s">
        <v>78</v>
      </c>
      <c r="G57" s="11" t="s">
        <v>78</v>
      </c>
      <c r="H57" s="11" t="s">
        <v>78</v>
      </c>
      <c r="I57" s="11" t="s">
        <v>79</v>
      </c>
      <c r="J57" s="11" t="s">
        <v>26</v>
      </c>
      <c r="K57" s="14">
        <v>6.1444958400000004E-5</v>
      </c>
      <c r="L57" s="4" t="str">
        <f t="shared" si="0"/>
        <v xml:space="preserve">Agriculture </v>
      </c>
      <c r="M57" t="str">
        <f t="shared" si="1"/>
        <v>Agriculture/Land Management</v>
      </c>
      <c r="N57">
        <f t="shared" si="2"/>
        <v>6.1444958400000004E-5</v>
      </c>
    </row>
    <row r="58" spans="1:14" x14ac:dyDescent="0.25">
      <c r="A58" s="11" t="s">
        <v>20</v>
      </c>
      <c r="B58" s="11" t="s">
        <v>36</v>
      </c>
      <c r="C58" s="11" t="s">
        <v>78</v>
      </c>
      <c r="D58" s="11" t="s">
        <v>122</v>
      </c>
      <c r="E58" s="11" t="s">
        <v>78</v>
      </c>
      <c r="F58" s="11" t="s">
        <v>78</v>
      </c>
      <c r="G58" s="11" t="s">
        <v>78</v>
      </c>
      <c r="H58" s="11" t="s">
        <v>78</v>
      </c>
      <c r="I58" s="11" t="s">
        <v>79</v>
      </c>
      <c r="J58" s="11" t="s">
        <v>27</v>
      </c>
      <c r="K58" s="14">
        <v>4.1317395500000003E-5</v>
      </c>
      <c r="L58" s="4" t="str">
        <f t="shared" si="0"/>
        <v xml:space="preserve">Agriculture </v>
      </c>
      <c r="M58" t="str">
        <f t="shared" si="1"/>
        <v>Agriculture/Land Management</v>
      </c>
      <c r="N58">
        <f t="shared" si="2"/>
        <v>4.1317395500000003E-5</v>
      </c>
    </row>
    <row r="59" spans="1:14" x14ac:dyDescent="0.25">
      <c r="A59" s="11" t="s">
        <v>20</v>
      </c>
      <c r="B59" s="11" t="s">
        <v>36</v>
      </c>
      <c r="C59" s="11" t="s">
        <v>78</v>
      </c>
      <c r="D59" s="11" t="s">
        <v>114</v>
      </c>
      <c r="E59" s="11" t="s">
        <v>78</v>
      </c>
      <c r="F59" s="11" t="s">
        <v>78</v>
      </c>
      <c r="G59" s="11" t="s">
        <v>78</v>
      </c>
      <c r="H59" s="11" t="s">
        <v>78</v>
      </c>
      <c r="I59" s="11" t="s">
        <v>79</v>
      </c>
      <c r="J59" s="11" t="s">
        <v>27</v>
      </c>
      <c r="K59" s="14">
        <v>3.5213597500000001E-5</v>
      </c>
      <c r="L59" s="4" t="str">
        <f t="shared" si="0"/>
        <v xml:space="preserve">Agriculture </v>
      </c>
      <c r="M59" t="str">
        <f t="shared" si="1"/>
        <v>Agriculture/Land Management</v>
      </c>
      <c r="N59">
        <f t="shared" si="2"/>
        <v>3.5213597500000001E-5</v>
      </c>
    </row>
    <row r="60" spans="1:14" x14ac:dyDescent="0.25">
      <c r="A60" s="11" t="s">
        <v>20</v>
      </c>
      <c r="B60" s="11" t="s">
        <v>36</v>
      </c>
      <c r="C60" s="11" t="s">
        <v>78</v>
      </c>
      <c r="D60" s="11" t="s">
        <v>115</v>
      </c>
      <c r="E60" s="11" t="s">
        <v>78</v>
      </c>
      <c r="F60" s="11" t="s">
        <v>78</v>
      </c>
      <c r="G60" s="11" t="s">
        <v>78</v>
      </c>
      <c r="H60" s="11" t="s">
        <v>78</v>
      </c>
      <c r="I60" s="11" t="s">
        <v>79</v>
      </c>
      <c r="J60" s="11" t="s">
        <v>27</v>
      </c>
      <c r="K60" s="14">
        <v>1.1863414000000001E-5</v>
      </c>
      <c r="L60" s="4" t="str">
        <f t="shared" si="0"/>
        <v xml:space="preserve">Agriculture </v>
      </c>
      <c r="M60" t="str">
        <f t="shared" si="1"/>
        <v>Agriculture/Land Management</v>
      </c>
      <c r="N60">
        <f t="shared" si="2"/>
        <v>1.1863414000000001E-5</v>
      </c>
    </row>
    <row r="61" spans="1:14" x14ac:dyDescent="0.25">
      <c r="A61" s="11" t="s">
        <v>20</v>
      </c>
      <c r="B61" s="11" t="s">
        <v>36</v>
      </c>
      <c r="C61" s="11" t="s">
        <v>78</v>
      </c>
      <c r="D61" s="11" t="s">
        <v>120</v>
      </c>
      <c r="E61" s="11" t="s">
        <v>78</v>
      </c>
      <c r="F61" s="11" t="s">
        <v>78</v>
      </c>
      <c r="G61" s="11" t="s">
        <v>78</v>
      </c>
      <c r="H61" s="11" t="s">
        <v>78</v>
      </c>
      <c r="I61" s="11" t="s">
        <v>79</v>
      </c>
      <c r="J61" s="11" t="s">
        <v>26</v>
      </c>
      <c r="K61" s="14">
        <v>1.08441228E-5</v>
      </c>
      <c r="L61" s="4" t="str">
        <f t="shared" si="0"/>
        <v xml:space="preserve">Agriculture </v>
      </c>
      <c r="M61" t="str">
        <f t="shared" si="1"/>
        <v>Agriculture/Land Management</v>
      </c>
      <c r="N61">
        <f t="shared" si="2"/>
        <v>1.08441228E-5</v>
      </c>
    </row>
    <row r="62" spans="1:14" x14ac:dyDescent="0.25">
      <c r="A62" s="11" t="s">
        <v>20</v>
      </c>
      <c r="B62" s="11" t="s">
        <v>36</v>
      </c>
      <c r="C62" s="11" t="s">
        <v>78</v>
      </c>
      <c r="D62" s="11" t="s">
        <v>117</v>
      </c>
      <c r="E62" s="11" t="s">
        <v>78</v>
      </c>
      <c r="F62" s="11" t="s">
        <v>78</v>
      </c>
      <c r="G62" s="11" t="s">
        <v>78</v>
      </c>
      <c r="H62" s="11" t="s">
        <v>78</v>
      </c>
      <c r="I62" s="11" t="s">
        <v>79</v>
      </c>
      <c r="J62" s="11" t="s">
        <v>26</v>
      </c>
      <c r="K62" s="14">
        <v>6.3597856000000003E-5</v>
      </c>
      <c r="L62" s="4" t="str">
        <f t="shared" si="0"/>
        <v xml:space="preserve">Agriculture </v>
      </c>
      <c r="M62" t="str">
        <f t="shared" si="1"/>
        <v>Agriculture/Land Management</v>
      </c>
      <c r="N62">
        <f t="shared" si="2"/>
        <v>6.3597856000000003E-5</v>
      </c>
    </row>
    <row r="63" spans="1:14" x14ac:dyDescent="0.25">
      <c r="A63" s="11" t="s">
        <v>20</v>
      </c>
      <c r="B63" s="11" t="s">
        <v>36</v>
      </c>
      <c r="C63" s="11" t="s">
        <v>78</v>
      </c>
      <c r="D63" s="11" t="s">
        <v>119</v>
      </c>
      <c r="E63" s="11" t="s">
        <v>78</v>
      </c>
      <c r="F63" s="11" t="s">
        <v>78</v>
      </c>
      <c r="G63" s="11" t="s">
        <v>78</v>
      </c>
      <c r="H63" s="11" t="s">
        <v>78</v>
      </c>
      <c r="I63" s="11" t="s">
        <v>79</v>
      </c>
      <c r="J63" s="11" t="s">
        <v>27</v>
      </c>
      <c r="K63" s="14">
        <v>7.8444239999999996E-6</v>
      </c>
      <c r="L63" s="4" t="str">
        <f t="shared" si="0"/>
        <v xml:space="preserve">Agriculture </v>
      </c>
      <c r="M63" t="str">
        <f t="shared" si="1"/>
        <v>Agriculture/Land Management</v>
      </c>
      <c r="N63">
        <f t="shared" si="2"/>
        <v>7.8444239999999996E-6</v>
      </c>
    </row>
    <row r="64" spans="1:14" x14ac:dyDescent="0.25">
      <c r="A64" s="11" t="s">
        <v>20</v>
      </c>
      <c r="B64" s="11" t="s">
        <v>36</v>
      </c>
      <c r="C64" s="11" t="s">
        <v>78</v>
      </c>
      <c r="D64" s="11" t="s">
        <v>121</v>
      </c>
      <c r="E64" s="11" t="s">
        <v>78</v>
      </c>
      <c r="F64" s="11" t="s">
        <v>78</v>
      </c>
      <c r="G64" s="11" t="s">
        <v>78</v>
      </c>
      <c r="H64" s="11" t="s">
        <v>78</v>
      </c>
      <c r="I64" s="11" t="s">
        <v>79</v>
      </c>
      <c r="J64" s="11" t="s">
        <v>26</v>
      </c>
      <c r="K64" s="14">
        <v>1.057150192E-4</v>
      </c>
      <c r="L64" s="4" t="str">
        <f t="shared" si="0"/>
        <v xml:space="preserve">Agriculture </v>
      </c>
      <c r="M64" t="str">
        <f t="shared" si="1"/>
        <v>Agriculture/Land Management</v>
      </c>
      <c r="N64">
        <f t="shared" si="2"/>
        <v>1.057150192E-4</v>
      </c>
    </row>
    <row r="65" spans="1:14" x14ac:dyDescent="0.25">
      <c r="A65" s="11" t="s">
        <v>20</v>
      </c>
      <c r="B65" s="11" t="s">
        <v>36</v>
      </c>
      <c r="C65" s="11" t="s">
        <v>78</v>
      </c>
      <c r="D65" s="11" t="s">
        <v>118</v>
      </c>
      <c r="E65" s="11" t="s">
        <v>78</v>
      </c>
      <c r="F65" s="11" t="s">
        <v>78</v>
      </c>
      <c r="G65" s="11" t="s">
        <v>78</v>
      </c>
      <c r="H65" s="11" t="s">
        <v>78</v>
      </c>
      <c r="I65" s="11" t="s">
        <v>79</v>
      </c>
      <c r="J65" s="11" t="s">
        <v>26</v>
      </c>
      <c r="K65" s="14">
        <v>1.7629976000000001E-6</v>
      </c>
      <c r="L65" s="4" t="str">
        <f t="shared" si="0"/>
        <v xml:space="preserve">Agriculture </v>
      </c>
      <c r="M65" t="str">
        <f t="shared" si="1"/>
        <v>Agriculture/Land Management</v>
      </c>
      <c r="N65">
        <f t="shared" si="2"/>
        <v>1.7629976000000001E-6</v>
      </c>
    </row>
    <row r="66" spans="1:14" x14ac:dyDescent="0.25">
      <c r="A66" s="11" t="s">
        <v>20</v>
      </c>
      <c r="B66" s="11" t="s">
        <v>36</v>
      </c>
      <c r="C66" s="11" t="s">
        <v>78</v>
      </c>
      <c r="D66" s="11" t="s">
        <v>105</v>
      </c>
      <c r="E66" s="11" t="s">
        <v>78</v>
      </c>
      <c r="F66" s="11" t="s">
        <v>78</v>
      </c>
      <c r="G66" s="11" t="s">
        <v>78</v>
      </c>
      <c r="H66" s="11" t="s">
        <v>78</v>
      </c>
      <c r="I66" s="11" t="s">
        <v>79</v>
      </c>
      <c r="J66" s="11" t="s">
        <v>27</v>
      </c>
      <c r="K66" s="14">
        <v>1.7507667549999999E-4</v>
      </c>
      <c r="L66" s="4" t="str">
        <f t="shared" si="0"/>
        <v xml:space="preserve">Agriculture </v>
      </c>
      <c r="M66" t="str">
        <f t="shared" si="1"/>
        <v>Agriculture/Land Management</v>
      </c>
      <c r="N66">
        <f t="shared" si="2"/>
        <v>1.7507667549999999E-4</v>
      </c>
    </row>
    <row r="67" spans="1:14" x14ac:dyDescent="0.25">
      <c r="A67" s="11" t="s">
        <v>58</v>
      </c>
      <c r="B67" s="11" t="s">
        <v>41</v>
      </c>
      <c r="C67" s="11" t="s">
        <v>39</v>
      </c>
      <c r="D67" s="11" t="s">
        <v>78</v>
      </c>
      <c r="E67" s="11" t="s">
        <v>78</v>
      </c>
      <c r="F67" s="11" t="s">
        <v>78</v>
      </c>
      <c r="G67" s="11" t="s">
        <v>78</v>
      </c>
      <c r="H67" s="11" t="s">
        <v>78</v>
      </c>
      <c r="I67" s="11" t="s">
        <v>79</v>
      </c>
      <c r="J67" s="11" t="s">
        <v>25</v>
      </c>
      <c r="K67" s="14">
        <v>5.87897850882E-2</v>
      </c>
      <c r="L67" s="4" t="str">
        <f t="shared" ref="L67:L130" si="3">A67&amp;" "&amp;C67</f>
        <v>Energy Transportation</v>
      </c>
      <c r="M67" t="str">
        <f t="shared" ref="M67:M130" si="4">IF(A67="Agriculture","Agriculture/Land Management",IF(L67="Energy Industrial","Industrial Processes and Product Use",IF(C67="Transportation",C67,IF(C67="Electricity Generation",C67,IF(C67="Residential","Commercial and Residential Buildings",IF(C67="Commercial","Commercial and Residential Buildings",IF(B67="Fugitives","Industrial Processes and Product Use",IF(A67="Land Use, Land-Use Change and Forestry", "Agriculture/Land Management",IF(D67="Electric Power Systems","Electricity Generation",IF(L67="Waste Industrial",A67,A67))))))))))</f>
        <v>Transportation</v>
      </c>
      <c r="N67">
        <f t="shared" ref="N67:N130" si="5">IF(C67="Other Process Uses of Carbonates",K67/2,K67)</f>
        <v>5.87897850882E-2</v>
      </c>
    </row>
    <row r="68" spans="1:14" x14ac:dyDescent="0.25">
      <c r="A68" s="11" t="s">
        <v>58</v>
      </c>
      <c r="B68" s="11" t="s">
        <v>40</v>
      </c>
      <c r="C68" s="11" t="s">
        <v>123</v>
      </c>
      <c r="D68" s="11" t="s">
        <v>78</v>
      </c>
      <c r="E68" s="11" t="s">
        <v>78</v>
      </c>
      <c r="F68" s="11" t="s">
        <v>78</v>
      </c>
      <c r="G68" s="11" t="s">
        <v>78</v>
      </c>
      <c r="H68" s="11" t="s">
        <v>124</v>
      </c>
      <c r="I68" s="11" t="s">
        <v>79</v>
      </c>
      <c r="J68" s="11" t="s">
        <v>25</v>
      </c>
      <c r="K68" s="14">
        <v>0.28820120334069999</v>
      </c>
      <c r="L68" s="4" t="str">
        <f t="shared" si="3"/>
        <v>Energy Industrial</v>
      </c>
      <c r="M68" t="str">
        <f t="shared" si="4"/>
        <v>Industrial Processes and Product Use</v>
      </c>
      <c r="N68">
        <f t="shared" si="5"/>
        <v>0.28820120334069999</v>
      </c>
    </row>
    <row r="69" spans="1:14" x14ac:dyDescent="0.25">
      <c r="A69" s="11" t="s">
        <v>58</v>
      </c>
      <c r="B69" s="11" t="s">
        <v>41</v>
      </c>
      <c r="C69" s="11" t="s">
        <v>123</v>
      </c>
      <c r="D69" s="11" t="s">
        <v>78</v>
      </c>
      <c r="E69" s="11" t="s">
        <v>78</v>
      </c>
      <c r="F69" s="11" t="s">
        <v>78</v>
      </c>
      <c r="G69" s="11" t="s">
        <v>78</v>
      </c>
      <c r="H69" s="11" t="s">
        <v>78</v>
      </c>
      <c r="I69" s="11" t="s">
        <v>79</v>
      </c>
      <c r="J69" s="11" t="s">
        <v>25</v>
      </c>
      <c r="K69" s="14">
        <v>4.7471100290999997E-2</v>
      </c>
      <c r="L69" s="4" t="str">
        <f t="shared" si="3"/>
        <v>Energy Industrial</v>
      </c>
      <c r="M69" t="str">
        <f t="shared" si="4"/>
        <v>Industrial Processes and Product Use</v>
      </c>
      <c r="N69">
        <f t="shared" si="5"/>
        <v>4.7471100290999997E-2</v>
      </c>
    </row>
    <row r="70" spans="1:14" x14ac:dyDescent="0.25">
      <c r="A70" s="11" t="s">
        <v>58</v>
      </c>
      <c r="B70" s="11" t="s">
        <v>40</v>
      </c>
      <c r="C70" s="11" t="s">
        <v>49</v>
      </c>
      <c r="D70" s="11" t="s">
        <v>78</v>
      </c>
      <c r="E70" s="11" t="s">
        <v>78</v>
      </c>
      <c r="F70" s="11" t="s">
        <v>78</v>
      </c>
      <c r="G70" s="11" t="s">
        <v>78</v>
      </c>
      <c r="H70" s="11" t="s">
        <v>125</v>
      </c>
      <c r="I70" s="11" t="s">
        <v>79</v>
      </c>
      <c r="J70" s="11" t="s">
        <v>25</v>
      </c>
      <c r="K70" s="14">
        <v>4.2786037143999998E-3</v>
      </c>
      <c r="L70" s="4" t="str">
        <f t="shared" si="3"/>
        <v>Energy Electricity Generation</v>
      </c>
      <c r="M70" t="str">
        <f t="shared" si="4"/>
        <v>Electricity Generation</v>
      </c>
      <c r="N70">
        <f t="shared" si="5"/>
        <v>4.2786037143999998E-3</v>
      </c>
    </row>
    <row r="71" spans="1:14" x14ac:dyDescent="0.25">
      <c r="A71" s="11" t="s">
        <v>58</v>
      </c>
      <c r="B71" s="11" t="s">
        <v>40</v>
      </c>
      <c r="C71" s="11" t="s">
        <v>17</v>
      </c>
      <c r="D71" s="11" t="s">
        <v>78</v>
      </c>
      <c r="E71" s="11" t="s">
        <v>78</v>
      </c>
      <c r="F71" s="11" t="s">
        <v>78</v>
      </c>
      <c r="G71" s="11" t="s">
        <v>78</v>
      </c>
      <c r="H71" s="11" t="s">
        <v>126</v>
      </c>
      <c r="I71" s="11" t="s">
        <v>79</v>
      </c>
      <c r="J71" s="11" t="s">
        <v>25</v>
      </c>
      <c r="K71" s="14">
        <v>0.30511318892680001</v>
      </c>
      <c r="L71" s="4" t="str">
        <f t="shared" si="3"/>
        <v>Energy Commercial</v>
      </c>
      <c r="M71" t="str">
        <f t="shared" si="4"/>
        <v>Commercial and Residential Buildings</v>
      </c>
      <c r="N71">
        <f t="shared" si="5"/>
        <v>0.30511318892680001</v>
      </c>
    </row>
    <row r="72" spans="1:14" x14ac:dyDescent="0.25">
      <c r="A72" s="11" t="s">
        <v>58</v>
      </c>
      <c r="B72" s="11" t="s">
        <v>40</v>
      </c>
      <c r="C72" s="11" t="s">
        <v>39</v>
      </c>
      <c r="D72" s="11" t="s">
        <v>78</v>
      </c>
      <c r="E72" s="11" t="s">
        <v>78</v>
      </c>
      <c r="F72" s="11" t="s">
        <v>78</v>
      </c>
      <c r="G72" s="11" t="s">
        <v>78</v>
      </c>
      <c r="H72" s="11" t="s">
        <v>126</v>
      </c>
      <c r="I72" s="11" t="s">
        <v>79</v>
      </c>
      <c r="J72" s="11" t="s">
        <v>25</v>
      </c>
      <c r="K72" s="14">
        <v>10.5347168929051</v>
      </c>
      <c r="L72" s="4" t="str">
        <f t="shared" si="3"/>
        <v>Energy Transportation</v>
      </c>
      <c r="M72" t="str">
        <f t="shared" si="4"/>
        <v>Transportation</v>
      </c>
      <c r="N72">
        <f t="shared" si="5"/>
        <v>10.5347168929051</v>
      </c>
    </row>
    <row r="73" spans="1:14" x14ac:dyDescent="0.25">
      <c r="A73" s="11" t="s">
        <v>58</v>
      </c>
      <c r="B73" s="11" t="s">
        <v>40</v>
      </c>
      <c r="C73" s="11" t="s">
        <v>123</v>
      </c>
      <c r="D73" s="11" t="s">
        <v>78</v>
      </c>
      <c r="E73" s="11" t="s">
        <v>78</v>
      </c>
      <c r="F73" s="11" t="s">
        <v>78</v>
      </c>
      <c r="G73" s="11" t="s">
        <v>78</v>
      </c>
      <c r="H73" s="11" t="s">
        <v>126</v>
      </c>
      <c r="I73" s="11" t="s">
        <v>79</v>
      </c>
      <c r="J73" s="11" t="s">
        <v>25</v>
      </c>
      <c r="K73" s="14">
        <v>0.77767444772320005</v>
      </c>
      <c r="L73" s="4" t="str">
        <f t="shared" si="3"/>
        <v>Energy Industrial</v>
      </c>
      <c r="M73" t="str">
        <f t="shared" si="4"/>
        <v>Industrial Processes and Product Use</v>
      </c>
      <c r="N73">
        <f t="shared" si="5"/>
        <v>0.77767444772320005</v>
      </c>
    </row>
    <row r="74" spans="1:14" x14ac:dyDescent="0.25">
      <c r="A74" s="11" t="s">
        <v>21</v>
      </c>
      <c r="B74" s="11" t="s">
        <v>35</v>
      </c>
      <c r="C74" s="11" t="s">
        <v>127</v>
      </c>
      <c r="D74" s="11" t="s">
        <v>128</v>
      </c>
      <c r="E74" s="11" t="s">
        <v>129</v>
      </c>
      <c r="F74" s="11" t="s">
        <v>130</v>
      </c>
      <c r="G74" s="11" t="s">
        <v>131</v>
      </c>
      <c r="H74" s="11" t="s">
        <v>78</v>
      </c>
      <c r="I74" s="11" t="s">
        <v>79</v>
      </c>
      <c r="J74" s="11" t="s">
        <v>26</v>
      </c>
      <c r="K74" s="14">
        <v>4.6903286393600002E-2</v>
      </c>
      <c r="L74" s="4" t="str">
        <f t="shared" si="3"/>
        <v>Land Use, Land-Use Change and Forestry Wetlands Remaining Wetlands</v>
      </c>
      <c r="M74" t="str">
        <f t="shared" si="4"/>
        <v>Agriculture/Land Management</v>
      </c>
      <c r="N74">
        <f t="shared" si="5"/>
        <v>4.6903286393600002E-2</v>
      </c>
    </row>
    <row r="75" spans="1:14" x14ac:dyDescent="0.25">
      <c r="A75" s="11" t="s">
        <v>58</v>
      </c>
      <c r="B75" s="11" t="s">
        <v>40</v>
      </c>
      <c r="C75" s="11" t="s">
        <v>17</v>
      </c>
      <c r="D75" s="11" t="s">
        <v>78</v>
      </c>
      <c r="E75" s="11" t="s">
        <v>78</v>
      </c>
      <c r="F75" s="11" t="s">
        <v>78</v>
      </c>
      <c r="G75" s="11" t="s">
        <v>78</v>
      </c>
      <c r="H75" s="11" t="s">
        <v>116</v>
      </c>
      <c r="I75" s="11" t="s">
        <v>79</v>
      </c>
      <c r="J75" s="11" t="s">
        <v>25</v>
      </c>
      <c r="K75" s="14">
        <v>1.0993536476612</v>
      </c>
      <c r="L75" s="4" t="str">
        <f t="shared" si="3"/>
        <v>Energy Commercial</v>
      </c>
      <c r="M75" t="str">
        <f t="shared" si="4"/>
        <v>Commercial and Residential Buildings</v>
      </c>
      <c r="N75">
        <f t="shared" si="5"/>
        <v>1.0993536476612</v>
      </c>
    </row>
    <row r="76" spans="1:14" x14ac:dyDescent="0.25">
      <c r="A76" s="11" t="s">
        <v>58</v>
      </c>
      <c r="B76" s="11" t="s">
        <v>40</v>
      </c>
      <c r="C76" s="11" t="s">
        <v>39</v>
      </c>
      <c r="D76" s="11" t="s">
        <v>78</v>
      </c>
      <c r="E76" s="11" t="s">
        <v>78</v>
      </c>
      <c r="F76" s="11" t="s">
        <v>78</v>
      </c>
      <c r="G76" s="11" t="s">
        <v>78</v>
      </c>
      <c r="H76" s="11" t="s">
        <v>116</v>
      </c>
      <c r="I76" s="11" t="s">
        <v>79</v>
      </c>
      <c r="J76" s="11" t="s">
        <v>25</v>
      </c>
      <c r="K76" s="14">
        <v>0.33951068759929998</v>
      </c>
      <c r="L76" s="4" t="str">
        <f t="shared" si="3"/>
        <v>Energy Transportation</v>
      </c>
      <c r="M76" t="str">
        <f t="shared" si="4"/>
        <v>Transportation</v>
      </c>
      <c r="N76">
        <f t="shared" si="5"/>
        <v>0.33951068759929998</v>
      </c>
    </row>
    <row r="77" spans="1:14" x14ac:dyDescent="0.25">
      <c r="A77" s="11" t="s">
        <v>21</v>
      </c>
      <c r="B77" s="11" t="s">
        <v>35</v>
      </c>
      <c r="C77" s="11" t="s">
        <v>127</v>
      </c>
      <c r="D77" s="11" t="s">
        <v>128</v>
      </c>
      <c r="E77" s="11" t="s">
        <v>129</v>
      </c>
      <c r="F77" s="11" t="s">
        <v>132</v>
      </c>
      <c r="G77" s="11" t="s">
        <v>131</v>
      </c>
      <c r="H77" s="11" t="s">
        <v>78</v>
      </c>
      <c r="I77" s="11" t="s">
        <v>79</v>
      </c>
      <c r="J77" s="11" t="s">
        <v>26</v>
      </c>
      <c r="K77" s="14">
        <v>0.10648201603760001</v>
      </c>
      <c r="L77" s="4" t="str">
        <f t="shared" si="3"/>
        <v>Land Use, Land-Use Change and Forestry Wetlands Remaining Wetlands</v>
      </c>
      <c r="M77" t="str">
        <f t="shared" si="4"/>
        <v>Agriculture/Land Management</v>
      </c>
      <c r="N77">
        <f t="shared" si="5"/>
        <v>0.10648201603760001</v>
      </c>
    </row>
    <row r="78" spans="1:14" x14ac:dyDescent="0.25">
      <c r="A78" s="11" t="s">
        <v>21</v>
      </c>
      <c r="B78" s="11" t="s">
        <v>35</v>
      </c>
      <c r="C78" s="11" t="s">
        <v>127</v>
      </c>
      <c r="D78" s="11" t="s">
        <v>128</v>
      </c>
      <c r="E78" s="11" t="s">
        <v>133</v>
      </c>
      <c r="F78" s="11" t="s">
        <v>134</v>
      </c>
      <c r="G78" s="11" t="s">
        <v>135</v>
      </c>
      <c r="H78" s="11" t="s">
        <v>78</v>
      </c>
      <c r="I78" s="11" t="s">
        <v>79</v>
      </c>
      <c r="J78" s="11" t="s">
        <v>26</v>
      </c>
      <c r="K78" s="14">
        <v>2.4135294005200002E-2</v>
      </c>
      <c r="L78" s="4" t="str">
        <f t="shared" si="3"/>
        <v>Land Use, Land-Use Change and Forestry Wetlands Remaining Wetlands</v>
      </c>
      <c r="M78" t="str">
        <f t="shared" si="4"/>
        <v>Agriculture/Land Management</v>
      </c>
      <c r="N78">
        <f t="shared" si="5"/>
        <v>2.4135294005200002E-2</v>
      </c>
    </row>
    <row r="79" spans="1:14" x14ac:dyDescent="0.25">
      <c r="A79" s="11" t="s">
        <v>21</v>
      </c>
      <c r="B79" s="11" t="s">
        <v>35</v>
      </c>
      <c r="C79" s="11" t="s">
        <v>127</v>
      </c>
      <c r="D79" s="11" t="s">
        <v>128</v>
      </c>
      <c r="E79" s="11" t="s">
        <v>133</v>
      </c>
      <c r="F79" s="11" t="s">
        <v>134</v>
      </c>
      <c r="G79" s="11" t="s">
        <v>131</v>
      </c>
      <c r="H79" s="11" t="s">
        <v>78</v>
      </c>
      <c r="I79" s="11" t="s">
        <v>79</v>
      </c>
      <c r="J79" s="11" t="s">
        <v>26</v>
      </c>
      <c r="K79" s="14">
        <v>0.2681699333964</v>
      </c>
      <c r="L79" s="4" t="str">
        <f t="shared" si="3"/>
        <v>Land Use, Land-Use Change and Forestry Wetlands Remaining Wetlands</v>
      </c>
      <c r="M79" t="str">
        <f t="shared" si="4"/>
        <v>Agriculture/Land Management</v>
      </c>
      <c r="N79">
        <f t="shared" si="5"/>
        <v>0.2681699333964</v>
      </c>
    </row>
    <row r="80" spans="1:14" x14ac:dyDescent="0.25">
      <c r="A80" s="11" t="s">
        <v>21</v>
      </c>
      <c r="B80" s="11" t="s">
        <v>35</v>
      </c>
      <c r="C80" s="11" t="s">
        <v>136</v>
      </c>
      <c r="D80" s="11" t="s">
        <v>137</v>
      </c>
      <c r="E80" s="11" t="s">
        <v>129</v>
      </c>
      <c r="F80" s="11" t="s">
        <v>132</v>
      </c>
      <c r="G80" s="11" t="s">
        <v>131</v>
      </c>
      <c r="H80" s="11" t="s">
        <v>78</v>
      </c>
      <c r="I80" s="11" t="s">
        <v>79</v>
      </c>
      <c r="J80" s="11" t="s">
        <v>26</v>
      </c>
      <c r="K80" s="14">
        <v>5.962488E-7</v>
      </c>
      <c r="L80" s="4" t="str">
        <f t="shared" si="3"/>
        <v>Land Use, Land-Use Change and Forestry Land Converted to Wetlands</v>
      </c>
      <c r="M80" t="str">
        <f t="shared" si="4"/>
        <v>Agriculture/Land Management</v>
      </c>
      <c r="N80">
        <f t="shared" si="5"/>
        <v>5.962488E-7</v>
      </c>
    </row>
    <row r="81" spans="1:14" x14ac:dyDescent="0.25">
      <c r="A81" s="11" t="s">
        <v>21</v>
      </c>
      <c r="B81" s="11" t="s">
        <v>35</v>
      </c>
      <c r="C81" s="11" t="s">
        <v>136</v>
      </c>
      <c r="D81" s="11" t="s">
        <v>137</v>
      </c>
      <c r="E81" s="11" t="s">
        <v>133</v>
      </c>
      <c r="F81" s="11" t="s">
        <v>134</v>
      </c>
      <c r="G81" s="11" t="s">
        <v>135</v>
      </c>
      <c r="H81" s="11" t="s">
        <v>78</v>
      </c>
      <c r="I81" s="11" t="s">
        <v>79</v>
      </c>
      <c r="J81" s="11" t="s">
        <v>26</v>
      </c>
      <c r="K81" s="14">
        <v>1.04001814E-4</v>
      </c>
      <c r="L81" s="4" t="str">
        <f t="shared" si="3"/>
        <v>Land Use, Land-Use Change and Forestry Land Converted to Wetlands</v>
      </c>
      <c r="M81" t="str">
        <f t="shared" si="4"/>
        <v>Agriculture/Land Management</v>
      </c>
      <c r="N81">
        <f t="shared" si="5"/>
        <v>1.04001814E-4</v>
      </c>
    </row>
    <row r="82" spans="1:14" x14ac:dyDescent="0.25">
      <c r="A82" s="11" t="s">
        <v>21</v>
      </c>
      <c r="B82" s="11" t="s">
        <v>35</v>
      </c>
      <c r="C82" s="11" t="s">
        <v>136</v>
      </c>
      <c r="D82" s="11" t="s">
        <v>137</v>
      </c>
      <c r="E82" s="11" t="s">
        <v>133</v>
      </c>
      <c r="F82" s="11" t="s">
        <v>134</v>
      </c>
      <c r="G82" s="11" t="s">
        <v>131</v>
      </c>
      <c r="H82" s="11" t="s">
        <v>78</v>
      </c>
      <c r="I82" s="11" t="s">
        <v>79</v>
      </c>
      <c r="J82" s="11" t="s">
        <v>26</v>
      </c>
      <c r="K82" s="14">
        <v>1.1555757163999999E-3</v>
      </c>
      <c r="L82" s="4" t="str">
        <f t="shared" si="3"/>
        <v>Land Use, Land-Use Change and Forestry Land Converted to Wetlands</v>
      </c>
      <c r="M82" t="str">
        <f t="shared" si="4"/>
        <v>Agriculture/Land Management</v>
      </c>
      <c r="N82">
        <f t="shared" si="5"/>
        <v>1.1555757163999999E-3</v>
      </c>
    </row>
    <row r="83" spans="1:14" x14ac:dyDescent="0.25">
      <c r="A83" s="11" t="s">
        <v>21</v>
      </c>
      <c r="B83" s="11" t="s">
        <v>35</v>
      </c>
      <c r="C83" s="11" t="s">
        <v>136</v>
      </c>
      <c r="D83" s="11" t="s">
        <v>137</v>
      </c>
      <c r="E83" s="11" t="s">
        <v>129</v>
      </c>
      <c r="F83" s="11" t="s">
        <v>132</v>
      </c>
      <c r="G83" s="11" t="s">
        <v>78</v>
      </c>
      <c r="H83" s="11" t="s">
        <v>78</v>
      </c>
      <c r="I83" s="11" t="s">
        <v>79</v>
      </c>
      <c r="J83" s="11" t="s">
        <v>25</v>
      </c>
      <c r="K83" s="14">
        <v>4.3520129999999998E-7</v>
      </c>
      <c r="L83" s="4" t="str">
        <f t="shared" si="3"/>
        <v>Land Use, Land-Use Change and Forestry Land Converted to Wetlands</v>
      </c>
      <c r="M83" t="str">
        <f t="shared" si="4"/>
        <v>Agriculture/Land Management</v>
      </c>
      <c r="N83">
        <f t="shared" si="5"/>
        <v>4.3520129999999998E-7</v>
      </c>
    </row>
    <row r="84" spans="1:14" x14ac:dyDescent="0.25">
      <c r="A84" s="11" t="s">
        <v>21</v>
      </c>
      <c r="B84" s="11" t="s">
        <v>35</v>
      </c>
      <c r="C84" s="11" t="s">
        <v>136</v>
      </c>
      <c r="D84" s="11" t="s">
        <v>137</v>
      </c>
      <c r="E84" s="11" t="s">
        <v>133</v>
      </c>
      <c r="F84" s="11" t="s">
        <v>134</v>
      </c>
      <c r="G84" s="11" t="s">
        <v>78</v>
      </c>
      <c r="H84" s="11" t="s">
        <v>78</v>
      </c>
      <c r="I84" s="11" t="s">
        <v>79</v>
      </c>
      <c r="J84" s="11" t="s">
        <v>25</v>
      </c>
      <c r="K84" s="14">
        <v>1.7431269859000001E-3</v>
      </c>
      <c r="L84" s="4" t="str">
        <f t="shared" si="3"/>
        <v>Land Use, Land-Use Change and Forestry Land Converted to Wetlands</v>
      </c>
      <c r="M84" t="str">
        <f t="shared" si="4"/>
        <v>Agriculture/Land Management</v>
      </c>
      <c r="N84">
        <f t="shared" si="5"/>
        <v>1.7431269859000001E-3</v>
      </c>
    </row>
    <row r="85" spans="1:14" x14ac:dyDescent="0.25">
      <c r="A85" s="11" t="s">
        <v>21</v>
      </c>
      <c r="B85" s="11" t="s">
        <v>32</v>
      </c>
      <c r="C85" s="11" t="s">
        <v>138</v>
      </c>
      <c r="D85" s="11" t="s">
        <v>139</v>
      </c>
      <c r="E85" s="11" t="s">
        <v>139</v>
      </c>
      <c r="F85" s="11" t="s">
        <v>78</v>
      </c>
      <c r="G85" s="11" t="s">
        <v>78</v>
      </c>
      <c r="H85" s="11" t="s">
        <v>78</v>
      </c>
      <c r="I85" s="11" t="s">
        <v>79</v>
      </c>
      <c r="J85" s="11" t="s">
        <v>27</v>
      </c>
      <c r="K85" s="14">
        <v>0.43725000000000003</v>
      </c>
      <c r="L85" s="4" t="str">
        <f t="shared" si="3"/>
        <v>Land Use, Land-Use Change and Forestry Forest Land Remaining Forest Land</v>
      </c>
      <c r="M85" t="str">
        <f t="shared" si="4"/>
        <v>Agriculture/Land Management</v>
      </c>
      <c r="N85">
        <f t="shared" si="5"/>
        <v>0.43725000000000003</v>
      </c>
    </row>
    <row r="86" spans="1:14" x14ac:dyDescent="0.25">
      <c r="A86" s="11" t="s">
        <v>21</v>
      </c>
      <c r="B86" s="11" t="s">
        <v>32</v>
      </c>
      <c r="C86" s="11" t="s">
        <v>140</v>
      </c>
      <c r="D86" s="11" t="s">
        <v>141</v>
      </c>
      <c r="E86" s="11" t="s">
        <v>142</v>
      </c>
      <c r="F86" s="11" t="s">
        <v>78</v>
      </c>
      <c r="G86" s="11" t="s">
        <v>78</v>
      </c>
      <c r="H86" s="11" t="s">
        <v>78</v>
      </c>
      <c r="I86" s="11" t="s">
        <v>79</v>
      </c>
      <c r="J86" s="11" t="s">
        <v>25</v>
      </c>
      <c r="K86" s="14">
        <v>-0.73</v>
      </c>
      <c r="L86" s="4" t="str">
        <f t="shared" si="3"/>
        <v>Land Use, Land-Use Change and Forestry Land Converted to Forest Land</v>
      </c>
      <c r="M86" t="str">
        <f t="shared" si="4"/>
        <v>Agriculture/Land Management</v>
      </c>
      <c r="N86">
        <f t="shared" si="5"/>
        <v>-0.73</v>
      </c>
    </row>
    <row r="87" spans="1:14" x14ac:dyDescent="0.25">
      <c r="A87" s="11" t="s">
        <v>21</v>
      </c>
      <c r="B87" s="11" t="s">
        <v>32</v>
      </c>
      <c r="C87" s="11" t="s">
        <v>140</v>
      </c>
      <c r="D87" s="11" t="s">
        <v>141</v>
      </c>
      <c r="E87" s="11" t="s">
        <v>143</v>
      </c>
      <c r="F87" s="11" t="s">
        <v>78</v>
      </c>
      <c r="G87" s="11" t="s">
        <v>78</v>
      </c>
      <c r="H87" s="11" t="s">
        <v>78</v>
      </c>
      <c r="I87" s="11" t="s">
        <v>79</v>
      </c>
      <c r="J87" s="11" t="s">
        <v>25</v>
      </c>
      <c r="K87" s="14">
        <v>-0.13</v>
      </c>
      <c r="L87" s="4" t="str">
        <f t="shared" si="3"/>
        <v>Land Use, Land-Use Change and Forestry Land Converted to Forest Land</v>
      </c>
      <c r="M87" t="str">
        <f t="shared" si="4"/>
        <v>Agriculture/Land Management</v>
      </c>
      <c r="N87">
        <f t="shared" si="5"/>
        <v>-0.13</v>
      </c>
    </row>
    <row r="88" spans="1:14" x14ac:dyDescent="0.25">
      <c r="A88" s="11" t="s">
        <v>21</v>
      </c>
      <c r="B88" s="11" t="s">
        <v>32</v>
      </c>
      <c r="C88" s="11" t="s">
        <v>140</v>
      </c>
      <c r="D88" s="11" t="s">
        <v>141</v>
      </c>
      <c r="E88" s="11" t="s">
        <v>144</v>
      </c>
      <c r="F88" s="11" t="s">
        <v>78</v>
      </c>
      <c r="G88" s="11" t="s">
        <v>78</v>
      </c>
      <c r="H88" s="11" t="s">
        <v>78</v>
      </c>
      <c r="I88" s="11" t="s">
        <v>79</v>
      </c>
      <c r="J88" s="11" t="s">
        <v>25</v>
      </c>
      <c r="K88" s="14">
        <v>-0.53</v>
      </c>
      <c r="L88" s="4" t="str">
        <f t="shared" si="3"/>
        <v>Land Use, Land-Use Change and Forestry Land Converted to Forest Land</v>
      </c>
      <c r="M88" t="str">
        <f t="shared" si="4"/>
        <v>Agriculture/Land Management</v>
      </c>
      <c r="N88">
        <f t="shared" si="5"/>
        <v>-0.53</v>
      </c>
    </row>
    <row r="89" spans="1:14" x14ac:dyDescent="0.25">
      <c r="A89" s="11" t="s">
        <v>21</v>
      </c>
      <c r="B89" s="11" t="s">
        <v>32</v>
      </c>
      <c r="C89" s="11" t="s">
        <v>140</v>
      </c>
      <c r="D89" s="11" t="s">
        <v>141</v>
      </c>
      <c r="E89" s="11" t="s">
        <v>88</v>
      </c>
      <c r="F89" s="11" t="s">
        <v>78</v>
      </c>
      <c r="G89" s="11" t="s">
        <v>78</v>
      </c>
      <c r="H89" s="11" t="s">
        <v>78</v>
      </c>
      <c r="I89" s="11" t="s">
        <v>79</v>
      </c>
      <c r="J89" s="11" t="s">
        <v>25</v>
      </c>
      <c r="K89" s="14">
        <v>-0.84</v>
      </c>
      <c r="L89" s="4" t="str">
        <f t="shared" si="3"/>
        <v>Land Use, Land-Use Change and Forestry Land Converted to Forest Land</v>
      </c>
      <c r="M89" t="str">
        <f t="shared" si="4"/>
        <v>Agriculture/Land Management</v>
      </c>
      <c r="N89">
        <f t="shared" si="5"/>
        <v>-0.84</v>
      </c>
    </row>
    <row r="90" spans="1:14" x14ac:dyDescent="0.25">
      <c r="A90" s="11" t="s">
        <v>21</v>
      </c>
      <c r="B90" s="11" t="s">
        <v>32</v>
      </c>
      <c r="C90" s="11" t="s">
        <v>140</v>
      </c>
      <c r="D90" s="11" t="s">
        <v>145</v>
      </c>
      <c r="E90" s="11" t="s">
        <v>142</v>
      </c>
      <c r="F90" s="11" t="s">
        <v>78</v>
      </c>
      <c r="G90" s="11" t="s">
        <v>78</v>
      </c>
      <c r="H90" s="11" t="s">
        <v>78</v>
      </c>
      <c r="I90" s="11" t="s">
        <v>79</v>
      </c>
      <c r="J90" s="11" t="s">
        <v>25</v>
      </c>
      <c r="K90" s="14">
        <v>-0.17</v>
      </c>
      <c r="L90" s="4" t="str">
        <f t="shared" si="3"/>
        <v>Land Use, Land-Use Change and Forestry Land Converted to Forest Land</v>
      </c>
      <c r="M90" t="str">
        <f t="shared" si="4"/>
        <v>Agriculture/Land Management</v>
      </c>
      <c r="N90">
        <f t="shared" si="5"/>
        <v>-0.17</v>
      </c>
    </row>
    <row r="91" spans="1:14" x14ac:dyDescent="0.25">
      <c r="A91" s="11" t="s">
        <v>21</v>
      </c>
      <c r="B91" s="11" t="s">
        <v>32</v>
      </c>
      <c r="C91" s="11" t="s">
        <v>140</v>
      </c>
      <c r="D91" s="11" t="s">
        <v>145</v>
      </c>
      <c r="E91" s="11" t="s">
        <v>143</v>
      </c>
      <c r="F91" s="11" t="s">
        <v>78</v>
      </c>
      <c r="G91" s="11" t="s">
        <v>78</v>
      </c>
      <c r="H91" s="11" t="s">
        <v>78</v>
      </c>
      <c r="I91" s="11" t="s">
        <v>79</v>
      </c>
      <c r="J91" s="11" t="s">
        <v>25</v>
      </c>
      <c r="K91" s="14">
        <v>-0.03</v>
      </c>
      <c r="L91" s="4" t="str">
        <f t="shared" si="3"/>
        <v>Land Use, Land-Use Change and Forestry Land Converted to Forest Land</v>
      </c>
      <c r="M91" t="str">
        <f t="shared" si="4"/>
        <v>Agriculture/Land Management</v>
      </c>
      <c r="N91">
        <f t="shared" si="5"/>
        <v>-0.03</v>
      </c>
    </row>
    <row r="92" spans="1:14" x14ac:dyDescent="0.25">
      <c r="A92" s="11" t="s">
        <v>21</v>
      </c>
      <c r="B92" s="11" t="s">
        <v>32</v>
      </c>
      <c r="C92" s="11" t="s">
        <v>140</v>
      </c>
      <c r="D92" s="11" t="s">
        <v>145</v>
      </c>
      <c r="E92" s="11" t="s">
        <v>144</v>
      </c>
      <c r="F92" s="11" t="s">
        <v>78</v>
      </c>
      <c r="G92" s="11" t="s">
        <v>78</v>
      </c>
      <c r="H92" s="11" t="s">
        <v>78</v>
      </c>
      <c r="I92" s="11" t="s">
        <v>79</v>
      </c>
      <c r="J92" s="11" t="s">
        <v>25</v>
      </c>
      <c r="K92" s="14">
        <v>-0.16</v>
      </c>
      <c r="L92" s="4" t="str">
        <f t="shared" si="3"/>
        <v>Land Use, Land-Use Change and Forestry Land Converted to Forest Land</v>
      </c>
      <c r="M92" t="str">
        <f t="shared" si="4"/>
        <v>Agriculture/Land Management</v>
      </c>
      <c r="N92">
        <f t="shared" si="5"/>
        <v>-0.16</v>
      </c>
    </row>
    <row r="93" spans="1:14" x14ac:dyDescent="0.25">
      <c r="A93" s="11" t="s">
        <v>21</v>
      </c>
      <c r="B93" s="11" t="s">
        <v>32</v>
      </c>
      <c r="C93" s="11" t="s">
        <v>140</v>
      </c>
      <c r="D93" s="11" t="s">
        <v>145</v>
      </c>
      <c r="E93" s="11" t="s">
        <v>88</v>
      </c>
      <c r="F93" s="11" t="s">
        <v>78</v>
      </c>
      <c r="G93" s="11" t="s">
        <v>78</v>
      </c>
      <c r="H93" s="11" t="s">
        <v>78</v>
      </c>
      <c r="I93" s="11" t="s">
        <v>79</v>
      </c>
      <c r="J93" s="11" t="s">
        <v>25</v>
      </c>
      <c r="K93" s="14">
        <v>-0.28999999999999998</v>
      </c>
      <c r="L93" s="4" t="str">
        <f t="shared" si="3"/>
        <v>Land Use, Land-Use Change and Forestry Land Converted to Forest Land</v>
      </c>
      <c r="M93" t="str">
        <f t="shared" si="4"/>
        <v>Agriculture/Land Management</v>
      </c>
      <c r="N93">
        <f t="shared" si="5"/>
        <v>-0.28999999999999998</v>
      </c>
    </row>
    <row r="94" spans="1:14" x14ac:dyDescent="0.25">
      <c r="A94" s="11" t="s">
        <v>21</v>
      </c>
      <c r="B94" s="11" t="s">
        <v>32</v>
      </c>
      <c r="C94" s="11" t="s">
        <v>140</v>
      </c>
      <c r="D94" s="11" t="s">
        <v>145</v>
      </c>
      <c r="E94" s="11" t="s">
        <v>146</v>
      </c>
      <c r="F94" s="11" t="s">
        <v>78</v>
      </c>
      <c r="G94" s="11" t="s">
        <v>78</v>
      </c>
      <c r="H94" s="11" t="s">
        <v>78</v>
      </c>
      <c r="I94" s="11" t="s">
        <v>79</v>
      </c>
      <c r="J94" s="11" t="s">
        <v>25</v>
      </c>
      <c r="K94" s="14">
        <v>-0.01</v>
      </c>
      <c r="L94" s="4" t="str">
        <f t="shared" si="3"/>
        <v>Land Use, Land-Use Change and Forestry Land Converted to Forest Land</v>
      </c>
      <c r="M94" t="str">
        <f t="shared" si="4"/>
        <v>Agriculture/Land Management</v>
      </c>
      <c r="N94">
        <f t="shared" si="5"/>
        <v>-0.01</v>
      </c>
    </row>
    <row r="95" spans="1:14" x14ac:dyDescent="0.25">
      <c r="A95" s="11" t="s">
        <v>21</v>
      </c>
      <c r="B95" s="11" t="s">
        <v>32</v>
      </c>
      <c r="C95" s="11" t="s">
        <v>140</v>
      </c>
      <c r="D95" s="11" t="s">
        <v>147</v>
      </c>
      <c r="E95" s="11" t="s">
        <v>142</v>
      </c>
      <c r="F95" s="11" t="s">
        <v>78</v>
      </c>
      <c r="G95" s="11" t="s">
        <v>78</v>
      </c>
      <c r="H95" s="11" t="s">
        <v>78</v>
      </c>
      <c r="I95" s="11" t="s">
        <v>79</v>
      </c>
      <c r="J95" s="11" t="s">
        <v>25</v>
      </c>
      <c r="K95" s="14">
        <v>-0.03</v>
      </c>
      <c r="L95" s="4" t="str">
        <f t="shared" si="3"/>
        <v>Land Use, Land-Use Change and Forestry Land Converted to Forest Land</v>
      </c>
      <c r="M95" t="str">
        <f t="shared" si="4"/>
        <v>Agriculture/Land Management</v>
      </c>
      <c r="N95">
        <f t="shared" si="5"/>
        <v>-0.03</v>
      </c>
    </row>
    <row r="96" spans="1:14" x14ac:dyDescent="0.25">
      <c r="A96" s="11" t="s">
        <v>21</v>
      </c>
      <c r="B96" s="11" t="s">
        <v>32</v>
      </c>
      <c r="C96" s="11" t="s">
        <v>140</v>
      </c>
      <c r="D96" s="11" t="s">
        <v>147</v>
      </c>
      <c r="E96" s="11" t="s">
        <v>143</v>
      </c>
      <c r="F96" s="11" t="s">
        <v>78</v>
      </c>
      <c r="G96" s="11" t="s">
        <v>78</v>
      </c>
      <c r="H96" s="11" t="s">
        <v>78</v>
      </c>
      <c r="I96" s="11" t="s">
        <v>79</v>
      </c>
      <c r="J96" s="11" t="s">
        <v>25</v>
      </c>
      <c r="K96" s="14">
        <v>-0.01</v>
      </c>
      <c r="L96" s="4" t="str">
        <f t="shared" si="3"/>
        <v>Land Use, Land-Use Change and Forestry Land Converted to Forest Land</v>
      </c>
      <c r="M96" t="str">
        <f t="shared" si="4"/>
        <v>Agriculture/Land Management</v>
      </c>
      <c r="N96">
        <f t="shared" si="5"/>
        <v>-0.01</v>
      </c>
    </row>
    <row r="97" spans="1:14" x14ac:dyDescent="0.25">
      <c r="A97" s="11" t="s">
        <v>21</v>
      </c>
      <c r="B97" s="11" t="s">
        <v>32</v>
      </c>
      <c r="C97" s="11" t="s">
        <v>140</v>
      </c>
      <c r="D97" s="11" t="s">
        <v>147</v>
      </c>
      <c r="E97" s="11" t="s">
        <v>144</v>
      </c>
      <c r="F97" s="11" t="s">
        <v>78</v>
      </c>
      <c r="G97" s="11" t="s">
        <v>78</v>
      </c>
      <c r="H97" s="11" t="s">
        <v>78</v>
      </c>
      <c r="I97" s="11" t="s">
        <v>79</v>
      </c>
      <c r="J97" s="11" t="s">
        <v>25</v>
      </c>
      <c r="K97" s="14">
        <v>-0.02</v>
      </c>
      <c r="L97" s="4" t="str">
        <f t="shared" si="3"/>
        <v>Land Use, Land-Use Change and Forestry Land Converted to Forest Land</v>
      </c>
      <c r="M97" t="str">
        <f t="shared" si="4"/>
        <v>Agriculture/Land Management</v>
      </c>
      <c r="N97">
        <f t="shared" si="5"/>
        <v>-0.02</v>
      </c>
    </row>
    <row r="98" spans="1:14" x14ac:dyDescent="0.25">
      <c r="A98" s="11" t="s">
        <v>21</v>
      </c>
      <c r="B98" s="11" t="s">
        <v>32</v>
      </c>
      <c r="C98" s="11" t="s">
        <v>140</v>
      </c>
      <c r="D98" s="11" t="s">
        <v>147</v>
      </c>
      <c r="E98" s="11" t="s">
        <v>88</v>
      </c>
      <c r="F98" s="11" t="s">
        <v>78</v>
      </c>
      <c r="G98" s="11" t="s">
        <v>78</v>
      </c>
      <c r="H98" s="11" t="s">
        <v>78</v>
      </c>
      <c r="I98" s="11" t="s">
        <v>79</v>
      </c>
      <c r="J98" s="11" t="s">
        <v>25</v>
      </c>
      <c r="K98" s="14">
        <v>-0.04</v>
      </c>
      <c r="L98" s="4" t="str">
        <f t="shared" si="3"/>
        <v>Land Use, Land-Use Change and Forestry Land Converted to Forest Land</v>
      </c>
      <c r="M98" t="str">
        <f t="shared" si="4"/>
        <v>Agriculture/Land Management</v>
      </c>
      <c r="N98">
        <f t="shared" si="5"/>
        <v>-0.04</v>
      </c>
    </row>
    <row r="99" spans="1:14" x14ac:dyDescent="0.25">
      <c r="A99" s="11" t="s">
        <v>21</v>
      </c>
      <c r="B99" s="11" t="s">
        <v>32</v>
      </c>
      <c r="C99" s="11" t="s">
        <v>138</v>
      </c>
      <c r="D99" s="11" t="s">
        <v>148</v>
      </c>
      <c r="E99" s="11" t="s">
        <v>142</v>
      </c>
      <c r="F99" s="11" t="s">
        <v>78</v>
      </c>
      <c r="G99" s="11" t="s">
        <v>78</v>
      </c>
      <c r="H99" s="11" t="s">
        <v>78</v>
      </c>
      <c r="I99" s="11" t="s">
        <v>79</v>
      </c>
      <c r="J99" s="11" t="s">
        <v>25</v>
      </c>
      <c r="K99" s="14">
        <v>6.16</v>
      </c>
      <c r="L99" s="4" t="str">
        <f t="shared" si="3"/>
        <v>Land Use, Land-Use Change and Forestry Forest Land Remaining Forest Land</v>
      </c>
      <c r="M99" t="str">
        <f t="shared" si="4"/>
        <v>Agriculture/Land Management</v>
      </c>
      <c r="N99">
        <f t="shared" si="5"/>
        <v>6.16</v>
      </c>
    </row>
    <row r="100" spans="1:14" x14ac:dyDescent="0.25">
      <c r="A100" s="11" t="s">
        <v>21</v>
      </c>
      <c r="B100" s="11" t="s">
        <v>32</v>
      </c>
      <c r="C100" s="11" t="s">
        <v>138</v>
      </c>
      <c r="D100" s="11" t="s">
        <v>148</v>
      </c>
      <c r="E100" s="11" t="s">
        <v>143</v>
      </c>
      <c r="F100" s="11" t="s">
        <v>78</v>
      </c>
      <c r="G100" s="11" t="s">
        <v>78</v>
      </c>
      <c r="H100" s="11" t="s">
        <v>78</v>
      </c>
      <c r="I100" s="11" t="s">
        <v>79</v>
      </c>
      <c r="J100" s="11" t="s">
        <v>25</v>
      </c>
      <c r="K100" s="14">
        <v>1.4</v>
      </c>
      <c r="L100" s="4" t="str">
        <f t="shared" si="3"/>
        <v>Land Use, Land-Use Change and Forestry Forest Land Remaining Forest Land</v>
      </c>
      <c r="M100" t="str">
        <f t="shared" si="4"/>
        <v>Agriculture/Land Management</v>
      </c>
      <c r="N100">
        <f t="shared" si="5"/>
        <v>1.4</v>
      </c>
    </row>
    <row r="101" spans="1:14" x14ac:dyDescent="0.25">
      <c r="A101" s="11" t="s">
        <v>21</v>
      </c>
      <c r="B101" s="11" t="s">
        <v>32</v>
      </c>
      <c r="C101" s="11" t="s">
        <v>138</v>
      </c>
      <c r="D101" s="11" t="s">
        <v>148</v>
      </c>
      <c r="E101" s="11" t="s">
        <v>144</v>
      </c>
      <c r="F101" s="11" t="s">
        <v>78</v>
      </c>
      <c r="G101" s="11" t="s">
        <v>78</v>
      </c>
      <c r="H101" s="11" t="s">
        <v>78</v>
      </c>
      <c r="I101" s="11" t="s">
        <v>79</v>
      </c>
      <c r="J101" s="11" t="s">
        <v>25</v>
      </c>
      <c r="K101" s="14">
        <v>-4.08</v>
      </c>
      <c r="L101" s="4" t="str">
        <f t="shared" si="3"/>
        <v>Land Use, Land-Use Change and Forestry Forest Land Remaining Forest Land</v>
      </c>
      <c r="M101" t="str">
        <f t="shared" si="4"/>
        <v>Agriculture/Land Management</v>
      </c>
      <c r="N101">
        <f t="shared" si="5"/>
        <v>-4.08</v>
      </c>
    </row>
    <row r="102" spans="1:14" x14ac:dyDescent="0.25">
      <c r="A102" s="11" t="s">
        <v>21</v>
      </c>
      <c r="B102" s="11" t="s">
        <v>32</v>
      </c>
      <c r="C102" s="11" t="s">
        <v>138</v>
      </c>
      <c r="D102" s="11" t="s">
        <v>148</v>
      </c>
      <c r="E102" s="11" t="s">
        <v>88</v>
      </c>
      <c r="F102" s="11" t="s">
        <v>78</v>
      </c>
      <c r="G102" s="11" t="s">
        <v>78</v>
      </c>
      <c r="H102" s="11" t="s">
        <v>78</v>
      </c>
      <c r="I102" s="11" t="s">
        <v>79</v>
      </c>
      <c r="J102" s="11" t="s">
        <v>25</v>
      </c>
      <c r="K102" s="14">
        <v>0.83</v>
      </c>
      <c r="L102" s="4" t="str">
        <f t="shared" si="3"/>
        <v>Land Use, Land-Use Change and Forestry Forest Land Remaining Forest Land</v>
      </c>
      <c r="M102" t="str">
        <f t="shared" si="4"/>
        <v>Agriculture/Land Management</v>
      </c>
      <c r="N102">
        <f t="shared" si="5"/>
        <v>0.83</v>
      </c>
    </row>
    <row r="103" spans="1:14" x14ac:dyDescent="0.25">
      <c r="A103" s="11" t="s">
        <v>21</v>
      </c>
      <c r="B103" s="11" t="s">
        <v>32</v>
      </c>
      <c r="C103" s="11" t="s">
        <v>138</v>
      </c>
      <c r="D103" s="11" t="s">
        <v>148</v>
      </c>
      <c r="E103" s="11" t="s">
        <v>149</v>
      </c>
      <c r="F103" s="11" t="s">
        <v>78</v>
      </c>
      <c r="G103" s="11" t="s">
        <v>78</v>
      </c>
      <c r="H103" s="11" t="s">
        <v>78</v>
      </c>
      <c r="I103" s="11" t="s">
        <v>79</v>
      </c>
      <c r="J103" s="11" t="s">
        <v>25</v>
      </c>
      <c r="K103" s="14">
        <v>-0.33</v>
      </c>
      <c r="L103" s="4" t="str">
        <f t="shared" si="3"/>
        <v>Land Use, Land-Use Change and Forestry Forest Land Remaining Forest Land</v>
      </c>
      <c r="M103" t="str">
        <f t="shared" si="4"/>
        <v>Agriculture/Land Management</v>
      </c>
      <c r="N103">
        <f t="shared" si="5"/>
        <v>-0.33</v>
      </c>
    </row>
    <row r="104" spans="1:14" x14ac:dyDescent="0.25">
      <c r="A104" s="11" t="s">
        <v>21</v>
      </c>
      <c r="B104" s="11" t="s">
        <v>32</v>
      </c>
      <c r="C104" s="11" t="s">
        <v>138</v>
      </c>
      <c r="D104" s="11" t="s">
        <v>139</v>
      </c>
      <c r="E104" s="11" t="s">
        <v>139</v>
      </c>
      <c r="F104" s="11" t="s">
        <v>78</v>
      </c>
      <c r="G104" s="11" t="s">
        <v>78</v>
      </c>
      <c r="H104" s="11" t="s">
        <v>78</v>
      </c>
      <c r="I104" s="11" t="s">
        <v>79</v>
      </c>
      <c r="J104" s="11" t="s">
        <v>26</v>
      </c>
      <c r="K104" s="14">
        <v>0.84028000000000003</v>
      </c>
      <c r="L104" s="4" t="str">
        <f t="shared" si="3"/>
        <v>Land Use, Land-Use Change and Forestry Forest Land Remaining Forest Land</v>
      </c>
      <c r="M104" t="str">
        <f t="shared" si="4"/>
        <v>Agriculture/Land Management</v>
      </c>
      <c r="N104">
        <f t="shared" si="5"/>
        <v>0.84028000000000003</v>
      </c>
    </row>
    <row r="105" spans="1:14" x14ac:dyDescent="0.25">
      <c r="A105" s="11" t="s">
        <v>20</v>
      </c>
      <c r="B105" s="11" t="s">
        <v>29</v>
      </c>
      <c r="C105" s="11" t="s">
        <v>78</v>
      </c>
      <c r="D105" s="11" t="s">
        <v>150</v>
      </c>
      <c r="E105" s="11" t="s">
        <v>78</v>
      </c>
      <c r="F105" s="11" t="s">
        <v>78</v>
      </c>
      <c r="G105" s="11" t="s">
        <v>78</v>
      </c>
      <c r="H105" s="11" t="s">
        <v>78</v>
      </c>
      <c r="I105" s="11" t="s">
        <v>79</v>
      </c>
      <c r="J105" s="11" t="s">
        <v>26</v>
      </c>
      <c r="K105" s="14">
        <v>8.1996647376000008E-3</v>
      </c>
      <c r="L105" s="4" t="str">
        <f t="shared" si="3"/>
        <v xml:space="preserve">Agriculture </v>
      </c>
      <c r="M105" t="str">
        <f t="shared" si="4"/>
        <v>Agriculture/Land Management</v>
      </c>
      <c r="N105">
        <f t="shared" si="5"/>
        <v>8.1996647376000008E-3</v>
      </c>
    </row>
    <row r="106" spans="1:14" x14ac:dyDescent="0.25">
      <c r="A106" s="11" t="s">
        <v>21</v>
      </c>
      <c r="B106" s="11" t="s">
        <v>34</v>
      </c>
      <c r="C106" s="11" t="s">
        <v>92</v>
      </c>
      <c r="D106" s="11" t="s">
        <v>151</v>
      </c>
      <c r="E106" s="11" t="s">
        <v>78</v>
      </c>
      <c r="F106" s="11" t="s">
        <v>78</v>
      </c>
      <c r="G106" s="11" t="s">
        <v>78</v>
      </c>
      <c r="H106" s="11" t="s">
        <v>78</v>
      </c>
      <c r="I106" s="11" t="s">
        <v>79</v>
      </c>
      <c r="J106" s="11" t="s">
        <v>26</v>
      </c>
      <c r="K106" s="14">
        <v>4.22413224184E-2</v>
      </c>
      <c r="L106" s="4" t="str">
        <f t="shared" si="3"/>
        <v>Land Use, Land-Use Change and Forestry Grassland Remaining Grassland</v>
      </c>
      <c r="M106" t="str">
        <f t="shared" si="4"/>
        <v>Agriculture/Land Management</v>
      </c>
      <c r="N106">
        <f t="shared" si="5"/>
        <v>4.22413224184E-2</v>
      </c>
    </row>
    <row r="107" spans="1:14" x14ac:dyDescent="0.25">
      <c r="A107" s="11" t="s">
        <v>58</v>
      </c>
      <c r="B107" s="11" t="s">
        <v>43</v>
      </c>
      <c r="C107" s="11" t="s">
        <v>152</v>
      </c>
      <c r="D107" s="11" t="s">
        <v>153</v>
      </c>
      <c r="E107" s="11" t="s">
        <v>78</v>
      </c>
      <c r="F107" s="11" t="s">
        <v>78</v>
      </c>
      <c r="G107" s="11" t="s">
        <v>78</v>
      </c>
      <c r="H107" s="11" t="s">
        <v>78</v>
      </c>
      <c r="I107" s="11" t="s">
        <v>79</v>
      </c>
      <c r="J107" s="11" t="s">
        <v>26</v>
      </c>
      <c r="K107" s="14">
        <v>5.2151248519999999E-4</v>
      </c>
      <c r="L107" s="4" t="str">
        <f t="shared" si="3"/>
        <v>Energy Natural Gas Systems</v>
      </c>
      <c r="M107" t="str">
        <f t="shared" si="4"/>
        <v>Industrial Processes and Product Use</v>
      </c>
      <c r="N107">
        <f t="shared" si="5"/>
        <v>5.2151248519999999E-4</v>
      </c>
    </row>
    <row r="108" spans="1:14" x14ac:dyDescent="0.25">
      <c r="A108" s="11" t="s">
        <v>21</v>
      </c>
      <c r="B108" s="11" t="s">
        <v>37</v>
      </c>
      <c r="C108" s="11" t="s">
        <v>154</v>
      </c>
      <c r="D108" s="11" t="s">
        <v>155</v>
      </c>
      <c r="E108" s="11" t="s">
        <v>156</v>
      </c>
      <c r="F108" s="11" t="s">
        <v>78</v>
      </c>
      <c r="G108" s="11" t="s">
        <v>78</v>
      </c>
      <c r="H108" s="11" t="s">
        <v>78</v>
      </c>
      <c r="I108" s="11" t="s">
        <v>79</v>
      </c>
      <c r="J108" s="11" t="s">
        <v>25</v>
      </c>
      <c r="K108" s="14">
        <v>-1.90647196144E-2</v>
      </c>
      <c r="L108" s="4" t="str">
        <f t="shared" si="3"/>
        <v>Land Use, Land-Use Change and Forestry Settlements Remaining Settlements</v>
      </c>
      <c r="M108" t="str">
        <f t="shared" si="4"/>
        <v>Agriculture/Land Management</v>
      </c>
      <c r="N108">
        <f t="shared" si="5"/>
        <v>-1.90647196144E-2</v>
      </c>
    </row>
    <row r="109" spans="1:14" x14ac:dyDescent="0.25">
      <c r="A109" s="11" t="s">
        <v>58</v>
      </c>
      <c r="B109" s="11" t="s">
        <v>43</v>
      </c>
      <c r="C109" s="11" t="s">
        <v>152</v>
      </c>
      <c r="D109" s="11" t="s">
        <v>157</v>
      </c>
      <c r="E109" s="11" t="s">
        <v>78</v>
      </c>
      <c r="F109" s="11" t="s">
        <v>78</v>
      </c>
      <c r="G109" s="11" t="s">
        <v>78</v>
      </c>
      <c r="H109" s="11" t="s">
        <v>78</v>
      </c>
      <c r="I109" s="11" t="s">
        <v>79</v>
      </c>
      <c r="J109" s="11" t="s">
        <v>27</v>
      </c>
      <c r="K109" s="14">
        <v>2.0999130000000002E-6</v>
      </c>
      <c r="L109" s="4" t="str">
        <f t="shared" si="3"/>
        <v>Energy Natural Gas Systems</v>
      </c>
      <c r="M109" t="str">
        <f t="shared" si="4"/>
        <v>Industrial Processes and Product Use</v>
      </c>
      <c r="N109">
        <f t="shared" si="5"/>
        <v>2.0999130000000002E-6</v>
      </c>
    </row>
    <row r="110" spans="1:14" x14ac:dyDescent="0.25">
      <c r="A110" s="11" t="s">
        <v>21</v>
      </c>
      <c r="B110" s="11" t="s">
        <v>34</v>
      </c>
      <c r="C110" s="11" t="s">
        <v>92</v>
      </c>
      <c r="D110" s="11" t="s">
        <v>151</v>
      </c>
      <c r="E110" s="11" t="s">
        <v>78</v>
      </c>
      <c r="F110" s="11" t="s">
        <v>78</v>
      </c>
      <c r="G110" s="11" t="s">
        <v>78</v>
      </c>
      <c r="H110" s="11" t="s">
        <v>78</v>
      </c>
      <c r="I110" s="11" t="s">
        <v>79</v>
      </c>
      <c r="J110" s="11" t="s">
        <v>27</v>
      </c>
      <c r="K110" s="14">
        <v>3.6510089356499999E-2</v>
      </c>
      <c r="L110" s="4" t="str">
        <f t="shared" si="3"/>
        <v>Land Use, Land-Use Change and Forestry Grassland Remaining Grassland</v>
      </c>
      <c r="M110" t="str">
        <f t="shared" si="4"/>
        <v>Agriculture/Land Management</v>
      </c>
      <c r="N110">
        <f t="shared" si="5"/>
        <v>3.6510089356499999E-2</v>
      </c>
    </row>
    <row r="111" spans="1:14" x14ac:dyDescent="0.25">
      <c r="A111" s="11" t="s">
        <v>58</v>
      </c>
      <c r="B111" s="11" t="s">
        <v>43</v>
      </c>
      <c r="C111" s="11" t="s">
        <v>152</v>
      </c>
      <c r="D111" s="11" t="s">
        <v>157</v>
      </c>
      <c r="E111" s="11" t="s">
        <v>78</v>
      </c>
      <c r="F111" s="11" t="s">
        <v>78</v>
      </c>
      <c r="G111" s="11" t="s">
        <v>78</v>
      </c>
      <c r="H111" s="11" t="s">
        <v>78</v>
      </c>
      <c r="I111" s="11" t="s">
        <v>79</v>
      </c>
      <c r="J111" s="11" t="s">
        <v>26</v>
      </c>
      <c r="K111" s="14">
        <v>0.2216907585648</v>
      </c>
      <c r="L111" s="4" t="str">
        <f t="shared" si="3"/>
        <v>Energy Natural Gas Systems</v>
      </c>
      <c r="M111" t="str">
        <f t="shared" si="4"/>
        <v>Industrial Processes and Product Use</v>
      </c>
      <c r="N111">
        <f t="shared" si="5"/>
        <v>0.2216907585648</v>
      </c>
    </row>
    <row r="112" spans="1:14" x14ac:dyDescent="0.25">
      <c r="A112" s="11" t="s">
        <v>58</v>
      </c>
      <c r="B112" s="11" t="s">
        <v>43</v>
      </c>
      <c r="C112" s="11" t="s">
        <v>152</v>
      </c>
      <c r="D112" s="11" t="s">
        <v>158</v>
      </c>
      <c r="E112" s="11" t="s">
        <v>78</v>
      </c>
      <c r="F112" s="11" t="s">
        <v>78</v>
      </c>
      <c r="G112" s="11" t="s">
        <v>78</v>
      </c>
      <c r="H112" s="11" t="s">
        <v>78</v>
      </c>
      <c r="I112" s="11" t="s">
        <v>79</v>
      </c>
      <c r="J112" s="11" t="s">
        <v>25</v>
      </c>
      <c r="K112" s="14">
        <v>1.0505338799999999E-5</v>
      </c>
      <c r="L112" s="4" t="str">
        <f t="shared" si="3"/>
        <v>Energy Natural Gas Systems</v>
      </c>
      <c r="M112" t="str">
        <f t="shared" si="4"/>
        <v>Industrial Processes and Product Use</v>
      </c>
      <c r="N112">
        <f t="shared" si="5"/>
        <v>1.0505338799999999E-5</v>
      </c>
    </row>
    <row r="113" spans="1:14" x14ac:dyDescent="0.25">
      <c r="A113" s="11" t="s">
        <v>58</v>
      </c>
      <c r="B113" s="11" t="s">
        <v>43</v>
      </c>
      <c r="C113" s="11" t="s">
        <v>152</v>
      </c>
      <c r="D113" s="11" t="s">
        <v>153</v>
      </c>
      <c r="E113" s="11" t="s">
        <v>78</v>
      </c>
      <c r="F113" s="11" t="s">
        <v>78</v>
      </c>
      <c r="G113" s="11" t="s">
        <v>78</v>
      </c>
      <c r="H113" s="11" t="s">
        <v>78</v>
      </c>
      <c r="I113" s="11" t="s">
        <v>79</v>
      </c>
      <c r="J113" s="11" t="s">
        <v>27</v>
      </c>
      <c r="K113" s="14">
        <v>1.5703900000000001E-7</v>
      </c>
      <c r="L113" s="4" t="str">
        <f t="shared" si="3"/>
        <v>Energy Natural Gas Systems</v>
      </c>
      <c r="M113" t="str">
        <f t="shared" si="4"/>
        <v>Industrial Processes and Product Use</v>
      </c>
      <c r="N113">
        <f t="shared" si="5"/>
        <v>1.5703900000000001E-7</v>
      </c>
    </row>
    <row r="114" spans="1:14" x14ac:dyDescent="0.25">
      <c r="A114" s="11" t="s">
        <v>58</v>
      </c>
      <c r="B114" s="11" t="s">
        <v>43</v>
      </c>
      <c r="C114" s="11" t="s">
        <v>152</v>
      </c>
      <c r="D114" s="11" t="s">
        <v>158</v>
      </c>
      <c r="E114" s="11" t="s">
        <v>78</v>
      </c>
      <c r="F114" s="11" t="s">
        <v>78</v>
      </c>
      <c r="G114" s="11" t="s">
        <v>78</v>
      </c>
      <c r="H114" s="11" t="s">
        <v>78</v>
      </c>
      <c r="I114" s="11" t="s">
        <v>79</v>
      </c>
      <c r="J114" s="11" t="s">
        <v>26</v>
      </c>
      <c r="K114" s="14">
        <v>6.2571058645200003E-2</v>
      </c>
      <c r="L114" s="4" t="str">
        <f t="shared" si="3"/>
        <v>Energy Natural Gas Systems</v>
      </c>
      <c r="M114" t="str">
        <f t="shared" si="4"/>
        <v>Industrial Processes and Product Use</v>
      </c>
      <c r="N114">
        <f t="shared" si="5"/>
        <v>6.2571058645200003E-2</v>
      </c>
    </row>
    <row r="115" spans="1:14" x14ac:dyDescent="0.25">
      <c r="A115" s="11" t="s">
        <v>58</v>
      </c>
      <c r="B115" s="11" t="s">
        <v>43</v>
      </c>
      <c r="C115" s="11" t="s">
        <v>152</v>
      </c>
      <c r="D115" s="11" t="s">
        <v>159</v>
      </c>
      <c r="E115" s="11" t="s">
        <v>78</v>
      </c>
      <c r="F115" s="11" t="s">
        <v>78</v>
      </c>
      <c r="G115" s="11" t="s">
        <v>78</v>
      </c>
      <c r="H115" s="11" t="s">
        <v>78</v>
      </c>
      <c r="I115" s="11" t="s">
        <v>79</v>
      </c>
      <c r="J115" s="11" t="s">
        <v>25</v>
      </c>
      <c r="K115" s="14">
        <v>9.1780983200000004E-5</v>
      </c>
      <c r="L115" s="4" t="str">
        <f t="shared" si="3"/>
        <v>Energy Natural Gas Systems</v>
      </c>
      <c r="M115" t="str">
        <f t="shared" si="4"/>
        <v>Industrial Processes and Product Use</v>
      </c>
      <c r="N115">
        <f t="shared" si="5"/>
        <v>9.1780983200000004E-5</v>
      </c>
    </row>
    <row r="116" spans="1:14" x14ac:dyDescent="0.25">
      <c r="A116" s="11" t="s">
        <v>58</v>
      </c>
      <c r="B116" s="11" t="s">
        <v>43</v>
      </c>
      <c r="C116" s="11" t="s">
        <v>152</v>
      </c>
      <c r="D116" s="11" t="s">
        <v>153</v>
      </c>
      <c r="E116" s="11" t="s">
        <v>78</v>
      </c>
      <c r="F116" s="11" t="s">
        <v>78</v>
      </c>
      <c r="G116" s="11" t="s">
        <v>78</v>
      </c>
      <c r="H116" s="11" t="s">
        <v>78</v>
      </c>
      <c r="I116" s="11" t="s">
        <v>79</v>
      </c>
      <c r="J116" s="11" t="s">
        <v>25</v>
      </c>
      <c r="K116" s="14">
        <v>9.530595259E-4</v>
      </c>
      <c r="L116" s="4" t="str">
        <f t="shared" si="3"/>
        <v>Energy Natural Gas Systems</v>
      </c>
      <c r="M116" t="str">
        <f t="shared" si="4"/>
        <v>Industrial Processes and Product Use</v>
      </c>
      <c r="N116">
        <f t="shared" si="5"/>
        <v>9.530595259E-4</v>
      </c>
    </row>
    <row r="117" spans="1:14" x14ac:dyDescent="0.25">
      <c r="A117" s="11" t="s">
        <v>58</v>
      </c>
      <c r="B117" s="11" t="s">
        <v>43</v>
      </c>
      <c r="C117" s="11" t="s">
        <v>152</v>
      </c>
      <c r="D117" s="11" t="s">
        <v>157</v>
      </c>
      <c r="E117" s="11" t="s">
        <v>78</v>
      </c>
      <c r="F117" s="11" t="s">
        <v>78</v>
      </c>
      <c r="G117" s="11" t="s">
        <v>78</v>
      </c>
      <c r="H117" s="11" t="s">
        <v>78</v>
      </c>
      <c r="I117" s="11" t="s">
        <v>79</v>
      </c>
      <c r="J117" s="11" t="s">
        <v>25</v>
      </c>
      <c r="K117" s="14">
        <v>4.4328545888999999E-3</v>
      </c>
      <c r="L117" s="4" t="str">
        <f t="shared" si="3"/>
        <v>Energy Natural Gas Systems</v>
      </c>
      <c r="M117" t="str">
        <f t="shared" si="4"/>
        <v>Industrial Processes and Product Use</v>
      </c>
      <c r="N117">
        <f t="shared" si="5"/>
        <v>4.4328545888999999E-3</v>
      </c>
    </row>
    <row r="118" spans="1:14" x14ac:dyDescent="0.25">
      <c r="A118" s="11" t="s">
        <v>21</v>
      </c>
      <c r="B118" s="11" t="s">
        <v>37</v>
      </c>
      <c r="C118" s="11" t="s">
        <v>154</v>
      </c>
      <c r="D118" s="11" t="s">
        <v>155</v>
      </c>
      <c r="E118" s="11" t="s">
        <v>160</v>
      </c>
      <c r="F118" s="11" t="s">
        <v>78</v>
      </c>
      <c r="G118" s="11" t="s">
        <v>78</v>
      </c>
      <c r="H118" s="11" t="s">
        <v>78</v>
      </c>
      <c r="I118" s="11" t="s">
        <v>79</v>
      </c>
      <c r="J118" s="11" t="s">
        <v>25</v>
      </c>
      <c r="K118" s="14">
        <v>-1.8365479953600002E-2</v>
      </c>
      <c r="L118" s="4" t="str">
        <f t="shared" si="3"/>
        <v>Land Use, Land-Use Change and Forestry Settlements Remaining Settlements</v>
      </c>
      <c r="M118" t="str">
        <f t="shared" si="4"/>
        <v>Agriculture/Land Management</v>
      </c>
      <c r="N118">
        <f t="shared" si="5"/>
        <v>-1.8365479953600002E-2</v>
      </c>
    </row>
    <row r="119" spans="1:14" x14ac:dyDescent="0.25">
      <c r="A119" s="11" t="s">
        <v>21</v>
      </c>
      <c r="B119" s="11" t="s">
        <v>37</v>
      </c>
      <c r="C119" s="11" t="s">
        <v>154</v>
      </c>
      <c r="D119" s="11" t="s">
        <v>155</v>
      </c>
      <c r="E119" s="11" t="s">
        <v>161</v>
      </c>
      <c r="F119" s="11" t="s">
        <v>78</v>
      </c>
      <c r="G119" s="11" t="s">
        <v>78</v>
      </c>
      <c r="H119" s="11" t="s">
        <v>78</v>
      </c>
      <c r="I119" s="11" t="s">
        <v>79</v>
      </c>
      <c r="J119" s="11" t="s">
        <v>25</v>
      </c>
      <c r="K119" s="14">
        <v>-3.8126945683000001E-3</v>
      </c>
      <c r="L119" s="4" t="str">
        <f t="shared" si="3"/>
        <v>Land Use, Land-Use Change and Forestry Settlements Remaining Settlements</v>
      </c>
      <c r="M119" t="str">
        <f t="shared" si="4"/>
        <v>Agriculture/Land Management</v>
      </c>
      <c r="N119">
        <f t="shared" si="5"/>
        <v>-3.8126945683000001E-3</v>
      </c>
    </row>
    <row r="120" spans="1:14" x14ac:dyDescent="0.25">
      <c r="A120" s="11" t="s">
        <v>58</v>
      </c>
      <c r="B120" s="11" t="s">
        <v>43</v>
      </c>
      <c r="C120" s="11" t="s">
        <v>162</v>
      </c>
      <c r="D120" s="11" t="s">
        <v>162</v>
      </c>
      <c r="E120" s="11" t="s">
        <v>78</v>
      </c>
      <c r="F120" s="11" t="s">
        <v>78</v>
      </c>
      <c r="G120" s="11" t="s">
        <v>78</v>
      </c>
      <c r="H120" s="11" t="s">
        <v>78</v>
      </c>
      <c r="I120" s="11" t="s">
        <v>79</v>
      </c>
      <c r="J120" s="11" t="s">
        <v>26</v>
      </c>
      <c r="K120" s="14">
        <v>4.1813861599999999E-5</v>
      </c>
      <c r="L120" s="4" t="str">
        <f t="shared" si="3"/>
        <v>Energy Abandoned Wells</v>
      </c>
      <c r="M120" t="str">
        <f t="shared" si="4"/>
        <v>Industrial Processes and Product Use</v>
      </c>
      <c r="N120">
        <f t="shared" si="5"/>
        <v>4.1813861599999999E-5</v>
      </c>
    </row>
    <row r="121" spans="1:14" x14ac:dyDescent="0.25">
      <c r="A121" s="11" t="s">
        <v>21</v>
      </c>
      <c r="B121" s="11" t="s">
        <v>37</v>
      </c>
      <c r="C121" s="11" t="s">
        <v>154</v>
      </c>
      <c r="D121" s="11" t="s">
        <v>155</v>
      </c>
      <c r="E121" s="11" t="s">
        <v>163</v>
      </c>
      <c r="F121" s="11" t="s">
        <v>78</v>
      </c>
      <c r="G121" s="11" t="s">
        <v>78</v>
      </c>
      <c r="H121" s="11" t="s">
        <v>78</v>
      </c>
      <c r="I121" s="11" t="s">
        <v>79</v>
      </c>
      <c r="J121" s="11" t="s">
        <v>25</v>
      </c>
      <c r="K121" s="14">
        <v>-2.31833835807E-2</v>
      </c>
      <c r="L121" s="4" t="str">
        <f t="shared" si="3"/>
        <v>Land Use, Land-Use Change and Forestry Settlements Remaining Settlements</v>
      </c>
      <c r="M121" t="str">
        <f t="shared" si="4"/>
        <v>Agriculture/Land Management</v>
      </c>
      <c r="N121">
        <f t="shared" si="5"/>
        <v>-2.31833835807E-2</v>
      </c>
    </row>
    <row r="122" spans="1:14" x14ac:dyDescent="0.25">
      <c r="A122" s="11" t="s">
        <v>58</v>
      </c>
      <c r="B122" s="11" t="s">
        <v>43</v>
      </c>
      <c r="C122" s="11" t="s">
        <v>152</v>
      </c>
      <c r="D122" s="11" t="s">
        <v>159</v>
      </c>
      <c r="E122" s="11" t="s">
        <v>78</v>
      </c>
      <c r="F122" s="11" t="s">
        <v>78</v>
      </c>
      <c r="G122" s="11" t="s">
        <v>78</v>
      </c>
      <c r="H122" s="11" t="s">
        <v>78</v>
      </c>
      <c r="I122" s="11" t="s">
        <v>79</v>
      </c>
      <c r="J122" s="11" t="s">
        <v>26</v>
      </c>
      <c r="K122" s="14">
        <v>8.6517067946400003E-2</v>
      </c>
      <c r="L122" s="4" t="str">
        <f t="shared" si="3"/>
        <v>Energy Natural Gas Systems</v>
      </c>
      <c r="M122" t="str">
        <f t="shared" si="4"/>
        <v>Industrial Processes and Product Use</v>
      </c>
      <c r="N122">
        <f t="shared" si="5"/>
        <v>8.6517067946400003E-2</v>
      </c>
    </row>
    <row r="123" spans="1:14" x14ac:dyDescent="0.25">
      <c r="A123" s="11" t="s">
        <v>58</v>
      </c>
      <c r="B123" s="11" t="s">
        <v>40</v>
      </c>
      <c r="C123" s="11" t="s">
        <v>123</v>
      </c>
      <c r="D123" s="11" t="s">
        <v>78</v>
      </c>
      <c r="E123" s="11" t="s">
        <v>78</v>
      </c>
      <c r="F123" s="11" t="s">
        <v>78</v>
      </c>
      <c r="G123" s="11" t="s">
        <v>78</v>
      </c>
      <c r="H123" s="11" t="s">
        <v>116</v>
      </c>
      <c r="I123" s="11" t="s">
        <v>79</v>
      </c>
      <c r="J123" s="11" t="s">
        <v>25</v>
      </c>
      <c r="K123" s="14">
        <v>2.0603592034622</v>
      </c>
      <c r="L123" s="4" t="str">
        <f t="shared" si="3"/>
        <v>Energy Industrial</v>
      </c>
      <c r="M123" t="str">
        <f t="shared" si="4"/>
        <v>Industrial Processes and Product Use</v>
      </c>
      <c r="N123">
        <f t="shared" si="5"/>
        <v>2.0603592034622</v>
      </c>
    </row>
    <row r="124" spans="1:14" x14ac:dyDescent="0.25">
      <c r="A124" s="11" t="s">
        <v>58</v>
      </c>
      <c r="B124" s="11" t="s">
        <v>40</v>
      </c>
      <c r="C124" s="11" t="s">
        <v>18</v>
      </c>
      <c r="D124" s="11" t="s">
        <v>78</v>
      </c>
      <c r="E124" s="11" t="s">
        <v>78</v>
      </c>
      <c r="F124" s="11" t="s">
        <v>78</v>
      </c>
      <c r="G124" s="11" t="s">
        <v>78</v>
      </c>
      <c r="H124" s="11" t="s">
        <v>126</v>
      </c>
      <c r="I124" s="11" t="s">
        <v>79</v>
      </c>
      <c r="J124" s="11" t="s">
        <v>25</v>
      </c>
      <c r="K124" s="14">
        <v>0.34454455483919999</v>
      </c>
      <c r="L124" s="4" t="str">
        <f t="shared" si="3"/>
        <v>Energy Residential</v>
      </c>
      <c r="M124" t="str">
        <f t="shared" si="4"/>
        <v>Commercial and Residential Buildings</v>
      </c>
      <c r="N124">
        <f t="shared" si="5"/>
        <v>0.34454455483919999</v>
      </c>
    </row>
    <row r="125" spans="1:14" x14ac:dyDescent="0.25">
      <c r="A125" s="11" t="s">
        <v>58</v>
      </c>
      <c r="B125" s="11" t="s">
        <v>43</v>
      </c>
      <c r="C125" s="11" t="s">
        <v>162</v>
      </c>
      <c r="D125" s="11" t="s">
        <v>162</v>
      </c>
      <c r="E125" s="11" t="s">
        <v>78</v>
      </c>
      <c r="F125" s="11" t="s">
        <v>78</v>
      </c>
      <c r="G125" s="11" t="s">
        <v>78</v>
      </c>
      <c r="H125" s="11" t="s">
        <v>78</v>
      </c>
      <c r="I125" s="11" t="s">
        <v>79</v>
      </c>
      <c r="J125" s="11" t="s">
        <v>25</v>
      </c>
      <c r="K125" s="14">
        <v>6.54484E-8</v>
      </c>
      <c r="L125" s="4" t="str">
        <f t="shared" si="3"/>
        <v>Energy Abandoned Wells</v>
      </c>
      <c r="M125" t="str">
        <f t="shared" si="4"/>
        <v>Industrial Processes and Product Use</v>
      </c>
      <c r="N125">
        <f t="shared" si="5"/>
        <v>6.54484E-8</v>
      </c>
    </row>
    <row r="126" spans="1:14" x14ac:dyDescent="0.25">
      <c r="A126" s="11" t="s">
        <v>58</v>
      </c>
      <c r="B126" s="11" t="s">
        <v>40</v>
      </c>
      <c r="C126" s="11" t="s">
        <v>49</v>
      </c>
      <c r="D126" s="11" t="s">
        <v>78</v>
      </c>
      <c r="E126" s="11" t="s">
        <v>78</v>
      </c>
      <c r="F126" s="11" t="s">
        <v>78</v>
      </c>
      <c r="G126" s="11" t="s">
        <v>78</v>
      </c>
      <c r="H126" s="11" t="s">
        <v>116</v>
      </c>
      <c r="I126" s="11" t="s">
        <v>79</v>
      </c>
      <c r="J126" s="11" t="s">
        <v>25</v>
      </c>
      <c r="K126" s="14">
        <v>1.9996061347734999</v>
      </c>
      <c r="L126" s="4" t="str">
        <f t="shared" si="3"/>
        <v>Energy Electricity Generation</v>
      </c>
      <c r="M126" t="str">
        <f t="shared" si="4"/>
        <v>Electricity Generation</v>
      </c>
      <c r="N126">
        <f t="shared" si="5"/>
        <v>1.9996061347734999</v>
      </c>
    </row>
    <row r="127" spans="1:14" x14ac:dyDescent="0.25">
      <c r="A127" s="11" t="s">
        <v>20</v>
      </c>
      <c r="B127" s="11" t="s">
        <v>31</v>
      </c>
      <c r="C127" s="11" t="s">
        <v>78</v>
      </c>
      <c r="D127" s="11" t="s">
        <v>111</v>
      </c>
      <c r="E127" s="11" t="s">
        <v>78</v>
      </c>
      <c r="F127" s="11" t="s">
        <v>78</v>
      </c>
      <c r="G127" s="11" t="s">
        <v>78</v>
      </c>
      <c r="H127" s="11" t="s">
        <v>78</v>
      </c>
      <c r="I127" s="11" t="s">
        <v>79</v>
      </c>
      <c r="J127" s="11" t="s">
        <v>26</v>
      </c>
      <c r="K127" s="14">
        <v>5.3272352783999997E-3</v>
      </c>
      <c r="L127" s="4" t="str">
        <f t="shared" si="3"/>
        <v xml:space="preserve">Agriculture </v>
      </c>
      <c r="M127" t="str">
        <f t="shared" si="4"/>
        <v>Agriculture/Land Management</v>
      </c>
      <c r="N127">
        <f t="shared" si="5"/>
        <v>5.3272352783999997E-3</v>
      </c>
    </row>
    <row r="128" spans="1:14" x14ac:dyDescent="0.25">
      <c r="A128" s="11" t="s">
        <v>20</v>
      </c>
      <c r="B128" s="11" t="s">
        <v>31</v>
      </c>
      <c r="C128" s="11" t="s">
        <v>78</v>
      </c>
      <c r="D128" s="11" t="s">
        <v>104</v>
      </c>
      <c r="E128" s="11" t="s">
        <v>78</v>
      </c>
      <c r="F128" s="11" t="s">
        <v>78</v>
      </c>
      <c r="G128" s="11" t="s">
        <v>78</v>
      </c>
      <c r="H128" s="11" t="s">
        <v>78</v>
      </c>
      <c r="I128" s="11" t="s">
        <v>79</v>
      </c>
      <c r="J128" s="11" t="s">
        <v>27</v>
      </c>
      <c r="K128" s="14">
        <v>2.9088043000000001E-5</v>
      </c>
      <c r="L128" s="4" t="str">
        <f t="shared" si="3"/>
        <v xml:space="preserve">Agriculture </v>
      </c>
      <c r="M128" t="str">
        <f t="shared" si="4"/>
        <v>Agriculture/Land Management</v>
      </c>
      <c r="N128">
        <f t="shared" si="5"/>
        <v>2.9088043000000001E-5</v>
      </c>
    </row>
    <row r="129" spans="1:14" x14ac:dyDescent="0.25">
      <c r="A129" s="11" t="s">
        <v>20</v>
      </c>
      <c r="B129" s="11" t="s">
        <v>31</v>
      </c>
      <c r="C129" s="11" t="s">
        <v>78</v>
      </c>
      <c r="D129" s="11" t="s">
        <v>164</v>
      </c>
      <c r="E129" s="11" t="s">
        <v>78</v>
      </c>
      <c r="F129" s="11" t="s">
        <v>78</v>
      </c>
      <c r="G129" s="11" t="s">
        <v>78</v>
      </c>
      <c r="H129" s="11" t="s">
        <v>78</v>
      </c>
      <c r="I129" s="11" t="s">
        <v>79</v>
      </c>
      <c r="J129" s="11" t="s">
        <v>27</v>
      </c>
      <c r="K129" s="14">
        <v>1.1436925650000001E-3</v>
      </c>
      <c r="L129" s="4" t="str">
        <f t="shared" si="3"/>
        <v xml:space="preserve">Agriculture </v>
      </c>
      <c r="M129" t="str">
        <f t="shared" si="4"/>
        <v>Agriculture/Land Management</v>
      </c>
      <c r="N129">
        <f t="shared" si="5"/>
        <v>1.1436925650000001E-3</v>
      </c>
    </row>
    <row r="130" spans="1:14" x14ac:dyDescent="0.25">
      <c r="A130" s="11" t="s">
        <v>20</v>
      </c>
      <c r="B130" s="11" t="s">
        <v>31</v>
      </c>
      <c r="C130" s="11" t="s">
        <v>78</v>
      </c>
      <c r="D130" s="11" t="s">
        <v>108</v>
      </c>
      <c r="E130" s="11" t="s">
        <v>78</v>
      </c>
      <c r="F130" s="11" t="s">
        <v>78</v>
      </c>
      <c r="G130" s="11" t="s">
        <v>78</v>
      </c>
      <c r="H130" s="11" t="s">
        <v>78</v>
      </c>
      <c r="I130" s="11" t="s">
        <v>79</v>
      </c>
      <c r="J130" s="11" t="s">
        <v>26</v>
      </c>
      <c r="K130" s="14">
        <v>8.1667572000000005E-4</v>
      </c>
      <c r="L130" s="4" t="str">
        <f t="shared" si="3"/>
        <v xml:space="preserve">Agriculture </v>
      </c>
      <c r="M130" t="str">
        <f t="shared" si="4"/>
        <v>Agriculture/Land Management</v>
      </c>
      <c r="N130">
        <f t="shared" si="5"/>
        <v>8.1667572000000005E-4</v>
      </c>
    </row>
    <row r="131" spans="1:14" x14ac:dyDescent="0.25">
      <c r="A131" s="11" t="s">
        <v>20</v>
      </c>
      <c r="B131" s="11" t="s">
        <v>31</v>
      </c>
      <c r="C131" s="11" t="s">
        <v>78</v>
      </c>
      <c r="D131" s="11" t="s">
        <v>165</v>
      </c>
      <c r="E131" s="11" t="s">
        <v>78</v>
      </c>
      <c r="F131" s="11" t="s">
        <v>78</v>
      </c>
      <c r="G131" s="11" t="s">
        <v>78</v>
      </c>
      <c r="H131" s="11" t="s">
        <v>78</v>
      </c>
      <c r="I131" s="11" t="s">
        <v>79</v>
      </c>
      <c r="J131" s="11" t="s">
        <v>27</v>
      </c>
      <c r="K131" s="14">
        <v>0.19742052004249999</v>
      </c>
      <c r="L131" s="4" t="str">
        <f t="shared" ref="L131:L194" si="6">A131&amp;" "&amp;C131</f>
        <v xml:space="preserve">Agriculture </v>
      </c>
      <c r="M131" t="str">
        <f t="shared" ref="M131:M194" si="7">IF(A131="Agriculture","Agriculture/Land Management",IF(L131="Energy Industrial","Industrial Processes and Product Use",IF(C131="Transportation",C131,IF(C131="Electricity Generation",C131,IF(C131="Residential","Commercial and Residential Buildings",IF(C131="Commercial","Commercial and Residential Buildings",IF(B131="Fugitives","Industrial Processes and Product Use",IF(A131="Land Use, Land-Use Change and Forestry", "Agriculture/Land Management",IF(D131="Electric Power Systems","Electricity Generation",IF(L131="Waste Industrial",A131,A131))))))))))</f>
        <v>Agriculture/Land Management</v>
      </c>
      <c r="N131">
        <f t="shared" ref="N131:N194" si="8">IF(C131="Other Process Uses of Carbonates",K131/2,K131)</f>
        <v>0.19742052004249999</v>
      </c>
    </row>
    <row r="132" spans="1:14" x14ac:dyDescent="0.25">
      <c r="A132" s="11" t="s">
        <v>20</v>
      </c>
      <c r="B132" s="11" t="s">
        <v>33</v>
      </c>
      <c r="C132" s="11" t="s">
        <v>166</v>
      </c>
      <c r="D132" s="11" t="s">
        <v>167</v>
      </c>
      <c r="E132" s="11" t="s">
        <v>78</v>
      </c>
      <c r="F132" s="11" t="s">
        <v>78</v>
      </c>
      <c r="G132" s="11" t="s">
        <v>78</v>
      </c>
      <c r="H132" s="11" t="s">
        <v>78</v>
      </c>
      <c r="I132" s="11" t="s">
        <v>79</v>
      </c>
      <c r="J132" s="11" t="s">
        <v>25</v>
      </c>
      <c r="K132" s="14">
        <v>0.53142720098170004</v>
      </c>
      <c r="L132" s="4" t="str">
        <f t="shared" si="6"/>
        <v>Agriculture Liming</v>
      </c>
      <c r="M132" t="str">
        <f t="shared" si="7"/>
        <v>Agriculture/Land Management</v>
      </c>
      <c r="N132">
        <f t="shared" si="8"/>
        <v>0.53142720098170004</v>
      </c>
    </row>
    <row r="133" spans="1:14" x14ac:dyDescent="0.25">
      <c r="A133" s="11" t="s">
        <v>58</v>
      </c>
      <c r="B133" s="11" t="s">
        <v>40</v>
      </c>
      <c r="C133" s="11" t="s">
        <v>39</v>
      </c>
      <c r="D133" s="11" t="s">
        <v>168</v>
      </c>
      <c r="E133" s="11" t="s">
        <v>78</v>
      </c>
      <c r="F133" s="11" t="s">
        <v>78</v>
      </c>
      <c r="G133" s="11" t="s">
        <v>78</v>
      </c>
      <c r="H133" s="11" t="s">
        <v>47</v>
      </c>
      <c r="I133" s="11" t="s">
        <v>79</v>
      </c>
      <c r="J133" s="11" t="s">
        <v>27</v>
      </c>
      <c r="K133" s="14">
        <v>8.2405009499999997E-5</v>
      </c>
      <c r="L133" s="4" t="str">
        <f t="shared" si="6"/>
        <v>Energy Transportation</v>
      </c>
      <c r="M133" t="str">
        <f t="shared" si="7"/>
        <v>Transportation</v>
      </c>
      <c r="N133">
        <f t="shared" si="8"/>
        <v>8.2405009499999997E-5</v>
      </c>
    </row>
    <row r="134" spans="1:14" x14ac:dyDescent="0.25">
      <c r="A134" s="11" t="s">
        <v>20</v>
      </c>
      <c r="B134" s="11" t="s">
        <v>31</v>
      </c>
      <c r="C134" s="11" t="s">
        <v>78</v>
      </c>
      <c r="D134" s="11" t="s">
        <v>110</v>
      </c>
      <c r="E134" s="11" t="s">
        <v>78</v>
      </c>
      <c r="F134" s="11" t="s">
        <v>78</v>
      </c>
      <c r="G134" s="11" t="s">
        <v>78</v>
      </c>
      <c r="H134" s="11" t="s">
        <v>78</v>
      </c>
      <c r="I134" s="11" t="s">
        <v>79</v>
      </c>
      <c r="J134" s="11" t="s">
        <v>26</v>
      </c>
      <c r="K134" s="14">
        <v>1.1979194444000001E-3</v>
      </c>
      <c r="L134" s="4" t="str">
        <f t="shared" si="6"/>
        <v xml:space="preserve">Agriculture </v>
      </c>
      <c r="M134" t="str">
        <f t="shared" si="7"/>
        <v>Agriculture/Land Management</v>
      </c>
      <c r="N134">
        <f t="shared" si="8"/>
        <v>1.1979194444000001E-3</v>
      </c>
    </row>
    <row r="135" spans="1:14" x14ac:dyDescent="0.25">
      <c r="A135" s="11" t="s">
        <v>20</v>
      </c>
      <c r="B135" s="11" t="s">
        <v>31</v>
      </c>
      <c r="C135" s="11" t="s">
        <v>78</v>
      </c>
      <c r="D135" s="11" t="s">
        <v>109</v>
      </c>
      <c r="E135" s="11" t="s">
        <v>78</v>
      </c>
      <c r="F135" s="11" t="s">
        <v>78</v>
      </c>
      <c r="G135" s="11" t="s">
        <v>78</v>
      </c>
      <c r="H135" s="11" t="s">
        <v>78</v>
      </c>
      <c r="I135" s="11" t="s">
        <v>79</v>
      </c>
      <c r="J135" s="11" t="s">
        <v>26</v>
      </c>
      <c r="K135" s="14">
        <v>3.5884549223600001E-2</v>
      </c>
      <c r="L135" s="4" t="str">
        <f t="shared" si="6"/>
        <v xml:space="preserve">Agriculture </v>
      </c>
      <c r="M135" t="str">
        <f t="shared" si="7"/>
        <v>Agriculture/Land Management</v>
      </c>
      <c r="N135">
        <f t="shared" si="8"/>
        <v>3.5884549223600001E-2</v>
      </c>
    </row>
    <row r="136" spans="1:14" x14ac:dyDescent="0.25">
      <c r="A136" s="11" t="s">
        <v>20</v>
      </c>
      <c r="B136" s="11" t="s">
        <v>31</v>
      </c>
      <c r="C136" s="11" t="s">
        <v>78</v>
      </c>
      <c r="D136" s="11" t="s">
        <v>104</v>
      </c>
      <c r="E136" s="11" t="s">
        <v>78</v>
      </c>
      <c r="F136" s="11" t="s">
        <v>78</v>
      </c>
      <c r="G136" s="11" t="s">
        <v>78</v>
      </c>
      <c r="H136" s="11" t="s">
        <v>78</v>
      </c>
      <c r="I136" s="11" t="s">
        <v>79</v>
      </c>
      <c r="J136" s="11" t="s">
        <v>26</v>
      </c>
      <c r="K136" s="14">
        <v>2.9575711199999999E-5</v>
      </c>
      <c r="L136" s="4" t="str">
        <f t="shared" si="6"/>
        <v xml:space="preserve">Agriculture </v>
      </c>
      <c r="M136" t="str">
        <f t="shared" si="7"/>
        <v>Agriculture/Land Management</v>
      </c>
      <c r="N136">
        <f t="shared" si="8"/>
        <v>2.9575711199999999E-5</v>
      </c>
    </row>
    <row r="137" spans="1:14" x14ac:dyDescent="0.25">
      <c r="A137" s="11" t="s">
        <v>20</v>
      </c>
      <c r="B137" s="11" t="s">
        <v>31</v>
      </c>
      <c r="C137" s="11" t="s">
        <v>78</v>
      </c>
      <c r="D137" s="11" t="s">
        <v>112</v>
      </c>
      <c r="E137" s="11" t="s">
        <v>78</v>
      </c>
      <c r="F137" s="11" t="s">
        <v>78</v>
      </c>
      <c r="G137" s="11" t="s">
        <v>78</v>
      </c>
      <c r="H137" s="11" t="s">
        <v>78</v>
      </c>
      <c r="I137" s="11" t="s">
        <v>79</v>
      </c>
      <c r="J137" s="11" t="s">
        <v>26</v>
      </c>
      <c r="K137" s="14">
        <v>2.9622730211760002</v>
      </c>
      <c r="L137" s="4" t="str">
        <f t="shared" si="6"/>
        <v xml:space="preserve">Agriculture </v>
      </c>
      <c r="M137" t="str">
        <f t="shared" si="7"/>
        <v>Agriculture/Land Management</v>
      </c>
      <c r="N137">
        <f t="shared" si="8"/>
        <v>2.9622730211760002</v>
      </c>
    </row>
    <row r="138" spans="1:14" x14ac:dyDescent="0.25">
      <c r="A138" s="11" t="s">
        <v>20</v>
      </c>
      <c r="B138" s="11" t="s">
        <v>31</v>
      </c>
      <c r="C138" s="11" t="s">
        <v>78</v>
      </c>
      <c r="D138" s="11" t="s">
        <v>111</v>
      </c>
      <c r="E138" s="11" t="s">
        <v>78</v>
      </c>
      <c r="F138" s="11" t="s">
        <v>78</v>
      </c>
      <c r="G138" s="11" t="s">
        <v>78</v>
      </c>
      <c r="H138" s="11" t="s">
        <v>78</v>
      </c>
      <c r="I138" s="11" t="s">
        <v>79</v>
      </c>
      <c r="J138" s="11" t="s">
        <v>27</v>
      </c>
      <c r="K138" s="14">
        <v>5.9067328700000005E-4</v>
      </c>
      <c r="L138" s="4" t="str">
        <f t="shared" si="6"/>
        <v xml:space="preserve">Agriculture </v>
      </c>
      <c r="M138" t="str">
        <f t="shared" si="7"/>
        <v>Agriculture/Land Management</v>
      </c>
      <c r="N138">
        <f t="shared" si="8"/>
        <v>5.9067328700000005E-4</v>
      </c>
    </row>
    <row r="139" spans="1:14" x14ac:dyDescent="0.25">
      <c r="A139" s="11" t="s">
        <v>20</v>
      </c>
      <c r="B139" s="11" t="s">
        <v>31</v>
      </c>
      <c r="C139" s="11" t="s">
        <v>78</v>
      </c>
      <c r="D139" s="11" t="s">
        <v>109</v>
      </c>
      <c r="E139" s="11" t="s">
        <v>78</v>
      </c>
      <c r="F139" s="11" t="s">
        <v>78</v>
      </c>
      <c r="G139" s="11" t="s">
        <v>78</v>
      </c>
      <c r="H139" s="11" t="s">
        <v>78</v>
      </c>
      <c r="I139" s="11" t="s">
        <v>79</v>
      </c>
      <c r="J139" s="11" t="s">
        <v>27</v>
      </c>
      <c r="K139" s="14">
        <v>0.17447014408299999</v>
      </c>
      <c r="L139" s="4" t="str">
        <f t="shared" si="6"/>
        <v xml:space="preserve">Agriculture </v>
      </c>
      <c r="M139" t="str">
        <f t="shared" si="7"/>
        <v>Agriculture/Land Management</v>
      </c>
      <c r="N139">
        <f t="shared" si="8"/>
        <v>0.17447014408299999</v>
      </c>
    </row>
    <row r="140" spans="1:14" x14ac:dyDescent="0.25">
      <c r="A140" s="11" t="s">
        <v>20</v>
      </c>
      <c r="B140" s="11" t="s">
        <v>33</v>
      </c>
      <c r="C140" s="11" t="s">
        <v>166</v>
      </c>
      <c r="D140" s="11" t="s">
        <v>169</v>
      </c>
      <c r="E140" s="11" t="s">
        <v>78</v>
      </c>
      <c r="F140" s="11" t="s">
        <v>78</v>
      </c>
      <c r="G140" s="11" t="s">
        <v>78</v>
      </c>
      <c r="H140" s="11" t="s">
        <v>78</v>
      </c>
      <c r="I140" s="11" t="s">
        <v>79</v>
      </c>
      <c r="J140" s="11" t="s">
        <v>25</v>
      </c>
      <c r="K140" s="14">
        <v>8.0806309170599999E-2</v>
      </c>
      <c r="L140" s="4" t="str">
        <f t="shared" si="6"/>
        <v>Agriculture Liming</v>
      </c>
      <c r="M140" t="str">
        <f t="shared" si="7"/>
        <v>Agriculture/Land Management</v>
      </c>
      <c r="N140">
        <f t="shared" si="8"/>
        <v>8.0806309170599999E-2</v>
      </c>
    </row>
    <row r="141" spans="1:14" x14ac:dyDescent="0.25">
      <c r="A141" s="11" t="s">
        <v>58</v>
      </c>
      <c r="B141" s="11" t="s">
        <v>40</v>
      </c>
      <c r="C141" s="11" t="s">
        <v>39</v>
      </c>
      <c r="D141" s="11" t="s">
        <v>170</v>
      </c>
      <c r="E141" s="11" t="s">
        <v>78</v>
      </c>
      <c r="F141" s="11" t="s">
        <v>78</v>
      </c>
      <c r="G141" s="11" t="s">
        <v>78</v>
      </c>
      <c r="H141" s="11" t="s">
        <v>126</v>
      </c>
      <c r="I141" s="11" t="s">
        <v>79</v>
      </c>
      <c r="J141" s="11" t="s">
        <v>26</v>
      </c>
      <c r="K141" s="14">
        <v>4.7563961367999997E-3</v>
      </c>
      <c r="L141" s="4" t="str">
        <f t="shared" si="6"/>
        <v>Energy Transportation</v>
      </c>
      <c r="M141" t="str">
        <f t="shared" si="7"/>
        <v>Transportation</v>
      </c>
      <c r="N141">
        <f t="shared" si="8"/>
        <v>4.7563961367999997E-3</v>
      </c>
    </row>
    <row r="142" spans="1:14" x14ac:dyDescent="0.25">
      <c r="A142" s="11" t="s">
        <v>58</v>
      </c>
      <c r="B142" s="11" t="s">
        <v>40</v>
      </c>
      <c r="C142" s="11" t="s">
        <v>39</v>
      </c>
      <c r="D142" s="11" t="s">
        <v>170</v>
      </c>
      <c r="E142" s="11" t="s">
        <v>78</v>
      </c>
      <c r="F142" s="11" t="s">
        <v>78</v>
      </c>
      <c r="G142" s="11" t="s">
        <v>78</v>
      </c>
      <c r="H142" s="11" t="s">
        <v>126</v>
      </c>
      <c r="I142" s="11" t="s">
        <v>79</v>
      </c>
      <c r="J142" s="11" t="s">
        <v>27</v>
      </c>
      <c r="K142" s="14">
        <v>3.6188052770500002E-2</v>
      </c>
      <c r="L142" s="4" t="str">
        <f t="shared" si="6"/>
        <v>Energy Transportation</v>
      </c>
      <c r="M142" t="str">
        <f t="shared" si="7"/>
        <v>Transportation</v>
      </c>
      <c r="N142">
        <f t="shared" si="8"/>
        <v>3.6188052770500002E-2</v>
      </c>
    </row>
    <row r="143" spans="1:14" x14ac:dyDescent="0.25">
      <c r="A143" s="11" t="s">
        <v>58</v>
      </c>
      <c r="B143" s="11" t="s">
        <v>40</v>
      </c>
      <c r="C143" s="11" t="s">
        <v>39</v>
      </c>
      <c r="D143" s="11" t="s">
        <v>171</v>
      </c>
      <c r="E143" s="11" t="s">
        <v>78</v>
      </c>
      <c r="F143" s="11" t="s">
        <v>78</v>
      </c>
      <c r="G143" s="11" t="s">
        <v>78</v>
      </c>
      <c r="H143" s="11" t="s">
        <v>126</v>
      </c>
      <c r="I143" s="11" t="s">
        <v>79</v>
      </c>
      <c r="J143" s="11" t="s">
        <v>26</v>
      </c>
      <c r="K143" s="14">
        <v>7.1640765560000003E-4</v>
      </c>
      <c r="L143" s="4" t="str">
        <f t="shared" si="6"/>
        <v>Energy Transportation</v>
      </c>
      <c r="M143" t="str">
        <f t="shared" si="7"/>
        <v>Transportation</v>
      </c>
      <c r="N143">
        <f t="shared" si="8"/>
        <v>7.1640765560000003E-4</v>
      </c>
    </row>
    <row r="144" spans="1:14" x14ac:dyDescent="0.25">
      <c r="A144" s="11" t="s">
        <v>58</v>
      </c>
      <c r="B144" s="11" t="s">
        <v>40</v>
      </c>
      <c r="C144" s="11" t="s">
        <v>39</v>
      </c>
      <c r="D144" s="11" t="s">
        <v>168</v>
      </c>
      <c r="E144" s="11" t="s">
        <v>78</v>
      </c>
      <c r="F144" s="11" t="s">
        <v>78</v>
      </c>
      <c r="G144" s="11" t="s">
        <v>78</v>
      </c>
      <c r="H144" s="11" t="s">
        <v>47</v>
      </c>
      <c r="I144" s="11" t="s">
        <v>79</v>
      </c>
      <c r="J144" s="11" t="s">
        <v>26</v>
      </c>
      <c r="K144" s="14">
        <v>3.5463632399999998E-4</v>
      </c>
      <c r="L144" s="4" t="str">
        <f t="shared" si="6"/>
        <v>Energy Transportation</v>
      </c>
      <c r="M144" t="str">
        <f t="shared" si="7"/>
        <v>Transportation</v>
      </c>
      <c r="N144">
        <f t="shared" si="8"/>
        <v>3.5463632399999998E-4</v>
      </c>
    </row>
    <row r="145" spans="1:14" x14ac:dyDescent="0.25">
      <c r="A145" s="11" t="s">
        <v>58</v>
      </c>
      <c r="B145" s="11" t="s">
        <v>40</v>
      </c>
      <c r="C145" s="11" t="s">
        <v>39</v>
      </c>
      <c r="D145" s="11" t="s">
        <v>172</v>
      </c>
      <c r="E145" s="11" t="s">
        <v>78</v>
      </c>
      <c r="F145" s="11" t="s">
        <v>78</v>
      </c>
      <c r="G145" s="11" t="s">
        <v>78</v>
      </c>
      <c r="H145" s="11" t="s">
        <v>126</v>
      </c>
      <c r="I145" s="11" t="s">
        <v>79</v>
      </c>
      <c r="J145" s="11" t="s">
        <v>27</v>
      </c>
      <c r="K145" s="14">
        <v>7.8407045024000005E-2</v>
      </c>
      <c r="L145" s="4" t="str">
        <f t="shared" si="6"/>
        <v>Energy Transportation</v>
      </c>
      <c r="M145" t="str">
        <f t="shared" si="7"/>
        <v>Transportation</v>
      </c>
      <c r="N145">
        <f t="shared" si="8"/>
        <v>7.8407045024000005E-2</v>
      </c>
    </row>
    <row r="146" spans="1:14" x14ac:dyDescent="0.25">
      <c r="A146" s="11" t="s">
        <v>58</v>
      </c>
      <c r="B146" s="11" t="s">
        <v>40</v>
      </c>
      <c r="C146" s="11" t="s">
        <v>39</v>
      </c>
      <c r="D146" s="11" t="s">
        <v>172</v>
      </c>
      <c r="E146" s="11" t="s">
        <v>78</v>
      </c>
      <c r="F146" s="11" t="s">
        <v>78</v>
      </c>
      <c r="G146" s="11" t="s">
        <v>78</v>
      </c>
      <c r="H146" s="11" t="s">
        <v>126</v>
      </c>
      <c r="I146" s="11" t="s">
        <v>79</v>
      </c>
      <c r="J146" s="11" t="s">
        <v>26</v>
      </c>
      <c r="K146" s="14">
        <v>1.26409057068E-2</v>
      </c>
      <c r="L146" s="4" t="str">
        <f t="shared" si="6"/>
        <v>Energy Transportation</v>
      </c>
      <c r="M146" t="str">
        <f t="shared" si="7"/>
        <v>Transportation</v>
      </c>
      <c r="N146">
        <f t="shared" si="8"/>
        <v>1.26409057068E-2</v>
      </c>
    </row>
    <row r="147" spans="1:14" x14ac:dyDescent="0.25">
      <c r="A147" s="11" t="s">
        <v>58</v>
      </c>
      <c r="B147" s="11" t="s">
        <v>40</v>
      </c>
      <c r="C147" s="11" t="s">
        <v>39</v>
      </c>
      <c r="D147" s="11" t="s">
        <v>171</v>
      </c>
      <c r="E147" s="11" t="s">
        <v>78</v>
      </c>
      <c r="F147" s="11" t="s">
        <v>78</v>
      </c>
      <c r="G147" s="11" t="s">
        <v>78</v>
      </c>
      <c r="H147" s="11" t="s">
        <v>126</v>
      </c>
      <c r="I147" s="11" t="s">
        <v>79</v>
      </c>
      <c r="J147" s="11" t="s">
        <v>27</v>
      </c>
      <c r="K147" s="14">
        <v>1.99492595455E-2</v>
      </c>
      <c r="L147" s="4" t="str">
        <f t="shared" si="6"/>
        <v>Energy Transportation</v>
      </c>
      <c r="M147" t="str">
        <f t="shared" si="7"/>
        <v>Transportation</v>
      </c>
      <c r="N147">
        <f t="shared" si="8"/>
        <v>1.99492595455E-2</v>
      </c>
    </row>
    <row r="148" spans="1:14" x14ac:dyDescent="0.25">
      <c r="A148" s="11" t="s">
        <v>21</v>
      </c>
      <c r="B148" s="11" t="s">
        <v>37</v>
      </c>
      <c r="C148" s="11" t="s">
        <v>173</v>
      </c>
      <c r="D148" s="11" t="s">
        <v>174</v>
      </c>
      <c r="E148" s="11" t="s">
        <v>85</v>
      </c>
      <c r="F148" s="11" t="s">
        <v>78</v>
      </c>
      <c r="G148" s="11" t="s">
        <v>78</v>
      </c>
      <c r="H148" s="11" t="s">
        <v>78</v>
      </c>
      <c r="I148" s="11" t="s">
        <v>79</v>
      </c>
      <c r="J148" s="11" t="s">
        <v>25</v>
      </c>
      <c r="K148" s="14">
        <v>6.7366360905000006E-2</v>
      </c>
      <c r="L148" s="4" t="str">
        <f t="shared" si="6"/>
        <v>Land Use, Land-Use Change and Forestry Land Converted to Settlements</v>
      </c>
      <c r="M148" t="str">
        <f t="shared" si="7"/>
        <v>Agriculture/Land Management</v>
      </c>
      <c r="N148">
        <f t="shared" si="8"/>
        <v>6.7366360905000006E-2</v>
      </c>
    </row>
    <row r="149" spans="1:14" x14ac:dyDescent="0.25">
      <c r="A149" s="11" t="s">
        <v>21</v>
      </c>
      <c r="B149" s="11" t="s">
        <v>37</v>
      </c>
      <c r="C149" s="11" t="s">
        <v>173</v>
      </c>
      <c r="D149" s="11" t="s">
        <v>174</v>
      </c>
      <c r="E149" s="11" t="s">
        <v>86</v>
      </c>
      <c r="F149" s="11" t="s">
        <v>78</v>
      </c>
      <c r="G149" s="11" t="s">
        <v>78</v>
      </c>
      <c r="H149" s="11" t="s">
        <v>78</v>
      </c>
      <c r="I149" s="11" t="s">
        <v>79</v>
      </c>
      <c r="J149" s="11" t="s">
        <v>25</v>
      </c>
      <c r="K149" s="14">
        <v>1.30274753258E-2</v>
      </c>
      <c r="L149" s="4" t="str">
        <f t="shared" si="6"/>
        <v>Land Use, Land-Use Change and Forestry Land Converted to Settlements</v>
      </c>
      <c r="M149" t="str">
        <f t="shared" si="7"/>
        <v>Agriculture/Land Management</v>
      </c>
      <c r="N149">
        <f t="shared" si="8"/>
        <v>1.30274753258E-2</v>
      </c>
    </row>
    <row r="150" spans="1:14" x14ac:dyDescent="0.25">
      <c r="A150" s="11" t="s">
        <v>21</v>
      </c>
      <c r="B150" s="11" t="s">
        <v>37</v>
      </c>
      <c r="C150" s="11" t="s">
        <v>173</v>
      </c>
      <c r="D150" s="11" t="s">
        <v>174</v>
      </c>
      <c r="E150" s="11" t="s">
        <v>87</v>
      </c>
      <c r="F150" s="11" t="s">
        <v>78</v>
      </c>
      <c r="G150" s="11" t="s">
        <v>78</v>
      </c>
      <c r="H150" s="11" t="s">
        <v>78</v>
      </c>
      <c r="I150" s="11" t="s">
        <v>79</v>
      </c>
      <c r="J150" s="11" t="s">
        <v>25</v>
      </c>
      <c r="K150" s="14">
        <v>2.38798727867E-2</v>
      </c>
      <c r="L150" s="4" t="str">
        <f t="shared" si="6"/>
        <v>Land Use, Land-Use Change and Forestry Land Converted to Settlements</v>
      </c>
      <c r="M150" t="str">
        <f t="shared" si="7"/>
        <v>Agriculture/Land Management</v>
      </c>
      <c r="N150">
        <f t="shared" si="8"/>
        <v>2.38798727867E-2</v>
      </c>
    </row>
    <row r="151" spans="1:14" x14ac:dyDescent="0.25">
      <c r="A151" s="11" t="s">
        <v>21</v>
      </c>
      <c r="B151" s="11" t="s">
        <v>37</v>
      </c>
      <c r="C151" s="11" t="s">
        <v>173</v>
      </c>
      <c r="D151" s="11" t="s">
        <v>174</v>
      </c>
      <c r="E151" s="11" t="s">
        <v>88</v>
      </c>
      <c r="F151" s="11" t="s">
        <v>78</v>
      </c>
      <c r="G151" s="11" t="s">
        <v>78</v>
      </c>
      <c r="H151" s="11" t="s">
        <v>78</v>
      </c>
      <c r="I151" s="11" t="s">
        <v>79</v>
      </c>
      <c r="J151" s="11" t="s">
        <v>25</v>
      </c>
      <c r="K151" s="14">
        <v>7.1614017196700006E-2</v>
      </c>
      <c r="L151" s="4" t="str">
        <f t="shared" si="6"/>
        <v>Land Use, Land-Use Change and Forestry Land Converted to Settlements</v>
      </c>
      <c r="M151" t="str">
        <f t="shared" si="7"/>
        <v>Agriculture/Land Management</v>
      </c>
      <c r="N151">
        <f t="shared" si="8"/>
        <v>7.1614017196700006E-2</v>
      </c>
    </row>
    <row r="152" spans="1:14" x14ac:dyDescent="0.25">
      <c r="A152" s="11" t="s">
        <v>20</v>
      </c>
      <c r="B152" s="11" t="s">
        <v>31</v>
      </c>
      <c r="C152" s="11" t="s">
        <v>78</v>
      </c>
      <c r="D152" s="11" t="s">
        <v>112</v>
      </c>
      <c r="E152" s="11" t="s">
        <v>78</v>
      </c>
      <c r="F152" s="11" t="s">
        <v>78</v>
      </c>
      <c r="G152" s="11" t="s">
        <v>78</v>
      </c>
      <c r="H152" s="11" t="s">
        <v>78</v>
      </c>
      <c r="I152" s="11" t="s">
        <v>79</v>
      </c>
      <c r="J152" s="11" t="s">
        <v>27</v>
      </c>
      <c r="K152" s="14">
        <v>0.248496664112</v>
      </c>
      <c r="L152" s="4" t="str">
        <f t="shared" si="6"/>
        <v xml:space="preserve">Agriculture </v>
      </c>
      <c r="M152" t="str">
        <f t="shared" si="7"/>
        <v>Agriculture/Land Management</v>
      </c>
      <c r="N152">
        <f t="shared" si="8"/>
        <v>0.248496664112</v>
      </c>
    </row>
    <row r="153" spans="1:14" x14ac:dyDescent="0.25">
      <c r="A153" s="11" t="s">
        <v>21</v>
      </c>
      <c r="B153" s="11" t="s">
        <v>37</v>
      </c>
      <c r="C153" s="11" t="s">
        <v>154</v>
      </c>
      <c r="D153" s="11" t="s">
        <v>175</v>
      </c>
      <c r="E153" s="11" t="s">
        <v>78</v>
      </c>
      <c r="F153" s="11" t="s">
        <v>78</v>
      </c>
      <c r="G153" s="11" t="s">
        <v>78</v>
      </c>
      <c r="H153" s="11" t="s">
        <v>78</v>
      </c>
      <c r="I153" s="11" t="s">
        <v>79</v>
      </c>
      <c r="J153" s="11" t="s">
        <v>25</v>
      </c>
      <c r="K153" s="14">
        <v>-0.1597311650678</v>
      </c>
      <c r="L153" s="4" t="str">
        <f t="shared" si="6"/>
        <v>Land Use, Land-Use Change and Forestry Settlements Remaining Settlements</v>
      </c>
      <c r="M153" t="str">
        <f t="shared" si="7"/>
        <v>Agriculture/Land Management</v>
      </c>
      <c r="N153">
        <f t="shared" si="8"/>
        <v>-0.1597311650678</v>
      </c>
    </row>
    <row r="154" spans="1:14" x14ac:dyDescent="0.25">
      <c r="A154" s="11" t="s">
        <v>22</v>
      </c>
      <c r="B154" s="11" t="s">
        <v>42</v>
      </c>
      <c r="C154" s="11" t="s">
        <v>176</v>
      </c>
      <c r="D154" s="11" t="s">
        <v>177</v>
      </c>
      <c r="E154" s="11" t="s">
        <v>78</v>
      </c>
      <c r="F154" s="11" t="s">
        <v>78</v>
      </c>
      <c r="G154" s="11" t="s">
        <v>78</v>
      </c>
      <c r="H154" s="11" t="s">
        <v>78</v>
      </c>
      <c r="I154" s="11" t="s">
        <v>79</v>
      </c>
      <c r="J154" s="11" t="s">
        <v>25</v>
      </c>
      <c r="K154" s="14">
        <v>2.0602093499999999E-5</v>
      </c>
      <c r="L154" s="4" t="str">
        <f t="shared" si="6"/>
        <v>Industrial Processes and Product Use Substitution of Ozone Depleting Substances</v>
      </c>
      <c r="M154" t="str">
        <f t="shared" si="7"/>
        <v>Industrial Processes and Product Use</v>
      </c>
      <c r="N154">
        <f t="shared" si="8"/>
        <v>2.0602093499999999E-5</v>
      </c>
    </row>
    <row r="155" spans="1:14" x14ac:dyDescent="0.25">
      <c r="A155" s="11" t="s">
        <v>20</v>
      </c>
      <c r="B155" s="11" t="s">
        <v>31</v>
      </c>
      <c r="C155" s="11" t="s">
        <v>78</v>
      </c>
      <c r="D155" s="11" t="s">
        <v>110</v>
      </c>
      <c r="E155" s="11" t="s">
        <v>78</v>
      </c>
      <c r="F155" s="11" t="s">
        <v>78</v>
      </c>
      <c r="G155" s="11" t="s">
        <v>78</v>
      </c>
      <c r="H155" s="11" t="s">
        <v>78</v>
      </c>
      <c r="I155" s="11" t="s">
        <v>79</v>
      </c>
      <c r="J155" s="11" t="s">
        <v>27</v>
      </c>
      <c r="K155" s="14">
        <v>1.1404077310000001E-3</v>
      </c>
      <c r="L155" s="4" t="str">
        <f t="shared" si="6"/>
        <v xml:space="preserve">Agriculture </v>
      </c>
      <c r="M155" t="str">
        <f t="shared" si="7"/>
        <v>Agriculture/Land Management</v>
      </c>
      <c r="N155">
        <f t="shared" si="8"/>
        <v>1.1404077310000001E-3</v>
      </c>
    </row>
    <row r="156" spans="1:14" x14ac:dyDescent="0.25">
      <c r="A156" s="11" t="s">
        <v>20</v>
      </c>
      <c r="B156" s="11" t="s">
        <v>31</v>
      </c>
      <c r="C156" s="11" t="s">
        <v>78</v>
      </c>
      <c r="D156" s="11" t="s">
        <v>164</v>
      </c>
      <c r="E156" s="11" t="s">
        <v>78</v>
      </c>
      <c r="F156" s="11" t="s">
        <v>78</v>
      </c>
      <c r="G156" s="11" t="s">
        <v>78</v>
      </c>
      <c r="H156" s="11" t="s">
        <v>78</v>
      </c>
      <c r="I156" s="11" t="s">
        <v>79</v>
      </c>
      <c r="J156" s="11" t="s">
        <v>26</v>
      </c>
      <c r="K156" s="14">
        <v>1.9567205798E-2</v>
      </c>
      <c r="L156" s="4" t="str">
        <f t="shared" si="6"/>
        <v xml:space="preserve">Agriculture </v>
      </c>
      <c r="M156" t="str">
        <f t="shared" si="7"/>
        <v>Agriculture/Land Management</v>
      </c>
      <c r="N156">
        <f t="shared" si="8"/>
        <v>1.9567205798E-2</v>
      </c>
    </row>
    <row r="157" spans="1:14" x14ac:dyDescent="0.25">
      <c r="A157" s="11" t="s">
        <v>20</v>
      </c>
      <c r="B157" s="11" t="s">
        <v>31</v>
      </c>
      <c r="C157" s="11" t="s">
        <v>78</v>
      </c>
      <c r="D157" s="11" t="s">
        <v>106</v>
      </c>
      <c r="E157" s="11" t="s">
        <v>78</v>
      </c>
      <c r="F157" s="11" t="s">
        <v>78</v>
      </c>
      <c r="G157" s="11" t="s">
        <v>78</v>
      </c>
      <c r="H157" s="11" t="s">
        <v>78</v>
      </c>
      <c r="I157" s="11" t="s">
        <v>79</v>
      </c>
      <c r="J157" s="11" t="s">
        <v>27</v>
      </c>
      <c r="K157" s="14">
        <v>6.6809127209999999E-3</v>
      </c>
      <c r="L157" s="4" t="str">
        <f t="shared" si="6"/>
        <v xml:space="preserve">Agriculture </v>
      </c>
      <c r="M157" t="str">
        <f t="shared" si="7"/>
        <v>Agriculture/Land Management</v>
      </c>
      <c r="N157">
        <f t="shared" si="8"/>
        <v>6.6809127209999999E-3</v>
      </c>
    </row>
    <row r="158" spans="1:14" x14ac:dyDescent="0.25">
      <c r="A158" s="11" t="s">
        <v>20</v>
      </c>
      <c r="B158" s="11" t="s">
        <v>31</v>
      </c>
      <c r="C158" s="11" t="s">
        <v>78</v>
      </c>
      <c r="D158" s="11" t="s">
        <v>106</v>
      </c>
      <c r="E158" s="11" t="s">
        <v>78</v>
      </c>
      <c r="F158" s="11" t="s">
        <v>78</v>
      </c>
      <c r="G158" s="11" t="s">
        <v>78</v>
      </c>
      <c r="H158" s="11" t="s">
        <v>78</v>
      </c>
      <c r="I158" s="11" t="s">
        <v>79</v>
      </c>
      <c r="J158" s="11" t="s">
        <v>26</v>
      </c>
      <c r="K158" s="14">
        <v>1.8573091348000001E-3</v>
      </c>
      <c r="L158" s="4" t="str">
        <f t="shared" si="6"/>
        <v xml:space="preserve">Agriculture </v>
      </c>
      <c r="M158" t="str">
        <f t="shared" si="7"/>
        <v>Agriculture/Land Management</v>
      </c>
      <c r="N158">
        <f t="shared" si="8"/>
        <v>1.8573091348000001E-3</v>
      </c>
    </row>
    <row r="159" spans="1:14" x14ac:dyDescent="0.25">
      <c r="A159" s="11" t="s">
        <v>20</v>
      </c>
      <c r="B159" s="11" t="s">
        <v>31</v>
      </c>
      <c r="C159" s="11" t="s">
        <v>78</v>
      </c>
      <c r="D159" s="11" t="s">
        <v>150</v>
      </c>
      <c r="E159" s="11" t="s">
        <v>78</v>
      </c>
      <c r="F159" s="11" t="s">
        <v>78</v>
      </c>
      <c r="G159" s="11" t="s">
        <v>78</v>
      </c>
      <c r="H159" s="11" t="s">
        <v>78</v>
      </c>
      <c r="I159" s="11" t="s">
        <v>79</v>
      </c>
      <c r="J159" s="11" t="s">
        <v>26</v>
      </c>
      <c r="K159" s="14">
        <v>1.237336548E-4</v>
      </c>
      <c r="L159" s="4" t="str">
        <f t="shared" si="6"/>
        <v xml:space="preserve">Agriculture </v>
      </c>
      <c r="M159" t="str">
        <f t="shared" si="7"/>
        <v>Agriculture/Land Management</v>
      </c>
      <c r="N159">
        <f t="shared" si="8"/>
        <v>1.237336548E-4</v>
      </c>
    </row>
    <row r="160" spans="1:14" x14ac:dyDescent="0.25">
      <c r="A160" s="11" t="s">
        <v>21</v>
      </c>
      <c r="B160" s="11" t="s">
        <v>35</v>
      </c>
      <c r="C160" s="11" t="s">
        <v>127</v>
      </c>
      <c r="D160" s="11" t="s">
        <v>178</v>
      </c>
      <c r="E160" s="11" t="s">
        <v>179</v>
      </c>
      <c r="F160" s="11" t="s">
        <v>78</v>
      </c>
      <c r="G160" s="11" t="s">
        <v>78</v>
      </c>
      <c r="H160" s="11" t="s">
        <v>78</v>
      </c>
      <c r="I160" s="11" t="s">
        <v>79</v>
      </c>
      <c r="J160" s="11" t="s">
        <v>25</v>
      </c>
      <c r="K160" s="14">
        <v>3.6233241062999999E-3</v>
      </c>
      <c r="L160" s="4" t="str">
        <f t="shared" si="6"/>
        <v>Land Use, Land-Use Change and Forestry Wetlands Remaining Wetlands</v>
      </c>
      <c r="M160" t="str">
        <f t="shared" si="7"/>
        <v>Agriculture/Land Management</v>
      </c>
      <c r="N160">
        <f t="shared" si="8"/>
        <v>3.6233241062999999E-3</v>
      </c>
    </row>
    <row r="161" spans="1:14" x14ac:dyDescent="0.25">
      <c r="A161" s="11" t="s">
        <v>20</v>
      </c>
      <c r="B161" s="11" t="s">
        <v>31</v>
      </c>
      <c r="C161" s="11" t="s">
        <v>78</v>
      </c>
      <c r="D161" s="11" t="s">
        <v>150</v>
      </c>
      <c r="E161" s="11" t="s">
        <v>78</v>
      </c>
      <c r="F161" s="11" t="s">
        <v>78</v>
      </c>
      <c r="G161" s="11" t="s">
        <v>78</v>
      </c>
      <c r="H161" s="11" t="s">
        <v>78</v>
      </c>
      <c r="I161" s="11" t="s">
        <v>79</v>
      </c>
      <c r="J161" s="11" t="s">
        <v>27</v>
      </c>
      <c r="K161" s="14">
        <v>2.8455755650000001E-4</v>
      </c>
      <c r="L161" s="4" t="str">
        <f t="shared" si="6"/>
        <v xml:space="preserve">Agriculture </v>
      </c>
      <c r="M161" t="str">
        <f t="shared" si="7"/>
        <v>Agriculture/Land Management</v>
      </c>
      <c r="N161">
        <f t="shared" si="8"/>
        <v>2.8455755650000001E-4</v>
      </c>
    </row>
    <row r="162" spans="1:14" x14ac:dyDescent="0.25">
      <c r="A162" s="11" t="s">
        <v>22</v>
      </c>
      <c r="B162" s="11" t="s">
        <v>45</v>
      </c>
      <c r="C162" s="11" t="s">
        <v>180</v>
      </c>
      <c r="D162" s="11" t="s">
        <v>181</v>
      </c>
      <c r="E162" s="11" t="s">
        <v>78</v>
      </c>
      <c r="F162" s="11" t="s">
        <v>78</v>
      </c>
      <c r="G162" s="11" t="s">
        <v>78</v>
      </c>
      <c r="H162" s="11" t="s">
        <v>78</v>
      </c>
      <c r="I162" s="11" t="s">
        <v>79</v>
      </c>
      <c r="J162" s="11" t="s">
        <v>25</v>
      </c>
      <c r="K162" s="14">
        <v>3.0378568878999999E-3</v>
      </c>
      <c r="L162" s="4" t="str">
        <f t="shared" si="6"/>
        <v>Industrial Processes and Product Use Silicon Carbide Production and Consumption</v>
      </c>
      <c r="M162" t="str">
        <f t="shared" si="7"/>
        <v>Industrial Processes and Product Use</v>
      </c>
      <c r="N162">
        <f t="shared" si="8"/>
        <v>3.0378568878999999E-3</v>
      </c>
    </row>
    <row r="163" spans="1:14" x14ac:dyDescent="0.25">
      <c r="A163" s="11" t="s">
        <v>22</v>
      </c>
      <c r="B163" s="11" t="s">
        <v>44</v>
      </c>
      <c r="C163" s="11" t="s">
        <v>182</v>
      </c>
      <c r="D163" s="11" t="s">
        <v>183</v>
      </c>
      <c r="E163" s="11" t="s">
        <v>78</v>
      </c>
      <c r="F163" s="11" t="s">
        <v>78</v>
      </c>
      <c r="G163" s="11" t="s">
        <v>78</v>
      </c>
      <c r="H163" s="11" t="s">
        <v>78</v>
      </c>
      <c r="I163" s="11" t="s">
        <v>79</v>
      </c>
      <c r="J163" s="11" t="s">
        <v>25</v>
      </c>
      <c r="K163" s="14">
        <v>3.9210479574500003E-2</v>
      </c>
      <c r="L163" s="4" t="str">
        <f t="shared" si="6"/>
        <v>Industrial Processes and Product Use Other Process Uses of Carbonates</v>
      </c>
      <c r="M163" t="str">
        <f t="shared" si="7"/>
        <v>Industrial Processes and Product Use</v>
      </c>
      <c r="N163">
        <f t="shared" si="8"/>
        <v>1.9605239787250001E-2</v>
      </c>
    </row>
    <row r="164" spans="1:14" x14ac:dyDescent="0.25">
      <c r="A164" s="11" t="s">
        <v>22</v>
      </c>
      <c r="B164" s="11" t="s">
        <v>44</v>
      </c>
      <c r="C164" s="11" t="s">
        <v>182</v>
      </c>
      <c r="D164" s="11" t="s">
        <v>184</v>
      </c>
      <c r="E164" s="11" t="s">
        <v>78</v>
      </c>
      <c r="F164" s="11" t="s">
        <v>78</v>
      </c>
      <c r="G164" s="11" t="s">
        <v>78</v>
      </c>
      <c r="H164" s="11" t="s">
        <v>78</v>
      </c>
      <c r="I164" s="11" t="s">
        <v>79</v>
      </c>
      <c r="J164" s="11" t="s">
        <v>25</v>
      </c>
      <c r="K164" s="14">
        <v>0.1057156750217</v>
      </c>
      <c r="L164" s="4" t="str">
        <f t="shared" si="6"/>
        <v>Industrial Processes and Product Use Other Process Uses of Carbonates</v>
      </c>
      <c r="M164" t="str">
        <f t="shared" si="7"/>
        <v>Industrial Processes and Product Use</v>
      </c>
      <c r="N164">
        <f t="shared" si="8"/>
        <v>5.2857837510849999E-2</v>
      </c>
    </row>
    <row r="165" spans="1:14" x14ac:dyDescent="0.25">
      <c r="A165" s="11" t="s">
        <v>22</v>
      </c>
      <c r="B165" s="11" t="s">
        <v>48</v>
      </c>
      <c r="C165" s="11" t="s">
        <v>185</v>
      </c>
      <c r="D165" s="11" t="s">
        <v>186</v>
      </c>
      <c r="E165" s="11" t="s">
        <v>78</v>
      </c>
      <c r="F165" s="11" t="s">
        <v>78</v>
      </c>
      <c r="G165" s="11" t="s">
        <v>78</v>
      </c>
      <c r="H165" s="11" t="s">
        <v>78</v>
      </c>
      <c r="I165" s="11" t="s">
        <v>79</v>
      </c>
      <c r="J165" s="11" t="s">
        <v>27</v>
      </c>
      <c r="K165" s="14">
        <v>1.4386046784999999E-3</v>
      </c>
      <c r="L165" s="4" t="str">
        <f t="shared" si="6"/>
        <v>Industrial Processes and Product Use N2O from Product Uses</v>
      </c>
      <c r="M165" t="str">
        <f t="shared" si="7"/>
        <v>Industrial Processes and Product Use</v>
      </c>
      <c r="N165">
        <f t="shared" si="8"/>
        <v>1.4386046784999999E-3</v>
      </c>
    </row>
    <row r="166" spans="1:14" x14ac:dyDescent="0.25">
      <c r="A166" s="11" t="s">
        <v>50</v>
      </c>
      <c r="B166" s="11" t="s">
        <v>53</v>
      </c>
      <c r="C166" s="11" t="s">
        <v>187</v>
      </c>
      <c r="D166" s="11" t="s">
        <v>78</v>
      </c>
      <c r="E166" s="11" t="s">
        <v>78</v>
      </c>
      <c r="F166" s="11" t="s">
        <v>78</v>
      </c>
      <c r="G166" s="11" t="s">
        <v>78</v>
      </c>
      <c r="H166" s="11" t="s">
        <v>78</v>
      </c>
      <c r="I166" s="11" t="s">
        <v>79</v>
      </c>
      <c r="J166" s="11" t="s">
        <v>27</v>
      </c>
      <c r="K166" s="14">
        <v>2.4050685983999998E-2</v>
      </c>
      <c r="L166" s="4" t="str">
        <f t="shared" si="6"/>
        <v>Waste Composting</v>
      </c>
      <c r="M166" t="str">
        <f t="shared" si="7"/>
        <v>Waste</v>
      </c>
      <c r="N166">
        <f t="shared" si="8"/>
        <v>2.4050685983999998E-2</v>
      </c>
    </row>
    <row r="167" spans="1:14" x14ac:dyDescent="0.25">
      <c r="A167" s="11" t="s">
        <v>22</v>
      </c>
      <c r="B167" s="11" t="s">
        <v>42</v>
      </c>
      <c r="C167" s="11" t="s">
        <v>176</v>
      </c>
      <c r="D167" s="11" t="s">
        <v>188</v>
      </c>
      <c r="E167" s="11" t="s">
        <v>78</v>
      </c>
      <c r="F167" s="11" t="s">
        <v>78</v>
      </c>
      <c r="G167" s="11" t="s">
        <v>78</v>
      </c>
      <c r="H167" s="11" t="s">
        <v>78</v>
      </c>
      <c r="I167" s="11" t="s">
        <v>79</v>
      </c>
      <c r="J167" s="11" t="s">
        <v>25</v>
      </c>
      <c r="K167" s="14">
        <v>5.3277739999999998E-7</v>
      </c>
      <c r="L167" s="4" t="str">
        <f t="shared" si="6"/>
        <v>Industrial Processes and Product Use Substitution of Ozone Depleting Substances</v>
      </c>
      <c r="M167" t="str">
        <f t="shared" si="7"/>
        <v>Industrial Processes and Product Use</v>
      </c>
      <c r="N167">
        <f t="shared" si="8"/>
        <v>5.3277739999999998E-7</v>
      </c>
    </row>
    <row r="168" spans="1:14" x14ac:dyDescent="0.25">
      <c r="A168" s="11" t="s">
        <v>50</v>
      </c>
      <c r="B168" s="11" t="s">
        <v>51</v>
      </c>
      <c r="C168" s="11" t="s">
        <v>189</v>
      </c>
      <c r="D168" s="11" t="s">
        <v>190</v>
      </c>
      <c r="E168" s="11" t="s">
        <v>78</v>
      </c>
      <c r="F168" s="11" t="s">
        <v>78</v>
      </c>
      <c r="G168" s="11" t="s">
        <v>78</v>
      </c>
      <c r="H168" s="11" t="s">
        <v>78</v>
      </c>
      <c r="I168" s="11" t="s">
        <v>79</v>
      </c>
      <c r="J168" s="11" t="s">
        <v>26</v>
      </c>
      <c r="K168" s="14">
        <v>0.47561486134679998</v>
      </c>
      <c r="L168" s="4" t="str">
        <f t="shared" si="6"/>
        <v>Waste Landfills</v>
      </c>
      <c r="M168" t="str">
        <f t="shared" si="7"/>
        <v>Waste</v>
      </c>
      <c r="N168">
        <f t="shared" si="8"/>
        <v>0.47561486134679998</v>
      </c>
    </row>
    <row r="169" spans="1:14" x14ac:dyDescent="0.25">
      <c r="A169" s="11" t="s">
        <v>22</v>
      </c>
      <c r="B169" s="11" t="s">
        <v>42</v>
      </c>
      <c r="C169" s="11" t="s">
        <v>176</v>
      </c>
      <c r="D169" s="11" t="s">
        <v>191</v>
      </c>
      <c r="E169" s="11" t="s">
        <v>78</v>
      </c>
      <c r="F169" s="11" t="s">
        <v>78</v>
      </c>
      <c r="G169" s="11" t="s">
        <v>78</v>
      </c>
      <c r="H169" s="11" t="s">
        <v>78</v>
      </c>
      <c r="I169" s="11" t="s">
        <v>79</v>
      </c>
      <c r="J169" s="11" t="s">
        <v>25</v>
      </c>
      <c r="K169" s="14">
        <v>1.7959400000000001E-8</v>
      </c>
      <c r="L169" s="4" t="str">
        <f t="shared" si="6"/>
        <v>Industrial Processes and Product Use Substitution of Ozone Depleting Substances</v>
      </c>
      <c r="M169" t="str">
        <f t="shared" si="7"/>
        <v>Industrial Processes and Product Use</v>
      </c>
      <c r="N169">
        <f t="shared" si="8"/>
        <v>1.7959400000000001E-8</v>
      </c>
    </row>
    <row r="170" spans="1:14" x14ac:dyDescent="0.25">
      <c r="A170" s="11" t="s">
        <v>22</v>
      </c>
      <c r="B170" s="11" t="s">
        <v>45</v>
      </c>
      <c r="C170" s="11" t="s">
        <v>192</v>
      </c>
      <c r="D170" s="11" t="s">
        <v>78</v>
      </c>
      <c r="E170" s="11" t="s">
        <v>78</v>
      </c>
      <c r="F170" s="11" t="s">
        <v>78</v>
      </c>
      <c r="G170" s="11" t="s">
        <v>78</v>
      </c>
      <c r="H170" s="11" t="s">
        <v>78</v>
      </c>
      <c r="I170" s="11" t="s">
        <v>79</v>
      </c>
      <c r="J170" s="11" t="s">
        <v>25</v>
      </c>
      <c r="K170" s="14">
        <v>2.8266278632699999E-2</v>
      </c>
      <c r="L170" s="4" t="str">
        <f t="shared" si="6"/>
        <v>Industrial Processes and Product Use Urea Consumption for Non-Agricultural Uses</v>
      </c>
      <c r="M170" t="str">
        <f t="shared" si="7"/>
        <v>Industrial Processes and Product Use</v>
      </c>
      <c r="N170">
        <f t="shared" si="8"/>
        <v>2.8266278632699999E-2</v>
      </c>
    </row>
    <row r="171" spans="1:14" x14ac:dyDescent="0.25">
      <c r="A171" s="11" t="s">
        <v>22</v>
      </c>
      <c r="B171" s="11" t="s">
        <v>44</v>
      </c>
      <c r="C171" s="11" t="s">
        <v>182</v>
      </c>
      <c r="D171" s="11" t="s">
        <v>193</v>
      </c>
      <c r="E171" s="11" t="s">
        <v>78</v>
      </c>
      <c r="F171" s="11" t="s">
        <v>78</v>
      </c>
      <c r="G171" s="11" t="s">
        <v>78</v>
      </c>
      <c r="H171" s="11" t="s">
        <v>78</v>
      </c>
      <c r="I171" s="11" t="s">
        <v>79</v>
      </c>
      <c r="J171" s="11" t="s">
        <v>25</v>
      </c>
      <c r="K171" s="14">
        <v>3.6980429293200001E-2</v>
      </c>
      <c r="L171" s="4" t="str">
        <f t="shared" si="6"/>
        <v>Industrial Processes and Product Use Other Process Uses of Carbonates</v>
      </c>
      <c r="M171" t="str">
        <f t="shared" si="7"/>
        <v>Industrial Processes and Product Use</v>
      </c>
      <c r="N171">
        <f t="shared" si="8"/>
        <v>1.8490214646600001E-2</v>
      </c>
    </row>
    <row r="172" spans="1:14" x14ac:dyDescent="0.25">
      <c r="A172" s="11" t="s">
        <v>22</v>
      </c>
      <c r="B172" s="11" t="s">
        <v>45</v>
      </c>
      <c r="C172" s="11" t="s">
        <v>194</v>
      </c>
      <c r="D172" s="11" t="s">
        <v>78</v>
      </c>
      <c r="E172" s="11" t="s">
        <v>78</v>
      </c>
      <c r="F172" s="11" t="s">
        <v>78</v>
      </c>
      <c r="G172" s="11" t="s">
        <v>78</v>
      </c>
      <c r="H172" s="11" t="s">
        <v>78</v>
      </c>
      <c r="I172" s="11" t="s">
        <v>79</v>
      </c>
      <c r="J172" s="11" t="s">
        <v>25</v>
      </c>
      <c r="K172" s="14">
        <v>9.4901615629100003E-2</v>
      </c>
      <c r="L172" s="4" t="str">
        <f t="shared" si="6"/>
        <v>Industrial Processes and Product Use Phosphoric Acid Production</v>
      </c>
      <c r="M172" t="str">
        <f t="shared" si="7"/>
        <v>Industrial Processes and Product Use</v>
      </c>
      <c r="N172">
        <f t="shared" si="8"/>
        <v>9.4901615629100003E-2</v>
      </c>
    </row>
    <row r="173" spans="1:14" x14ac:dyDescent="0.25">
      <c r="A173" s="11" t="s">
        <v>22</v>
      </c>
      <c r="B173" s="11" t="s">
        <v>44</v>
      </c>
      <c r="C173" s="11" t="s">
        <v>182</v>
      </c>
      <c r="D173" s="11" t="s">
        <v>195</v>
      </c>
      <c r="E173" s="11" t="s">
        <v>78</v>
      </c>
      <c r="F173" s="11" t="s">
        <v>78</v>
      </c>
      <c r="G173" s="11" t="s">
        <v>78</v>
      </c>
      <c r="H173" s="11" t="s">
        <v>78</v>
      </c>
      <c r="I173" s="11" t="s">
        <v>79</v>
      </c>
      <c r="J173" s="11" t="s">
        <v>25</v>
      </c>
      <c r="K173" s="14">
        <v>0.11838109876529999</v>
      </c>
      <c r="L173" s="4" t="str">
        <f t="shared" si="6"/>
        <v>Industrial Processes and Product Use Other Process Uses of Carbonates</v>
      </c>
      <c r="M173" t="str">
        <f t="shared" si="7"/>
        <v>Industrial Processes and Product Use</v>
      </c>
      <c r="N173">
        <f t="shared" si="8"/>
        <v>5.9190549382649997E-2</v>
      </c>
    </row>
    <row r="174" spans="1:14" x14ac:dyDescent="0.25">
      <c r="A174" s="11" t="s">
        <v>22</v>
      </c>
      <c r="B174" s="11" t="s">
        <v>48</v>
      </c>
      <c r="C174" s="11" t="s">
        <v>185</v>
      </c>
      <c r="D174" s="11" t="s">
        <v>196</v>
      </c>
      <c r="E174" s="11" t="s">
        <v>78</v>
      </c>
      <c r="F174" s="11" t="s">
        <v>78</v>
      </c>
      <c r="G174" s="11" t="s">
        <v>78</v>
      </c>
      <c r="H174" s="11" t="s">
        <v>78</v>
      </c>
      <c r="I174" s="11" t="s">
        <v>79</v>
      </c>
      <c r="J174" s="11" t="s">
        <v>27</v>
      </c>
      <c r="K174" s="14">
        <v>1.9808479806E-2</v>
      </c>
      <c r="L174" s="4" t="str">
        <f t="shared" si="6"/>
        <v>Industrial Processes and Product Use N2O from Product Uses</v>
      </c>
      <c r="M174" t="str">
        <f t="shared" si="7"/>
        <v>Industrial Processes and Product Use</v>
      </c>
      <c r="N174">
        <f t="shared" si="8"/>
        <v>1.9808479806E-2</v>
      </c>
    </row>
    <row r="175" spans="1:14" x14ac:dyDescent="0.25">
      <c r="A175" s="11" t="s">
        <v>58</v>
      </c>
      <c r="B175" s="11" t="s">
        <v>40</v>
      </c>
      <c r="C175" s="11" t="s">
        <v>123</v>
      </c>
      <c r="D175" s="11" t="s">
        <v>78</v>
      </c>
      <c r="E175" s="11" t="s">
        <v>78</v>
      </c>
      <c r="F175" s="11" t="s">
        <v>78</v>
      </c>
      <c r="G175" s="11" t="s">
        <v>78</v>
      </c>
      <c r="H175" s="11" t="s">
        <v>197</v>
      </c>
      <c r="I175" s="11" t="s">
        <v>79</v>
      </c>
      <c r="J175" s="11" t="s">
        <v>26</v>
      </c>
      <c r="K175" s="14">
        <v>1.36967788692E-2</v>
      </c>
      <c r="L175" s="4" t="str">
        <f t="shared" si="6"/>
        <v>Energy Industrial</v>
      </c>
      <c r="M175" t="str">
        <f t="shared" si="7"/>
        <v>Industrial Processes and Product Use</v>
      </c>
      <c r="N175">
        <f t="shared" si="8"/>
        <v>1.36967788692E-2</v>
      </c>
    </row>
    <row r="176" spans="1:14" x14ac:dyDescent="0.25">
      <c r="A176" s="11" t="s">
        <v>58</v>
      </c>
      <c r="B176" s="11" t="s">
        <v>40</v>
      </c>
      <c r="C176" s="11" t="s">
        <v>123</v>
      </c>
      <c r="D176" s="11" t="s">
        <v>78</v>
      </c>
      <c r="E176" s="11" t="s">
        <v>78</v>
      </c>
      <c r="F176" s="11" t="s">
        <v>78</v>
      </c>
      <c r="G176" s="11" t="s">
        <v>78</v>
      </c>
      <c r="H176" s="11" t="s">
        <v>126</v>
      </c>
      <c r="I176" s="11" t="s">
        <v>79</v>
      </c>
      <c r="J176" s="11" t="s">
        <v>27</v>
      </c>
      <c r="K176" s="14">
        <v>9.1370447099999995E-4</v>
      </c>
      <c r="L176" s="4" t="str">
        <f t="shared" si="6"/>
        <v>Energy Industrial</v>
      </c>
      <c r="M176" t="str">
        <f t="shared" si="7"/>
        <v>Industrial Processes and Product Use</v>
      </c>
      <c r="N176">
        <f t="shared" si="8"/>
        <v>9.1370447099999995E-4</v>
      </c>
    </row>
    <row r="177" spans="1:14" x14ac:dyDescent="0.25">
      <c r="A177" s="11" t="s">
        <v>58</v>
      </c>
      <c r="B177" s="11" t="s">
        <v>40</v>
      </c>
      <c r="C177" s="11" t="s">
        <v>123</v>
      </c>
      <c r="D177" s="11" t="s">
        <v>78</v>
      </c>
      <c r="E177" s="11" t="s">
        <v>78</v>
      </c>
      <c r="F177" s="11" t="s">
        <v>78</v>
      </c>
      <c r="G177" s="11" t="s">
        <v>78</v>
      </c>
      <c r="H177" s="11" t="s">
        <v>124</v>
      </c>
      <c r="I177" s="11" t="s">
        <v>79</v>
      </c>
      <c r="J177" s="11" t="s">
        <v>26</v>
      </c>
      <c r="K177" s="14">
        <v>8.4528933719999995E-4</v>
      </c>
      <c r="L177" s="4" t="str">
        <f t="shared" si="6"/>
        <v>Energy Industrial</v>
      </c>
      <c r="M177" t="str">
        <f t="shared" si="7"/>
        <v>Industrial Processes and Product Use</v>
      </c>
      <c r="N177">
        <f t="shared" si="8"/>
        <v>8.4528933719999995E-4</v>
      </c>
    </row>
    <row r="178" spans="1:14" x14ac:dyDescent="0.25">
      <c r="A178" s="11" t="s">
        <v>58</v>
      </c>
      <c r="B178" s="11" t="s">
        <v>40</v>
      </c>
      <c r="C178" s="11" t="s">
        <v>18</v>
      </c>
      <c r="D178" s="11" t="s">
        <v>78</v>
      </c>
      <c r="E178" s="11" t="s">
        <v>78</v>
      </c>
      <c r="F178" s="11" t="s">
        <v>78</v>
      </c>
      <c r="G178" s="11" t="s">
        <v>78</v>
      </c>
      <c r="H178" s="11" t="s">
        <v>116</v>
      </c>
      <c r="I178" s="11" t="s">
        <v>79</v>
      </c>
      <c r="J178" s="11" t="s">
        <v>27</v>
      </c>
      <c r="K178" s="14">
        <v>7.8925082499999998E-4</v>
      </c>
      <c r="L178" s="4" t="str">
        <f t="shared" si="6"/>
        <v>Energy Residential</v>
      </c>
      <c r="M178" t="str">
        <f t="shared" si="7"/>
        <v>Commercial and Residential Buildings</v>
      </c>
      <c r="N178">
        <f t="shared" si="8"/>
        <v>7.8925082499999998E-4</v>
      </c>
    </row>
    <row r="179" spans="1:14" x14ac:dyDescent="0.25">
      <c r="A179" s="11" t="s">
        <v>58</v>
      </c>
      <c r="B179" s="11" t="s">
        <v>40</v>
      </c>
      <c r="C179" s="11" t="s">
        <v>17</v>
      </c>
      <c r="D179" s="11" t="s">
        <v>78</v>
      </c>
      <c r="E179" s="11" t="s">
        <v>78</v>
      </c>
      <c r="F179" s="11" t="s">
        <v>78</v>
      </c>
      <c r="G179" s="11" t="s">
        <v>78</v>
      </c>
      <c r="H179" s="11" t="s">
        <v>197</v>
      </c>
      <c r="I179" s="11" t="s">
        <v>79</v>
      </c>
      <c r="J179" s="11" t="s">
        <v>27</v>
      </c>
      <c r="K179" s="14">
        <v>2.3773792624999998E-3</v>
      </c>
      <c r="L179" s="4" t="str">
        <f t="shared" si="6"/>
        <v>Energy Commercial</v>
      </c>
      <c r="M179" t="str">
        <f t="shared" si="7"/>
        <v>Commercial and Residential Buildings</v>
      </c>
      <c r="N179">
        <f t="shared" si="8"/>
        <v>2.3773792624999998E-3</v>
      </c>
    </row>
    <row r="180" spans="1:14" x14ac:dyDescent="0.25">
      <c r="A180" s="11" t="s">
        <v>58</v>
      </c>
      <c r="B180" s="11" t="s">
        <v>40</v>
      </c>
      <c r="C180" s="11" t="s">
        <v>18</v>
      </c>
      <c r="D180" s="11" t="s">
        <v>78</v>
      </c>
      <c r="E180" s="11" t="s">
        <v>78</v>
      </c>
      <c r="F180" s="11" t="s">
        <v>78</v>
      </c>
      <c r="G180" s="11" t="s">
        <v>78</v>
      </c>
      <c r="H180" s="11" t="s">
        <v>197</v>
      </c>
      <c r="I180" s="11" t="s">
        <v>79</v>
      </c>
      <c r="J180" s="11" t="s">
        <v>26</v>
      </c>
      <c r="K180" s="14">
        <v>0.1109339117012</v>
      </c>
      <c r="L180" s="4" t="str">
        <f t="shared" si="6"/>
        <v>Energy Residential</v>
      </c>
      <c r="M180" t="str">
        <f t="shared" si="7"/>
        <v>Commercial and Residential Buildings</v>
      </c>
      <c r="N180">
        <f t="shared" si="8"/>
        <v>0.1109339117012</v>
      </c>
    </row>
    <row r="181" spans="1:14" x14ac:dyDescent="0.25">
      <c r="A181" s="11" t="s">
        <v>58</v>
      </c>
      <c r="B181" s="11" t="s">
        <v>40</v>
      </c>
      <c r="C181" s="11" t="s">
        <v>17</v>
      </c>
      <c r="D181" s="11" t="s">
        <v>78</v>
      </c>
      <c r="E181" s="11" t="s">
        <v>78</v>
      </c>
      <c r="F181" s="11" t="s">
        <v>78</v>
      </c>
      <c r="G181" s="11" t="s">
        <v>78</v>
      </c>
      <c r="H181" s="11" t="s">
        <v>197</v>
      </c>
      <c r="I181" s="11" t="s">
        <v>79</v>
      </c>
      <c r="J181" s="11" t="s">
        <v>26</v>
      </c>
      <c r="K181" s="14">
        <v>1.88396091492E-2</v>
      </c>
      <c r="L181" s="4" t="str">
        <f t="shared" si="6"/>
        <v>Energy Commercial</v>
      </c>
      <c r="M181" t="str">
        <f t="shared" si="7"/>
        <v>Commercial and Residential Buildings</v>
      </c>
      <c r="N181">
        <f t="shared" si="8"/>
        <v>1.88396091492E-2</v>
      </c>
    </row>
    <row r="182" spans="1:14" x14ac:dyDescent="0.25">
      <c r="A182" s="11" t="s">
        <v>58</v>
      </c>
      <c r="B182" s="11" t="s">
        <v>40</v>
      </c>
      <c r="C182" s="11" t="s">
        <v>123</v>
      </c>
      <c r="D182" s="11" t="s">
        <v>78</v>
      </c>
      <c r="E182" s="11" t="s">
        <v>78</v>
      </c>
      <c r="F182" s="11" t="s">
        <v>78</v>
      </c>
      <c r="G182" s="11" t="s">
        <v>78</v>
      </c>
      <c r="H182" s="11" t="s">
        <v>116</v>
      </c>
      <c r="I182" s="11" t="s">
        <v>79</v>
      </c>
      <c r="J182" s="11" t="s">
        <v>26</v>
      </c>
      <c r="K182" s="14">
        <v>1.0354310876E-3</v>
      </c>
      <c r="L182" s="4" t="str">
        <f t="shared" si="6"/>
        <v>Energy Industrial</v>
      </c>
      <c r="M182" t="str">
        <f t="shared" si="7"/>
        <v>Industrial Processes and Product Use</v>
      </c>
      <c r="N182">
        <f t="shared" si="8"/>
        <v>1.0354310876E-3</v>
      </c>
    </row>
    <row r="183" spans="1:14" x14ac:dyDescent="0.25">
      <c r="A183" s="11" t="s">
        <v>58</v>
      </c>
      <c r="B183" s="11" t="s">
        <v>40</v>
      </c>
      <c r="C183" s="11" t="s">
        <v>123</v>
      </c>
      <c r="D183" s="11" t="s">
        <v>78</v>
      </c>
      <c r="E183" s="11" t="s">
        <v>78</v>
      </c>
      <c r="F183" s="11" t="s">
        <v>78</v>
      </c>
      <c r="G183" s="11" t="s">
        <v>78</v>
      </c>
      <c r="H183" s="11" t="s">
        <v>197</v>
      </c>
      <c r="I183" s="11" t="s">
        <v>79</v>
      </c>
      <c r="J183" s="11" t="s">
        <v>27</v>
      </c>
      <c r="K183" s="14">
        <v>1.72840304725E-2</v>
      </c>
      <c r="L183" s="4" t="str">
        <f t="shared" si="6"/>
        <v>Energy Industrial</v>
      </c>
      <c r="M183" t="str">
        <f t="shared" si="7"/>
        <v>Industrial Processes and Product Use</v>
      </c>
      <c r="N183">
        <f t="shared" si="8"/>
        <v>1.72840304725E-2</v>
      </c>
    </row>
    <row r="184" spans="1:14" x14ac:dyDescent="0.25">
      <c r="A184" s="11" t="s">
        <v>58</v>
      </c>
      <c r="B184" s="11" t="s">
        <v>40</v>
      </c>
      <c r="C184" s="11" t="s">
        <v>17</v>
      </c>
      <c r="D184" s="11" t="s">
        <v>78</v>
      </c>
      <c r="E184" s="11" t="s">
        <v>78</v>
      </c>
      <c r="F184" s="11" t="s">
        <v>78</v>
      </c>
      <c r="G184" s="11" t="s">
        <v>78</v>
      </c>
      <c r="H184" s="11" t="s">
        <v>116</v>
      </c>
      <c r="I184" s="11" t="s">
        <v>79</v>
      </c>
      <c r="J184" s="11" t="s">
        <v>26</v>
      </c>
      <c r="K184" s="14">
        <v>2.7623943955999999E-3</v>
      </c>
      <c r="L184" s="4" t="str">
        <f t="shared" si="6"/>
        <v>Energy Commercial</v>
      </c>
      <c r="M184" t="str">
        <f t="shared" si="7"/>
        <v>Commercial and Residential Buildings</v>
      </c>
      <c r="N184">
        <f t="shared" si="8"/>
        <v>2.7623943955999999E-3</v>
      </c>
    </row>
    <row r="185" spans="1:14" x14ac:dyDescent="0.25">
      <c r="A185" s="11" t="s">
        <v>58</v>
      </c>
      <c r="B185" s="11" t="s">
        <v>40</v>
      </c>
      <c r="C185" s="11" t="s">
        <v>18</v>
      </c>
      <c r="D185" s="11" t="s">
        <v>78</v>
      </c>
      <c r="E185" s="11" t="s">
        <v>78</v>
      </c>
      <c r="F185" s="11" t="s">
        <v>78</v>
      </c>
      <c r="G185" s="11" t="s">
        <v>78</v>
      </c>
      <c r="H185" s="11" t="s">
        <v>126</v>
      </c>
      <c r="I185" s="11" t="s">
        <v>79</v>
      </c>
      <c r="J185" s="11" t="s">
        <v>27</v>
      </c>
      <c r="K185" s="14">
        <v>8.2742388950000001E-4</v>
      </c>
      <c r="L185" s="4" t="str">
        <f t="shared" si="6"/>
        <v>Energy Residential</v>
      </c>
      <c r="M185" t="str">
        <f t="shared" si="7"/>
        <v>Commercial and Residential Buildings</v>
      </c>
      <c r="N185">
        <f t="shared" si="8"/>
        <v>8.2742388950000001E-4</v>
      </c>
    </row>
    <row r="186" spans="1:14" x14ac:dyDescent="0.25">
      <c r="A186" s="11" t="s">
        <v>58</v>
      </c>
      <c r="B186" s="11" t="s">
        <v>40</v>
      </c>
      <c r="C186" s="11" t="s">
        <v>18</v>
      </c>
      <c r="D186" s="11" t="s">
        <v>78</v>
      </c>
      <c r="E186" s="11" t="s">
        <v>78</v>
      </c>
      <c r="F186" s="11" t="s">
        <v>78</v>
      </c>
      <c r="G186" s="11" t="s">
        <v>78</v>
      </c>
      <c r="H186" s="11" t="s">
        <v>116</v>
      </c>
      <c r="I186" s="11" t="s">
        <v>79</v>
      </c>
      <c r="J186" s="11" t="s">
        <v>26</v>
      </c>
      <c r="K186" s="14">
        <v>4.1696269411999999E-3</v>
      </c>
      <c r="L186" s="4" t="str">
        <f t="shared" si="6"/>
        <v>Energy Residential</v>
      </c>
      <c r="M186" t="str">
        <f t="shared" si="7"/>
        <v>Commercial and Residential Buildings</v>
      </c>
      <c r="N186">
        <f t="shared" si="8"/>
        <v>4.1696269411999999E-3</v>
      </c>
    </row>
    <row r="187" spans="1:14" x14ac:dyDescent="0.25">
      <c r="A187" s="11" t="s">
        <v>58</v>
      </c>
      <c r="B187" s="11" t="s">
        <v>40</v>
      </c>
      <c r="C187" s="11" t="s">
        <v>123</v>
      </c>
      <c r="D187" s="11" t="s">
        <v>78</v>
      </c>
      <c r="E187" s="11" t="s">
        <v>78</v>
      </c>
      <c r="F187" s="11" t="s">
        <v>78</v>
      </c>
      <c r="G187" s="11" t="s">
        <v>78</v>
      </c>
      <c r="H187" s="11" t="s">
        <v>126</v>
      </c>
      <c r="I187" s="11" t="s">
        <v>79</v>
      </c>
      <c r="J187" s="11" t="s">
        <v>26</v>
      </c>
      <c r="K187" s="14">
        <v>4.8271180160000001E-4</v>
      </c>
      <c r="L187" s="4" t="str">
        <f t="shared" si="6"/>
        <v>Energy Industrial</v>
      </c>
      <c r="M187" t="str">
        <f t="shared" si="7"/>
        <v>Industrial Processes and Product Use</v>
      </c>
      <c r="N187">
        <f t="shared" si="8"/>
        <v>4.8271180160000001E-4</v>
      </c>
    </row>
    <row r="188" spans="1:14" x14ac:dyDescent="0.25">
      <c r="A188" s="11" t="s">
        <v>58</v>
      </c>
      <c r="B188" s="11" t="s">
        <v>40</v>
      </c>
      <c r="C188" s="11" t="s">
        <v>17</v>
      </c>
      <c r="D188" s="11" t="s">
        <v>78</v>
      </c>
      <c r="E188" s="11" t="s">
        <v>78</v>
      </c>
      <c r="F188" s="11" t="s">
        <v>78</v>
      </c>
      <c r="G188" s="11" t="s">
        <v>78</v>
      </c>
      <c r="H188" s="11" t="s">
        <v>126</v>
      </c>
      <c r="I188" s="11" t="s">
        <v>79</v>
      </c>
      <c r="J188" s="11" t="s">
        <v>27</v>
      </c>
      <c r="K188" s="14">
        <v>6.8668154149999997E-4</v>
      </c>
      <c r="L188" s="4" t="str">
        <f t="shared" si="6"/>
        <v>Energy Commercial</v>
      </c>
      <c r="M188" t="str">
        <f t="shared" si="7"/>
        <v>Commercial and Residential Buildings</v>
      </c>
      <c r="N188">
        <f t="shared" si="8"/>
        <v>6.8668154149999997E-4</v>
      </c>
    </row>
    <row r="189" spans="1:14" x14ac:dyDescent="0.25">
      <c r="A189" s="11" t="s">
        <v>58</v>
      </c>
      <c r="B189" s="11" t="s">
        <v>40</v>
      </c>
      <c r="C189" s="11" t="s">
        <v>17</v>
      </c>
      <c r="D189" s="11" t="s">
        <v>78</v>
      </c>
      <c r="E189" s="11" t="s">
        <v>78</v>
      </c>
      <c r="F189" s="11" t="s">
        <v>78</v>
      </c>
      <c r="G189" s="11" t="s">
        <v>78</v>
      </c>
      <c r="H189" s="11" t="s">
        <v>126</v>
      </c>
      <c r="I189" s="11" t="s">
        <v>79</v>
      </c>
      <c r="J189" s="11" t="s">
        <v>26</v>
      </c>
      <c r="K189" s="14">
        <v>1.20925049E-3</v>
      </c>
      <c r="L189" s="4" t="str">
        <f t="shared" si="6"/>
        <v>Energy Commercial</v>
      </c>
      <c r="M189" t="str">
        <f t="shared" si="7"/>
        <v>Commercial and Residential Buildings</v>
      </c>
      <c r="N189">
        <f t="shared" si="8"/>
        <v>1.20925049E-3</v>
      </c>
    </row>
    <row r="190" spans="1:14" x14ac:dyDescent="0.25">
      <c r="A190" s="11" t="s">
        <v>50</v>
      </c>
      <c r="B190" s="11" t="s">
        <v>52</v>
      </c>
      <c r="C190" s="11" t="s">
        <v>198</v>
      </c>
      <c r="D190" s="11" t="s">
        <v>78</v>
      </c>
      <c r="E190" s="11" t="s">
        <v>78</v>
      </c>
      <c r="F190" s="11" t="s">
        <v>78</v>
      </c>
      <c r="G190" s="11" t="s">
        <v>78</v>
      </c>
      <c r="H190" s="11" t="s">
        <v>78</v>
      </c>
      <c r="I190" s="11" t="s">
        <v>79</v>
      </c>
      <c r="J190" s="11" t="s">
        <v>26</v>
      </c>
      <c r="K190" s="14">
        <v>7.2161991417600005E-2</v>
      </c>
      <c r="L190" s="4" t="str">
        <f t="shared" si="6"/>
        <v>Waste Domestic</v>
      </c>
      <c r="M190" t="str">
        <f t="shared" si="7"/>
        <v>Waste</v>
      </c>
      <c r="N190">
        <f t="shared" si="8"/>
        <v>7.2161991417600005E-2</v>
      </c>
    </row>
    <row r="191" spans="1:14" x14ac:dyDescent="0.25">
      <c r="A191" s="11" t="s">
        <v>58</v>
      </c>
      <c r="B191" s="11" t="s">
        <v>40</v>
      </c>
      <c r="C191" s="11" t="s">
        <v>49</v>
      </c>
      <c r="D191" s="11" t="s">
        <v>78</v>
      </c>
      <c r="E191" s="11" t="s">
        <v>78</v>
      </c>
      <c r="F191" s="11" t="s">
        <v>78</v>
      </c>
      <c r="G191" s="11" t="s">
        <v>78</v>
      </c>
      <c r="H191" s="11" t="s">
        <v>116</v>
      </c>
      <c r="I191" s="11" t="s">
        <v>79</v>
      </c>
      <c r="J191" s="11" t="s">
        <v>26</v>
      </c>
      <c r="K191" s="14">
        <v>3.8705924459999999E-3</v>
      </c>
      <c r="L191" s="4" t="str">
        <f t="shared" si="6"/>
        <v>Energy Electricity Generation</v>
      </c>
      <c r="M191" t="str">
        <f t="shared" si="7"/>
        <v>Electricity Generation</v>
      </c>
      <c r="N191">
        <f t="shared" si="8"/>
        <v>3.8705924459999999E-3</v>
      </c>
    </row>
    <row r="192" spans="1:14" x14ac:dyDescent="0.25">
      <c r="A192" s="11" t="s">
        <v>58</v>
      </c>
      <c r="B192" s="11" t="s">
        <v>40</v>
      </c>
      <c r="C192" s="11" t="s">
        <v>123</v>
      </c>
      <c r="D192" s="11" t="s">
        <v>78</v>
      </c>
      <c r="E192" s="11" t="s">
        <v>78</v>
      </c>
      <c r="F192" s="11" t="s">
        <v>78</v>
      </c>
      <c r="G192" s="11" t="s">
        <v>78</v>
      </c>
      <c r="H192" s="11" t="s">
        <v>116</v>
      </c>
      <c r="I192" s="11" t="s">
        <v>79</v>
      </c>
      <c r="J192" s="11" t="s">
        <v>27</v>
      </c>
      <c r="K192" s="14">
        <v>9.7996157299999999E-4</v>
      </c>
      <c r="L192" s="4" t="str">
        <f t="shared" si="6"/>
        <v>Energy Industrial</v>
      </c>
      <c r="M192" t="str">
        <f t="shared" si="7"/>
        <v>Industrial Processes and Product Use</v>
      </c>
      <c r="N192">
        <f t="shared" si="8"/>
        <v>9.7996157299999999E-4</v>
      </c>
    </row>
    <row r="193" spans="1:14" x14ac:dyDescent="0.25">
      <c r="A193" s="11" t="s">
        <v>50</v>
      </c>
      <c r="B193" s="11" t="s">
        <v>53</v>
      </c>
      <c r="C193" s="11" t="s">
        <v>199</v>
      </c>
      <c r="D193" s="11" t="s">
        <v>78</v>
      </c>
      <c r="E193" s="11" t="s">
        <v>78</v>
      </c>
      <c r="F193" s="11" t="s">
        <v>78</v>
      </c>
      <c r="G193" s="11" t="s">
        <v>78</v>
      </c>
      <c r="H193" s="11" t="s">
        <v>78</v>
      </c>
      <c r="I193" s="11" t="s">
        <v>79</v>
      </c>
      <c r="J193" s="11" t="s">
        <v>26</v>
      </c>
      <c r="K193" s="14">
        <v>6.209520772E-4</v>
      </c>
      <c r="L193" s="4" t="str">
        <f t="shared" si="6"/>
        <v>Waste Anaerobic digestion at biogas facilities</v>
      </c>
      <c r="M193" t="str">
        <f t="shared" si="7"/>
        <v>Waste</v>
      </c>
      <c r="N193">
        <f t="shared" si="8"/>
        <v>6.209520772E-4</v>
      </c>
    </row>
    <row r="194" spans="1:14" x14ac:dyDescent="0.25">
      <c r="A194" s="11" t="s">
        <v>22</v>
      </c>
      <c r="B194" s="11" t="s">
        <v>47</v>
      </c>
      <c r="C194" s="11" t="s">
        <v>200</v>
      </c>
      <c r="D194" s="11" t="s">
        <v>78</v>
      </c>
      <c r="E194" s="11" t="s">
        <v>78</v>
      </c>
      <c r="F194" s="11" t="s">
        <v>78</v>
      </c>
      <c r="G194" s="11" t="s">
        <v>78</v>
      </c>
      <c r="H194" s="11" t="s">
        <v>78</v>
      </c>
      <c r="I194" s="11" t="s">
        <v>79</v>
      </c>
      <c r="J194" s="11" t="s">
        <v>25</v>
      </c>
      <c r="K194" s="14">
        <v>2.8270512512299999E-2</v>
      </c>
      <c r="L194" s="4" t="str">
        <f t="shared" si="6"/>
        <v>Industrial Processes and Product Use Carbon Dioxide Consumption</v>
      </c>
      <c r="M194" t="str">
        <f t="shared" si="7"/>
        <v>Industrial Processes and Product Use</v>
      </c>
      <c r="N194">
        <f t="shared" si="8"/>
        <v>2.8270512512299999E-2</v>
      </c>
    </row>
    <row r="195" spans="1:14" x14ac:dyDescent="0.25">
      <c r="A195" s="11" t="s">
        <v>58</v>
      </c>
      <c r="B195" s="11" t="s">
        <v>40</v>
      </c>
      <c r="C195" s="11" t="s">
        <v>49</v>
      </c>
      <c r="D195" s="11" t="s">
        <v>78</v>
      </c>
      <c r="E195" s="11" t="s">
        <v>78</v>
      </c>
      <c r="F195" s="11" t="s">
        <v>78</v>
      </c>
      <c r="G195" s="11" t="s">
        <v>78</v>
      </c>
      <c r="H195" s="11" t="s">
        <v>197</v>
      </c>
      <c r="I195" s="11" t="s">
        <v>79</v>
      </c>
      <c r="J195" s="11" t="s">
        <v>27</v>
      </c>
      <c r="K195" s="14">
        <v>1.1840849250000001E-4</v>
      </c>
      <c r="L195" s="4" t="str">
        <f t="shared" ref="L195:L220" si="9">A195&amp;" "&amp;C195</f>
        <v>Energy Electricity Generation</v>
      </c>
      <c r="M195" t="str">
        <f t="shared" ref="M195:M216" si="10">IF(A195="Agriculture","Agriculture/Land Management",IF(L195="Energy Industrial","Industrial Processes and Product Use",IF(C195="Transportation",C195,IF(C195="Electricity Generation",C195,IF(C195="Residential","Commercial and Residential Buildings",IF(C195="Commercial","Commercial and Residential Buildings",IF(B195="Fugitives","Industrial Processes and Product Use",IF(A195="Land Use, Land-Use Change and Forestry", "Agriculture/Land Management",IF(D195="Electric Power Systems","Electricity Generation",IF(L195="Waste Industrial",A195,A195))))))))))</f>
        <v>Electricity Generation</v>
      </c>
      <c r="N195">
        <f t="shared" ref="N195:N220" si="11">IF(C195="Other Process Uses of Carbonates",K195/2,K195)</f>
        <v>1.1840849250000001E-4</v>
      </c>
    </row>
    <row r="196" spans="1:14" x14ac:dyDescent="0.25">
      <c r="A196" s="11" t="s">
        <v>50</v>
      </c>
      <c r="B196" s="11" t="s">
        <v>51</v>
      </c>
      <c r="C196" s="11" t="s">
        <v>189</v>
      </c>
      <c r="D196" s="11" t="s">
        <v>201</v>
      </c>
      <c r="E196" s="11" t="s">
        <v>78</v>
      </c>
      <c r="F196" s="11" t="s">
        <v>78</v>
      </c>
      <c r="G196" s="11" t="s">
        <v>78</v>
      </c>
      <c r="H196" s="11" t="s">
        <v>78</v>
      </c>
      <c r="I196" s="11" t="s">
        <v>79</v>
      </c>
      <c r="J196" s="11" t="s">
        <v>26</v>
      </c>
      <c r="K196" s="14">
        <v>9.8703592453199998E-2</v>
      </c>
      <c r="L196" s="4" t="str">
        <f t="shared" si="9"/>
        <v>Waste Landfills</v>
      </c>
      <c r="M196" t="str">
        <f t="shared" si="10"/>
        <v>Waste</v>
      </c>
      <c r="N196">
        <f t="shared" si="11"/>
        <v>9.8703592453199998E-2</v>
      </c>
    </row>
    <row r="197" spans="1:14" x14ac:dyDescent="0.25">
      <c r="A197" s="11" t="s">
        <v>50</v>
      </c>
      <c r="B197" s="11" t="s">
        <v>53</v>
      </c>
      <c r="C197" s="11" t="s">
        <v>187</v>
      </c>
      <c r="D197" s="11" t="s">
        <v>78</v>
      </c>
      <c r="E197" s="11" t="s">
        <v>78</v>
      </c>
      <c r="F197" s="11" t="s">
        <v>78</v>
      </c>
      <c r="G197" s="11" t="s">
        <v>78</v>
      </c>
      <c r="H197" s="11" t="s">
        <v>78</v>
      </c>
      <c r="I197" s="11" t="s">
        <v>79</v>
      </c>
      <c r="J197" s="11" t="s">
        <v>26</v>
      </c>
      <c r="K197" s="14">
        <v>3.3882727410000001E-2</v>
      </c>
      <c r="L197" s="4" t="str">
        <f t="shared" si="9"/>
        <v>Waste Composting</v>
      </c>
      <c r="M197" t="str">
        <f t="shared" si="10"/>
        <v>Waste</v>
      </c>
      <c r="N197">
        <f t="shared" si="11"/>
        <v>3.3882727410000001E-2</v>
      </c>
    </row>
    <row r="198" spans="1:14" x14ac:dyDescent="0.25">
      <c r="A198" s="11" t="s">
        <v>58</v>
      </c>
      <c r="B198" s="11" t="s">
        <v>40</v>
      </c>
      <c r="C198" s="11" t="s">
        <v>49</v>
      </c>
      <c r="D198" s="11" t="s">
        <v>78</v>
      </c>
      <c r="E198" s="11" t="s">
        <v>78</v>
      </c>
      <c r="F198" s="11" t="s">
        <v>78</v>
      </c>
      <c r="G198" s="11" t="s">
        <v>78</v>
      </c>
      <c r="H198" s="11" t="s">
        <v>197</v>
      </c>
      <c r="I198" s="11" t="s">
        <v>79</v>
      </c>
      <c r="J198" s="11" t="s">
        <v>26</v>
      </c>
      <c r="K198" s="14">
        <v>1.2511086E-5</v>
      </c>
      <c r="L198" s="4" t="str">
        <f t="shared" si="9"/>
        <v>Energy Electricity Generation</v>
      </c>
      <c r="M198" t="str">
        <f t="shared" si="10"/>
        <v>Electricity Generation</v>
      </c>
      <c r="N198">
        <f t="shared" si="11"/>
        <v>1.2511086E-5</v>
      </c>
    </row>
    <row r="199" spans="1:14" x14ac:dyDescent="0.25">
      <c r="A199" s="11" t="s">
        <v>50</v>
      </c>
      <c r="B199" s="11" t="s">
        <v>52</v>
      </c>
      <c r="C199" s="11" t="s">
        <v>123</v>
      </c>
      <c r="D199" s="11" t="s">
        <v>78</v>
      </c>
      <c r="E199" s="11" t="s">
        <v>78</v>
      </c>
      <c r="F199" s="11" t="s">
        <v>78</v>
      </c>
      <c r="G199" s="11" t="s">
        <v>78</v>
      </c>
      <c r="H199" s="11" t="s">
        <v>78</v>
      </c>
      <c r="I199" s="11" t="s">
        <v>79</v>
      </c>
      <c r="J199" s="11" t="s">
        <v>27</v>
      </c>
      <c r="K199" s="14">
        <v>1.7680255424999999E-3</v>
      </c>
      <c r="L199" s="4" t="str">
        <f t="shared" si="9"/>
        <v>Waste Industrial</v>
      </c>
      <c r="M199" t="str">
        <f t="shared" si="10"/>
        <v>Waste</v>
      </c>
      <c r="N199">
        <f t="shared" si="11"/>
        <v>1.7680255424999999E-3</v>
      </c>
    </row>
    <row r="200" spans="1:14" x14ac:dyDescent="0.25">
      <c r="A200" s="11" t="s">
        <v>50</v>
      </c>
      <c r="B200" s="11" t="s">
        <v>52</v>
      </c>
      <c r="C200" s="11" t="s">
        <v>198</v>
      </c>
      <c r="D200" s="11" t="s">
        <v>78</v>
      </c>
      <c r="E200" s="11" t="s">
        <v>78</v>
      </c>
      <c r="F200" s="11" t="s">
        <v>78</v>
      </c>
      <c r="G200" s="11" t="s">
        <v>78</v>
      </c>
      <c r="H200" s="11" t="s">
        <v>78</v>
      </c>
      <c r="I200" s="11" t="s">
        <v>79</v>
      </c>
      <c r="J200" s="11" t="s">
        <v>27</v>
      </c>
      <c r="K200" s="14">
        <v>0.120422668301</v>
      </c>
      <c r="L200" s="4" t="str">
        <f t="shared" si="9"/>
        <v>Waste Domestic</v>
      </c>
      <c r="M200" t="str">
        <f t="shared" si="10"/>
        <v>Waste</v>
      </c>
      <c r="N200">
        <f t="shared" si="11"/>
        <v>0.120422668301</v>
      </c>
    </row>
    <row r="201" spans="1:14" x14ac:dyDescent="0.25">
      <c r="A201" s="11" t="s">
        <v>20</v>
      </c>
      <c r="B201" s="11" t="s">
        <v>33</v>
      </c>
      <c r="C201" s="11" t="s">
        <v>202</v>
      </c>
      <c r="D201" s="11" t="s">
        <v>78</v>
      </c>
      <c r="E201" s="11" t="s">
        <v>78</v>
      </c>
      <c r="F201" s="11" t="s">
        <v>78</v>
      </c>
      <c r="G201" s="11" t="s">
        <v>78</v>
      </c>
      <c r="H201" s="11" t="s">
        <v>78</v>
      </c>
      <c r="I201" s="11" t="s">
        <v>79</v>
      </c>
      <c r="J201" s="11" t="s">
        <v>25</v>
      </c>
      <c r="K201" s="14">
        <v>0.1595671985064</v>
      </c>
      <c r="L201" s="4" t="str">
        <f t="shared" si="9"/>
        <v>Agriculture Urea Fertilization</v>
      </c>
      <c r="M201" t="str">
        <f t="shared" si="10"/>
        <v>Agriculture/Land Management</v>
      </c>
      <c r="N201">
        <f t="shared" si="11"/>
        <v>0.1595671985064</v>
      </c>
    </row>
    <row r="202" spans="1:14" x14ac:dyDescent="0.25">
      <c r="A202" s="11" t="s">
        <v>58</v>
      </c>
      <c r="B202" s="11" t="s">
        <v>40</v>
      </c>
      <c r="C202" s="11" t="s">
        <v>49</v>
      </c>
      <c r="D202" s="11" t="s">
        <v>78</v>
      </c>
      <c r="E202" s="11" t="s">
        <v>78</v>
      </c>
      <c r="F202" s="11" t="s">
        <v>78</v>
      </c>
      <c r="G202" s="11" t="s">
        <v>78</v>
      </c>
      <c r="H202" s="11" t="s">
        <v>116</v>
      </c>
      <c r="I202" s="11" t="s">
        <v>79</v>
      </c>
      <c r="J202" s="11" t="s">
        <v>27</v>
      </c>
      <c r="K202" s="14">
        <v>1.2726065426000001E-2</v>
      </c>
      <c r="L202" s="4" t="str">
        <f t="shared" si="9"/>
        <v>Energy Electricity Generation</v>
      </c>
      <c r="M202" t="str">
        <f t="shared" si="10"/>
        <v>Electricity Generation</v>
      </c>
      <c r="N202">
        <f t="shared" si="11"/>
        <v>1.2726065426000001E-2</v>
      </c>
    </row>
    <row r="203" spans="1:14" x14ac:dyDescent="0.25">
      <c r="A203" s="11" t="s">
        <v>50</v>
      </c>
      <c r="B203" s="11" t="s">
        <v>52</v>
      </c>
      <c r="C203" s="11" t="s">
        <v>123</v>
      </c>
      <c r="D203" s="11" t="s">
        <v>78</v>
      </c>
      <c r="E203" s="11" t="s">
        <v>78</v>
      </c>
      <c r="F203" s="11" t="s">
        <v>78</v>
      </c>
      <c r="G203" s="11" t="s">
        <v>78</v>
      </c>
      <c r="H203" s="11" t="s">
        <v>78</v>
      </c>
      <c r="I203" s="11" t="s">
        <v>79</v>
      </c>
      <c r="J203" s="11" t="s">
        <v>26</v>
      </c>
      <c r="K203" s="14">
        <v>7.5183752464799997E-2</v>
      </c>
      <c r="L203" s="4" t="str">
        <f t="shared" si="9"/>
        <v>Waste Industrial</v>
      </c>
      <c r="M203" t="str">
        <f t="shared" si="10"/>
        <v>Waste</v>
      </c>
      <c r="N203">
        <f t="shared" si="11"/>
        <v>7.5183752464799997E-2</v>
      </c>
    </row>
    <row r="204" spans="1:14" x14ac:dyDescent="0.25">
      <c r="A204" s="11" t="s">
        <v>58</v>
      </c>
      <c r="B204" s="11" t="s">
        <v>40</v>
      </c>
      <c r="C204" s="11" t="s">
        <v>18</v>
      </c>
      <c r="D204" s="11" t="s">
        <v>78</v>
      </c>
      <c r="E204" s="11" t="s">
        <v>78</v>
      </c>
      <c r="F204" s="11" t="s">
        <v>78</v>
      </c>
      <c r="G204" s="11" t="s">
        <v>78</v>
      </c>
      <c r="H204" s="11" t="s">
        <v>126</v>
      </c>
      <c r="I204" s="11" t="s">
        <v>79</v>
      </c>
      <c r="J204" s="11" t="s">
        <v>26</v>
      </c>
      <c r="K204" s="14">
        <v>1.4570986668E-3</v>
      </c>
      <c r="L204" s="4" t="str">
        <f t="shared" si="9"/>
        <v>Energy Residential</v>
      </c>
      <c r="M204" t="str">
        <f t="shared" si="10"/>
        <v>Commercial and Residential Buildings</v>
      </c>
      <c r="N204">
        <f t="shared" si="11"/>
        <v>1.4570986668E-3</v>
      </c>
    </row>
    <row r="205" spans="1:14" x14ac:dyDescent="0.25">
      <c r="A205" s="11" t="s">
        <v>58</v>
      </c>
      <c r="B205" s="11" t="s">
        <v>40</v>
      </c>
      <c r="C205" s="11" t="s">
        <v>17</v>
      </c>
      <c r="D205" s="11" t="s">
        <v>78</v>
      </c>
      <c r="E205" s="11" t="s">
        <v>78</v>
      </c>
      <c r="F205" s="11" t="s">
        <v>78</v>
      </c>
      <c r="G205" s="11" t="s">
        <v>78</v>
      </c>
      <c r="H205" s="11" t="s">
        <v>116</v>
      </c>
      <c r="I205" s="11" t="s">
        <v>79</v>
      </c>
      <c r="J205" s="11" t="s">
        <v>27</v>
      </c>
      <c r="K205" s="14">
        <v>5.2288180850000002E-4</v>
      </c>
      <c r="L205" s="4" t="str">
        <f t="shared" si="9"/>
        <v>Energy Commercial</v>
      </c>
      <c r="M205" t="str">
        <f t="shared" si="10"/>
        <v>Commercial and Residential Buildings</v>
      </c>
      <c r="N205">
        <f t="shared" si="11"/>
        <v>5.2288180850000002E-4</v>
      </c>
    </row>
    <row r="206" spans="1:14" x14ac:dyDescent="0.25">
      <c r="A206" s="11" t="s">
        <v>58</v>
      </c>
      <c r="B206" s="11" t="s">
        <v>40</v>
      </c>
      <c r="C206" s="11" t="s">
        <v>123</v>
      </c>
      <c r="D206" s="11" t="s">
        <v>78</v>
      </c>
      <c r="E206" s="11" t="s">
        <v>78</v>
      </c>
      <c r="F206" s="11" t="s">
        <v>78</v>
      </c>
      <c r="G206" s="11" t="s">
        <v>78</v>
      </c>
      <c r="H206" s="11" t="s">
        <v>124</v>
      </c>
      <c r="I206" s="11" t="s">
        <v>79</v>
      </c>
      <c r="J206" s="11" t="s">
        <v>27</v>
      </c>
      <c r="K206" s="14">
        <v>1.2000089605000001E-3</v>
      </c>
      <c r="L206" s="4" t="str">
        <f t="shared" si="9"/>
        <v>Energy Industrial</v>
      </c>
      <c r="M206" t="str">
        <f t="shared" si="10"/>
        <v>Industrial Processes and Product Use</v>
      </c>
      <c r="N206">
        <f t="shared" si="11"/>
        <v>1.2000089605000001E-3</v>
      </c>
    </row>
    <row r="207" spans="1:14" x14ac:dyDescent="0.25">
      <c r="A207" s="11" t="s">
        <v>58</v>
      </c>
      <c r="B207" s="11" t="s">
        <v>40</v>
      </c>
      <c r="C207" s="11" t="s">
        <v>18</v>
      </c>
      <c r="D207" s="11" t="s">
        <v>78</v>
      </c>
      <c r="E207" s="11" t="s">
        <v>78</v>
      </c>
      <c r="F207" s="11" t="s">
        <v>78</v>
      </c>
      <c r="G207" s="11" t="s">
        <v>78</v>
      </c>
      <c r="H207" s="11" t="s">
        <v>197</v>
      </c>
      <c r="I207" s="11" t="s">
        <v>79</v>
      </c>
      <c r="J207" s="11" t="s">
        <v>27</v>
      </c>
      <c r="K207" s="14">
        <v>1.3998803133000001E-2</v>
      </c>
      <c r="L207" s="4" t="str">
        <f t="shared" si="9"/>
        <v>Energy Residential</v>
      </c>
      <c r="M207" t="str">
        <f t="shared" si="10"/>
        <v>Commercial and Residential Buildings</v>
      </c>
      <c r="N207">
        <f t="shared" si="11"/>
        <v>1.3998803133000001E-2</v>
      </c>
    </row>
    <row r="208" spans="1:14" x14ac:dyDescent="0.25">
      <c r="A208" s="12" t="s">
        <v>22</v>
      </c>
      <c r="B208" s="12" t="s">
        <v>46</v>
      </c>
      <c r="C208" s="12" t="s">
        <v>103</v>
      </c>
      <c r="D208" s="12" t="s">
        <v>78</v>
      </c>
      <c r="E208" s="12" t="s">
        <v>78</v>
      </c>
      <c r="F208" s="12" t="s">
        <v>78</v>
      </c>
      <c r="G208" s="12" t="s">
        <v>78</v>
      </c>
      <c r="H208" s="12" t="s">
        <v>78</v>
      </c>
      <c r="I208" s="12" t="s">
        <v>79</v>
      </c>
      <c r="J208" s="12" t="s">
        <v>11</v>
      </c>
      <c r="K208" s="15">
        <v>2.8843399778925E-2</v>
      </c>
      <c r="L208" s="4" t="str">
        <f t="shared" si="9"/>
        <v>Industrial Processes and Product Use Semiconductor Manufacture</v>
      </c>
      <c r="M208" t="str">
        <f t="shared" si="10"/>
        <v>Industrial Processes and Product Use</v>
      </c>
      <c r="N208">
        <f t="shared" si="11"/>
        <v>2.8843399778925E-2</v>
      </c>
    </row>
    <row r="209" spans="1:14" x14ac:dyDescent="0.25">
      <c r="A209" s="12" t="s">
        <v>22</v>
      </c>
      <c r="B209" s="12" t="s">
        <v>46</v>
      </c>
      <c r="C209" s="12" t="s">
        <v>103</v>
      </c>
      <c r="D209" s="12" t="s">
        <v>203</v>
      </c>
      <c r="E209" s="12" t="s">
        <v>78</v>
      </c>
      <c r="F209" s="12" t="s">
        <v>78</v>
      </c>
      <c r="G209" s="12" t="s">
        <v>78</v>
      </c>
      <c r="H209" s="12" t="s">
        <v>78</v>
      </c>
      <c r="I209" s="12" t="s">
        <v>79</v>
      </c>
      <c r="J209" s="12" t="s">
        <v>11</v>
      </c>
      <c r="K209" s="15">
        <v>8.3072483571999985E-3</v>
      </c>
      <c r="L209" s="4" t="str">
        <f t="shared" si="9"/>
        <v>Industrial Processes and Product Use Semiconductor Manufacture</v>
      </c>
      <c r="M209" t="str">
        <f t="shared" si="10"/>
        <v>Industrial Processes and Product Use</v>
      </c>
      <c r="N209">
        <f t="shared" si="11"/>
        <v>8.3072483571999985E-3</v>
      </c>
    </row>
    <row r="210" spans="1:14" x14ac:dyDescent="0.25">
      <c r="A210" s="12" t="s">
        <v>22</v>
      </c>
      <c r="B210" s="12" t="s">
        <v>48</v>
      </c>
      <c r="C210" s="12" t="s">
        <v>204</v>
      </c>
      <c r="D210" s="12" t="s">
        <v>205</v>
      </c>
      <c r="E210" s="12" t="s">
        <v>78</v>
      </c>
      <c r="F210" s="12" t="s">
        <v>78</v>
      </c>
      <c r="G210" s="12" t="s">
        <v>78</v>
      </c>
      <c r="H210" s="12" t="s">
        <v>78</v>
      </c>
      <c r="I210" s="12" t="s">
        <v>79</v>
      </c>
      <c r="J210" s="12" t="s">
        <v>11</v>
      </c>
      <c r="K210" s="15">
        <v>9.8048678700000003E-2</v>
      </c>
      <c r="L210" s="4" t="str">
        <f t="shared" si="9"/>
        <v>Industrial Processes and Product Use Electrical Equipment</v>
      </c>
      <c r="M210" t="str">
        <f t="shared" si="10"/>
        <v>Electricity Generation</v>
      </c>
      <c r="N210">
        <f t="shared" si="11"/>
        <v>9.8048678700000003E-2</v>
      </c>
    </row>
    <row r="211" spans="1:14" x14ac:dyDescent="0.25">
      <c r="A211" s="12" t="s">
        <v>22</v>
      </c>
      <c r="B211" s="12" t="s">
        <v>42</v>
      </c>
      <c r="C211" s="12" t="s">
        <v>176</v>
      </c>
      <c r="D211" s="12" t="s">
        <v>188</v>
      </c>
      <c r="E211" s="12" t="s">
        <v>78</v>
      </c>
      <c r="F211" s="12" t="s">
        <v>78</v>
      </c>
      <c r="G211" s="12" t="s">
        <v>78</v>
      </c>
      <c r="H211" s="12" t="s">
        <v>78</v>
      </c>
      <c r="I211" s="12" t="s">
        <v>79</v>
      </c>
      <c r="J211" s="12" t="s">
        <v>11</v>
      </c>
      <c r="K211" s="15">
        <v>1.4765318499000001E-2</v>
      </c>
      <c r="L211" s="4" t="str">
        <f t="shared" si="9"/>
        <v>Industrial Processes and Product Use Substitution of Ozone Depleting Substances</v>
      </c>
      <c r="M211" t="str">
        <f t="shared" si="10"/>
        <v>Industrial Processes and Product Use</v>
      </c>
      <c r="N211">
        <f t="shared" si="11"/>
        <v>1.4765318499000001E-2</v>
      </c>
    </row>
    <row r="212" spans="1:14" x14ac:dyDescent="0.25">
      <c r="A212" s="12" t="s">
        <v>22</v>
      </c>
      <c r="B212" s="12" t="s">
        <v>42</v>
      </c>
      <c r="C212" s="12" t="s">
        <v>176</v>
      </c>
      <c r="D212" s="12" t="s">
        <v>177</v>
      </c>
      <c r="E212" s="12" t="s">
        <v>78</v>
      </c>
      <c r="F212" s="12" t="s">
        <v>78</v>
      </c>
      <c r="G212" s="12" t="s">
        <v>78</v>
      </c>
      <c r="H212" s="12" t="s">
        <v>78</v>
      </c>
      <c r="I212" s="12" t="s">
        <v>79</v>
      </c>
      <c r="J212" s="12" t="s">
        <v>11</v>
      </c>
      <c r="K212" s="15">
        <v>5.2619643646399997E-2</v>
      </c>
      <c r="L212" s="4" t="str">
        <f t="shared" si="9"/>
        <v>Industrial Processes and Product Use Substitution of Ozone Depleting Substances</v>
      </c>
      <c r="M212" t="str">
        <f t="shared" si="10"/>
        <v>Industrial Processes and Product Use</v>
      </c>
      <c r="N212">
        <f t="shared" si="11"/>
        <v>5.2619643646399997E-2</v>
      </c>
    </row>
    <row r="213" spans="1:14" x14ac:dyDescent="0.25">
      <c r="A213" s="12" t="s">
        <v>22</v>
      </c>
      <c r="B213" s="12" t="s">
        <v>42</v>
      </c>
      <c r="C213" s="12" t="s">
        <v>176</v>
      </c>
      <c r="D213" s="12" t="s">
        <v>206</v>
      </c>
      <c r="E213" s="12" t="s">
        <v>78</v>
      </c>
      <c r="F213" s="12" t="s">
        <v>78</v>
      </c>
      <c r="G213" s="12" t="s">
        <v>78</v>
      </c>
      <c r="H213" s="12" t="s">
        <v>78</v>
      </c>
      <c r="I213" s="12" t="s">
        <v>79</v>
      </c>
      <c r="J213" s="12" t="s">
        <v>11</v>
      </c>
      <c r="K213" s="15">
        <v>9.5995267750000005E-3</v>
      </c>
      <c r="L213" s="4" t="str">
        <f t="shared" si="9"/>
        <v>Industrial Processes and Product Use Substitution of Ozone Depleting Substances</v>
      </c>
      <c r="M213" t="str">
        <f t="shared" si="10"/>
        <v>Industrial Processes and Product Use</v>
      </c>
      <c r="N213">
        <f t="shared" si="11"/>
        <v>9.5995267750000005E-3</v>
      </c>
    </row>
    <row r="214" spans="1:14" x14ac:dyDescent="0.25">
      <c r="A214" s="12" t="s">
        <v>22</v>
      </c>
      <c r="B214" s="12" t="s">
        <v>42</v>
      </c>
      <c r="C214" s="12" t="s">
        <v>176</v>
      </c>
      <c r="D214" s="12" t="s">
        <v>207</v>
      </c>
      <c r="E214" s="12" t="s">
        <v>78</v>
      </c>
      <c r="F214" s="12" t="s">
        <v>78</v>
      </c>
      <c r="G214" s="12" t="s">
        <v>78</v>
      </c>
      <c r="H214" s="12" t="s">
        <v>78</v>
      </c>
      <c r="I214" s="12" t="s">
        <v>79</v>
      </c>
      <c r="J214" s="12" t="s">
        <v>11</v>
      </c>
      <c r="K214" s="15">
        <v>6.1060454018199997E-2</v>
      </c>
      <c r="L214" s="4" t="str">
        <f t="shared" si="9"/>
        <v>Industrial Processes and Product Use Substitution of Ozone Depleting Substances</v>
      </c>
      <c r="M214" t="str">
        <f t="shared" si="10"/>
        <v>Industrial Processes and Product Use</v>
      </c>
      <c r="N214">
        <f t="shared" si="11"/>
        <v>6.1060454018199997E-2</v>
      </c>
    </row>
    <row r="215" spans="1:14" x14ac:dyDescent="0.25">
      <c r="A215" s="12" t="s">
        <v>22</v>
      </c>
      <c r="B215" s="12" t="s">
        <v>42</v>
      </c>
      <c r="C215" s="12" t="s">
        <v>176</v>
      </c>
      <c r="D215" s="12" t="s">
        <v>191</v>
      </c>
      <c r="E215" s="12" t="s">
        <v>78</v>
      </c>
      <c r="F215" s="12" t="s">
        <v>78</v>
      </c>
      <c r="G215" s="12" t="s">
        <v>78</v>
      </c>
      <c r="H215" s="12" t="s">
        <v>78</v>
      </c>
      <c r="I215" s="12" t="s">
        <v>79</v>
      </c>
      <c r="J215" s="12" t="s">
        <v>11</v>
      </c>
      <c r="K215" s="15">
        <v>0.41630383522949999</v>
      </c>
      <c r="L215" s="4" t="str">
        <f t="shared" si="9"/>
        <v>Industrial Processes and Product Use Substitution of Ozone Depleting Substances</v>
      </c>
      <c r="M215" t="str">
        <f t="shared" si="10"/>
        <v>Industrial Processes and Product Use</v>
      </c>
      <c r="N215">
        <f t="shared" si="11"/>
        <v>0.41630383522949999</v>
      </c>
    </row>
    <row r="216" spans="1:14" x14ac:dyDescent="0.25">
      <c r="A216" s="12" t="s">
        <v>22</v>
      </c>
      <c r="B216" s="12" t="s">
        <v>42</v>
      </c>
      <c r="C216" s="12" t="s">
        <v>176</v>
      </c>
      <c r="D216" s="12" t="s">
        <v>208</v>
      </c>
      <c r="E216" s="12" t="s">
        <v>78</v>
      </c>
      <c r="F216" s="12" t="s">
        <v>78</v>
      </c>
      <c r="G216" s="12" t="s">
        <v>78</v>
      </c>
      <c r="H216" s="12" t="s">
        <v>78</v>
      </c>
      <c r="I216" s="12" t="s">
        <v>79</v>
      </c>
      <c r="J216" s="12" t="s">
        <v>11</v>
      </c>
      <c r="K216" s="15">
        <v>1.1836019414999999E-2</v>
      </c>
      <c r="L216" s="4" t="str">
        <f t="shared" si="9"/>
        <v>Industrial Processes and Product Use Substitution of Ozone Depleting Substances</v>
      </c>
      <c r="M216" t="str">
        <f t="shared" si="10"/>
        <v>Industrial Processes and Product Use</v>
      </c>
      <c r="N216">
        <f t="shared" si="11"/>
        <v>1.1836019414999999E-2</v>
      </c>
    </row>
    <row r="217" spans="1:14" x14ac:dyDescent="0.25">
      <c r="A217" s="11" t="s">
        <v>22</v>
      </c>
      <c r="B217" s="11" t="s">
        <v>44</v>
      </c>
      <c r="C217" s="11" t="s">
        <v>182</v>
      </c>
      <c r="D217" s="11" t="s">
        <v>183</v>
      </c>
      <c r="E217" s="11" t="s">
        <v>78</v>
      </c>
      <c r="F217" s="11" t="s">
        <v>78</v>
      </c>
      <c r="G217" s="11" t="s">
        <v>78</v>
      </c>
      <c r="H217" s="11" t="s">
        <v>78</v>
      </c>
      <c r="I217" s="11" t="s">
        <v>79</v>
      </c>
      <c r="J217" s="11" t="s">
        <v>25</v>
      </c>
      <c r="K217" s="14">
        <v>3.9210479574500003E-2</v>
      </c>
      <c r="L217" s="4" t="str">
        <f t="shared" si="9"/>
        <v>Industrial Processes and Product Use Other Process Uses of Carbonates</v>
      </c>
      <c r="M217" t="s">
        <v>49</v>
      </c>
      <c r="N217">
        <f t="shared" si="11"/>
        <v>1.9605239787250001E-2</v>
      </c>
    </row>
    <row r="218" spans="1:14" x14ac:dyDescent="0.25">
      <c r="A218" s="11" t="s">
        <v>22</v>
      </c>
      <c r="B218" s="11" t="s">
        <v>44</v>
      </c>
      <c r="C218" s="11" t="s">
        <v>182</v>
      </c>
      <c r="D218" s="11" t="s">
        <v>184</v>
      </c>
      <c r="E218" s="11" t="s">
        <v>78</v>
      </c>
      <c r="F218" s="11" t="s">
        <v>78</v>
      </c>
      <c r="G218" s="11" t="s">
        <v>78</v>
      </c>
      <c r="H218" s="11" t="s">
        <v>78</v>
      </c>
      <c r="I218" s="11" t="s">
        <v>79</v>
      </c>
      <c r="J218" s="11" t="s">
        <v>25</v>
      </c>
      <c r="K218" s="14">
        <v>0.1057156750217</v>
      </c>
      <c r="L218" s="4" t="str">
        <f t="shared" si="9"/>
        <v>Industrial Processes and Product Use Other Process Uses of Carbonates</v>
      </c>
      <c r="M218" t="s">
        <v>49</v>
      </c>
      <c r="N218">
        <f t="shared" si="11"/>
        <v>5.2857837510849999E-2</v>
      </c>
    </row>
    <row r="219" spans="1:14" x14ac:dyDescent="0.25">
      <c r="A219" s="11" t="s">
        <v>22</v>
      </c>
      <c r="B219" s="11" t="s">
        <v>44</v>
      </c>
      <c r="C219" s="11" t="s">
        <v>182</v>
      </c>
      <c r="D219" s="11" t="s">
        <v>193</v>
      </c>
      <c r="E219" s="11" t="s">
        <v>78</v>
      </c>
      <c r="F219" s="11" t="s">
        <v>78</v>
      </c>
      <c r="G219" s="11" t="s">
        <v>78</v>
      </c>
      <c r="H219" s="11" t="s">
        <v>78</v>
      </c>
      <c r="I219" s="11" t="s">
        <v>79</v>
      </c>
      <c r="J219" s="11" t="s">
        <v>25</v>
      </c>
      <c r="K219" s="14">
        <v>3.6980429293200001E-2</v>
      </c>
      <c r="L219" s="4" t="str">
        <f t="shared" si="9"/>
        <v>Industrial Processes and Product Use Other Process Uses of Carbonates</v>
      </c>
      <c r="M219" t="s">
        <v>49</v>
      </c>
      <c r="N219">
        <f t="shared" si="11"/>
        <v>1.8490214646600001E-2</v>
      </c>
    </row>
    <row r="220" spans="1:14" x14ac:dyDescent="0.25">
      <c r="A220" s="11" t="s">
        <v>22</v>
      </c>
      <c r="B220" s="11" t="s">
        <v>44</v>
      </c>
      <c r="C220" s="11" t="s">
        <v>182</v>
      </c>
      <c r="D220" s="11" t="s">
        <v>195</v>
      </c>
      <c r="E220" s="11" t="s">
        <v>78</v>
      </c>
      <c r="F220" s="11" t="s">
        <v>78</v>
      </c>
      <c r="G220" s="11" t="s">
        <v>78</v>
      </c>
      <c r="H220" s="11" t="s">
        <v>78</v>
      </c>
      <c r="I220" s="11" t="s">
        <v>79</v>
      </c>
      <c r="J220" s="11" t="s">
        <v>25</v>
      </c>
      <c r="K220" s="14">
        <v>0.11838109876529999</v>
      </c>
      <c r="L220" s="4" t="str">
        <f t="shared" si="9"/>
        <v>Industrial Processes and Product Use Other Process Uses of Carbonates</v>
      </c>
      <c r="M220" t="s">
        <v>49</v>
      </c>
      <c r="N220">
        <f t="shared" si="11"/>
        <v>5.9190549382649997E-2</v>
      </c>
    </row>
  </sheetData>
  <autoFilter ref="A1:N220" xr:uid="{92F94930-DD59-4757-947A-0F9160E537A7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lcf76f155ced4ddcb4097134ff3c332f xmlns="3d00cabe-74f9-499f-ba26-1e0076cbc6cc">
      <Terms xmlns="http://schemas.microsoft.com/office/infopath/2007/PartnerControls"/>
    </lcf76f155ced4ddcb4097134ff3c332f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2024-03-04T19:29:57+00:00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QR xmlns="3d00cabe-74f9-499f-ba26-1e0076cbc6cc" xsi:nil="true"/>
    <EPA_x0020_Contributor xmlns="4ffa91fb-a0ff-4ac5-b2db-65c790d184a4">
      <UserInfo>
        <DisplayName/>
        <AccountId xsi:nil="true"/>
        <AccountType/>
      </UserInfo>
    </EPA_x0020_Contributo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6" ma:contentTypeDescription="Create a new document." ma:contentTypeScope="" ma:versionID="be92873ed30f732d189625dea4b0799c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29363dd50fd720b9efd21cb92da70af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5:QR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QR" ma:index="40" nillable="true" ma:displayName="QR" ma:format="Dropdown" ma:internalName="QR">
      <xsd:simpleType>
        <xsd:restriction base="dms:Choice">
          <xsd:enumeration value="STATE"/>
          <xsd:enumeration value="MSA"/>
        </xsd:restriction>
      </xsd:simpleType>
    </xsd:element>
    <xsd:element name="MediaServiceSearchProperties" ma:index="4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67B9C688-1C2A-4470-B1F1-96817BE25DE4}">
  <ds:schemaRefs>
    <ds:schemaRef ds:uri="http://schemas.microsoft.com/office/2006/metadata/properties"/>
    <ds:schemaRef ds:uri="http://schemas.microsoft.com/office/infopath/2007/PartnerControls"/>
    <ds:schemaRef ds:uri="411f0fbb-fa67-4be3-92e1-5dc1c30295df"/>
    <ds:schemaRef ds:uri="c0ec3bd0-57bc-4a8a-a4cf-1fd7515a5c19"/>
  </ds:schemaRefs>
</ds:datastoreItem>
</file>

<file path=customXml/itemProps2.xml><?xml version="1.0" encoding="utf-8"?>
<ds:datastoreItem xmlns:ds="http://schemas.openxmlformats.org/officeDocument/2006/customXml" ds:itemID="{30FC4093-5C27-4B3E-8BDB-741A01084B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245532-7558-4EC8-856F-A10B66FA3D95}"/>
</file>

<file path=customXml/itemProps4.xml><?xml version="1.0" encoding="utf-8"?>
<ds:datastoreItem xmlns:ds="http://schemas.openxmlformats.org/officeDocument/2006/customXml" ds:itemID="{AC812712-BC6D-43AE-B0D3-110835218C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Allocation</vt:lpstr>
      <vt:lpstr>SummaryByEISector</vt:lpstr>
      <vt:lpstr>Graphs</vt:lpstr>
      <vt:lpstr>Summary</vt:lpstr>
      <vt:lpstr>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Simpson</dc:creator>
  <cp:keywords/>
  <dc:description/>
  <cp:lastModifiedBy>Julie Simpson</cp:lastModifiedBy>
  <cp:revision/>
  <dcterms:created xsi:type="dcterms:W3CDTF">2023-08-21T21:16:00Z</dcterms:created>
  <dcterms:modified xsi:type="dcterms:W3CDTF">2024-03-01T23:07:01Z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0x0101005B8B916ED2FB6A47AFA4E05A3E606BD3</vt:lpwstr>
  </property>
  <property fmtid="{D5CDD505-2E9C-101B-9397-08002B2CF9AE}" pid="3" name="MediaServiceImageTags">
    <vt:lpwstr/>
  </property>
</Properties>
</file>