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68" documentId="8_{BA93D909-69DE-4757-A274-4B9FED8C3D3F}" xr6:coauthVersionLast="47" xr6:coauthVersionMax="47" xr10:uidLastSave="{2403E7B0-A7F3-45C3-B01D-0DE6C605A391}"/>
  <bookViews>
    <workbookView xWindow="22932" yWindow="-108" windowWidth="23256" windowHeight="14016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35" r:id="rId5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30" l="1"/>
  <c r="E7" i="30"/>
  <c r="F7" i="30"/>
  <c r="G7" i="30"/>
  <c r="H7" i="30"/>
  <c r="D7" i="30"/>
  <c r="I58" i="35"/>
  <c r="H56" i="35"/>
  <c r="G56" i="35"/>
  <c r="F56" i="35"/>
  <c r="E56" i="35"/>
  <c r="D56" i="35"/>
  <c r="J56" i="35" s="1"/>
  <c r="J55" i="35"/>
  <c r="J54" i="35"/>
  <c r="J50" i="35"/>
  <c r="H50" i="35"/>
  <c r="H51" i="35" s="1"/>
  <c r="H58" i="35" s="1"/>
  <c r="G50" i="35"/>
  <c r="F50" i="35"/>
  <c r="E50" i="35"/>
  <c r="D50" i="35"/>
  <c r="J49" i="35"/>
  <c r="J48" i="35"/>
  <c r="J47" i="35"/>
  <c r="J46" i="35"/>
  <c r="J45" i="35"/>
  <c r="J44" i="35"/>
  <c r="J42" i="35"/>
  <c r="H42" i="35"/>
  <c r="G42" i="35"/>
  <c r="F42" i="35"/>
  <c r="E42" i="35"/>
  <c r="D42" i="35"/>
  <c r="J41" i="35"/>
  <c r="J40" i="35"/>
  <c r="J39" i="35"/>
  <c r="J38" i="35"/>
  <c r="J37" i="35"/>
  <c r="H35" i="35"/>
  <c r="G35" i="35"/>
  <c r="F35" i="35"/>
  <c r="E35" i="35"/>
  <c r="D35" i="35"/>
  <c r="J34" i="35"/>
  <c r="J33" i="35"/>
  <c r="J35" i="35" s="1"/>
  <c r="J31" i="35"/>
  <c r="H31" i="35"/>
  <c r="G31" i="35"/>
  <c r="F31" i="35"/>
  <c r="E31" i="35"/>
  <c r="D31" i="35"/>
  <c r="J30" i="35"/>
  <c r="J29" i="35"/>
  <c r="H27" i="35"/>
  <c r="G27" i="35"/>
  <c r="F27" i="35"/>
  <c r="E27" i="35"/>
  <c r="D27" i="35"/>
  <c r="J26" i="35"/>
  <c r="J25" i="35"/>
  <c r="J24" i="35"/>
  <c r="J23" i="35"/>
  <c r="J22" i="35"/>
  <c r="J27" i="35" s="1"/>
  <c r="J21" i="35"/>
  <c r="J20" i="35"/>
  <c r="J19" i="35"/>
  <c r="J18" i="35"/>
  <c r="I16" i="35"/>
  <c r="H16" i="35"/>
  <c r="G16" i="35"/>
  <c r="F16" i="35"/>
  <c r="E16" i="35"/>
  <c r="D16" i="35"/>
  <c r="J15" i="35"/>
  <c r="J14" i="35"/>
  <c r="J13" i="35"/>
  <c r="J16" i="35" s="1"/>
  <c r="I11" i="35"/>
  <c r="H11" i="35"/>
  <c r="G11" i="35"/>
  <c r="F11" i="35"/>
  <c r="E11" i="35"/>
  <c r="D11" i="35"/>
  <c r="J10" i="35"/>
  <c r="J9" i="35"/>
  <c r="J8" i="35"/>
  <c r="J11" i="35" s="1"/>
  <c r="E40" i="16"/>
  <c r="F40" i="16"/>
  <c r="G40" i="16"/>
  <c r="H40" i="16"/>
  <c r="D40" i="16"/>
  <c r="E13" i="30"/>
  <c r="F13" i="30"/>
  <c r="G13" i="30"/>
  <c r="H13" i="30"/>
  <c r="D13" i="30"/>
  <c r="H12" i="30"/>
  <c r="E12" i="30"/>
  <c r="F12" i="30"/>
  <c r="G12" i="30"/>
  <c r="D12" i="30"/>
  <c r="J44" i="27"/>
  <c r="J36" i="16"/>
  <c r="J37" i="27"/>
  <c r="J38" i="27"/>
  <c r="J39" i="27"/>
  <c r="J40" i="27"/>
  <c r="J27" i="27"/>
  <c r="J18" i="27"/>
  <c r="J19" i="27"/>
  <c r="J51" i="16"/>
  <c r="J30" i="16"/>
  <c r="J26" i="16"/>
  <c r="J10" i="16"/>
  <c r="J18" i="16"/>
  <c r="J8" i="16"/>
  <c r="J9" i="16"/>
  <c r="E16" i="16"/>
  <c r="F16" i="16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50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J35" i="27" s="1"/>
  <c r="H31" i="27"/>
  <c r="G31" i="27"/>
  <c r="F31" i="27"/>
  <c r="E31" i="27"/>
  <c r="D31" i="27"/>
  <c r="J30" i="27"/>
  <c r="J31" i="27" s="1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1" i="16"/>
  <c r="F51" i="16"/>
  <c r="G51" i="16"/>
  <c r="H51" i="16"/>
  <c r="D51" i="16"/>
  <c r="J50" i="16"/>
  <c r="J49" i="16"/>
  <c r="E45" i="16"/>
  <c r="F45" i="16"/>
  <c r="G45" i="16"/>
  <c r="H45" i="16"/>
  <c r="D45" i="16"/>
  <c r="J39" i="16"/>
  <c r="E34" i="16"/>
  <c r="F34" i="16"/>
  <c r="G34" i="16"/>
  <c r="H34" i="16"/>
  <c r="D34" i="16"/>
  <c r="J32" i="16"/>
  <c r="J34" i="16" s="1"/>
  <c r="J33" i="16"/>
  <c r="J37" i="16"/>
  <c r="J38" i="16"/>
  <c r="J42" i="16"/>
  <c r="J43" i="16"/>
  <c r="J44" i="16"/>
  <c r="E30" i="16"/>
  <c r="F30" i="16"/>
  <c r="G30" i="16"/>
  <c r="H30" i="16"/>
  <c r="D30" i="16"/>
  <c r="J29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D51" i="35" l="1"/>
  <c r="E51" i="35"/>
  <c r="E58" i="35" s="1"/>
  <c r="F51" i="35"/>
  <c r="F58" i="35" s="1"/>
  <c r="G51" i="35"/>
  <c r="G58" i="35" s="1"/>
  <c r="D58" i="35"/>
  <c r="J51" i="35"/>
  <c r="J58" i="35" s="1"/>
  <c r="D46" i="16"/>
  <c r="D53" i="16" s="1"/>
  <c r="J42" i="27"/>
  <c r="J45" i="16"/>
  <c r="J40" i="16"/>
  <c r="H51" i="27"/>
  <c r="H58" i="27" s="1"/>
  <c r="J13" i="27"/>
  <c r="J16" i="27" s="1"/>
  <c r="G51" i="27"/>
  <c r="G58" i="27" s="1"/>
  <c r="D51" i="27"/>
  <c r="D58" i="27" s="1"/>
  <c r="E51" i="27"/>
  <c r="E58" i="27" s="1"/>
  <c r="F51" i="27"/>
  <c r="F58" i="27" s="1"/>
  <c r="H46" i="16"/>
  <c r="H53" i="16" s="1"/>
  <c r="J11" i="16"/>
  <c r="J13" i="16"/>
  <c r="J16" i="16" s="1"/>
  <c r="J56" i="27"/>
  <c r="E46" i="16"/>
  <c r="E53" i="16" s="1"/>
  <c r="G46" i="16"/>
  <c r="G53" i="16" s="1"/>
  <c r="F46" i="16"/>
  <c r="F53" i="16" s="1"/>
  <c r="J16" i="30" l="1"/>
  <c r="J10" i="30"/>
  <c r="J11" i="30"/>
  <c r="E14" i="30"/>
  <c r="E18" i="30" s="1"/>
  <c r="J12" i="30"/>
  <c r="F14" i="30"/>
  <c r="F18" i="30" s="1"/>
  <c r="J9" i="30"/>
  <c r="J8" i="30"/>
  <c r="G14" i="30"/>
  <c r="G18" i="30" s="1"/>
  <c r="J7" i="30"/>
  <c r="H14" i="30"/>
  <c r="H18" i="30" s="1"/>
  <c r="D14" i="30"/>
  <c r="J13" i="30"/>
  <c r="J51" i="27"/>
  <c r="J58" i="27" s="1"/>
  <c r="D24" i="30" s="1"/>
  <c r="J46" i="16"/>
  <c r="J53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<sst xmlns="http://schemas.openxmlformats.org/spreadsheetml/2006/main" count="189" uniqueCount="47">
  <si>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</si>
  <si>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</si>
  <si>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</si>
  <si>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</si>
  <si>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</si>
  <si>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</si>
  <si>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</si>
  <si>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</si>
  <si>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</si>
  <si>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</si>
  <si>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</si>
  <si>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</si>
  <si>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</si>
  <si>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</si>
  <si>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</si>
  <si>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</si>
  <si>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</si>
  <si>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</si>
  <si>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</si>
  <si>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</si>
  <si>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</si>
  <si>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</si>
  <si>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</si>
  <si>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</si>
  <si>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</si>
  <si>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</si>
  <si>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</si>
  <si>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</si>
  <si>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</si>
  <si>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</si>
  <si>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</si>
  <si>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</si>
  <si>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</si>
  <si>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</si>
  <si>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</si>
  <si>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</si>
  <si>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</si>
  <si>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</si>
  <si>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</si>
  <si>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</si>
  <si>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 xml:space="preserve">This Excel Workbook is provided to aid applicants in developing the required budget table(s) within the budget narrative.  </t>
  </si>
  <si>
    <t>Cost offsets for warm mix asphalt</t>
  </si>
  <si>
    <t>NCAT technical assistance</t>
  </si>
  <si>
    <t>Cold Central Plant Recycling</t>
  </si>
  <si>
    <t>Warm Mix Asohalt with Reduced Temperature</t>
  </si>
  <si>
    <t>Technical Assistance From NCAT</t>
  </si>
  <si>
    <t>Cold Central Plant recycling Construction projects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</si>
</sst>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2"/>
      <c r="R28" s="6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I16" sqref="I16"/>
    </sheetView>
  </sheetViews>
  <sheetFormatPr defaultColWidth="9.21875" defaultRowHeight="15" customHeight="1" x14ac:dyDescent="0.3"/>
  <cols>
    <col min="1" max="1" width="3.21875" customWidth="1"/>
    <col min="2" max="2" width="12.21875" customWidth="1"/>
    <col min="3" max="3" width="29.21875" customWidth="1"/>
    <col min="4" max="4" width="12.77734375" style="6" bestFit="1" customWidth="1"/>
    <col min="5" max="5" width="11.77734375" style="2" customWidth="1"/>
    <col min="6" max="6" width="12.21875" customWidth="1"/>
    <col min="7" max="7" width="11.44140625" customWidth="1"/>
    <col min="8" max="8" width="12" style="2" customWidth="1"/>
    <col min="9" max="9" width="3.5546875" style="7" customWidth="1"/>
    <col min="10" max="10" width="12.77734375" bestFit="1" customWidth="1"/>
    <col min="11" max="11" width="10.21875" customWidth="1"/>
  </cols>
  <sheetData>
    <row r="2" spans="2:39" ht="23.4" x14ac:dyDescent="0.45">
      <c r="B2" s="30" t="s">
        <v>0</v>
      </c>
    </row>
    <row r="3" spans="2:39" ht="26.55" customHeight="1" x14ac:dyDescent="0.3">
      <c r="B3" s="70" t="s">
        <v>1</v>
      </c>
      <c r="C3" s="70"/>
      <c r="D3" s="70"/>
      <c r="E3" s="70"/>
      <c r="F3" s="70"/>
      <c r="G3" s="70"/>
      <c r="H3" s="70"/>
      <c r="I3" s="70"/>
      <c r="J3" s="70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6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7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3 Budget'!D8</f>
        <v>100000</v>
      </c>
      <c r="E7" s="52">
        <f>'Measure 3 Budget'!E8</f>
        <v>100000</v>
      </c>
      <c r="F7" s="52">
        <f>'Measure 3 Budget'!F8</f>
        <v>100000</v>
      </c>
      <c r="G7" s="52">
        <f>'Measure 3 Budget'!G8</f>
        <v>100000</v>
      </c>
      <c r="H7" s="52">
        <f>'Measure 3 Budget'!H8</f>
        <v>100000</v>
      </c>
      <c r="I7" s="53"/>
      <c r="J7" s="52">
        <f>SUM(D7:I7)</f>
        <v>500000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v>0</v>
      </c>
      <c r="E8" s="52">
        <v>0</v>
      </c>
      <c r="F8" s="52">
        <v>0</v>
      </c>
      <c r="G8" s="52">
        <v>0</v>
      </c>
      <c r="H8" s="52">
        <v>0</v>
      </c>
      <c r="I8" s="53"/>
      <c r="J8" s="52">
        <f t="shared" ref="J8:J14" si="0">SUM(D8:I8)</f>
        <v>0</v>
      </c>
    </row>
    <row r="9" spans="2:39" ht="14.4" x14ac:dyDescent="0.3">
      <c r="B9" s="23"/>
      <c r="C9" s="51" t="s">
        <v>14</v>
      </c>
      <c r="D9" s="52">
        <v>0</v>
      </c>
      <c r="E9" s="52">
        <v>0</v>
      </c>
      <c r="F9" s="52">
        <v>0</v>
      </c>
      <c r="G9" s="52">
        <v>0</v>
      </c>
      <c r="H9" s="52">
        <v>0</v>
      </c>
      <c r="I9" s="53"/>
      <c r="J9" s="52">
        <f t="shared" si="0"/>
        <v>0</v>
      </c>
    </row>
    <row r="10" spans="2:39" ht="14.4" x14ac:dyDescent="0.3">
      <c r="B10" s="23"/>
      <c r="C10" s="51" t="s">
        <v>15</v>
      </c>
      <c r="D10" s="52">
        <v>0</v>
      </c>
      <c r="E10" s="52">
        <v>0</v>
      </c>
      <c r="F10" s="52">
        <v>0</v>
      </c>
      <c r="G10" s="52">
        <v>0</v>
      </c>
      <c r="H10" s="52">
        <v>0</v>
      </c>
      <c r="I10" s="53"/>
      <c r="J10" s="52">
        <f t="shared" si="0"/>
        <v>0</v>
      </c>
    </row>
    <row r="11" spans="2:39" ht="14.4" x14ac:dyDescent="0.3">
      <c r="B11" s="23"/>
      <c r="C11" s="51" t="s">
        <v>16</v>
      </c>
      <c r="D11" s="52">
        <v>0</v>
      </c>
      <c r="E11" s="52">
        <v>0</v>
      </c>
      <c r="F11" s="52">
        <v>0</v>
      </c>
      <c r="G11" s="52">
        <v>0</v>
      </c>
      <c r="H11" s="52">
        <v>0</v>
      </c>
      <c r="I11" s="53"/>
      <c r="J11" s="52">
        <f t="shared" si="0"/>
        <v>0</v>
      </c>
    </row>
    <row r="12" spans="2:39" ht="14.4" x14ac:dyDescent="0.3">
      <c r="B12" s="23"/>
      <c r="C12" s="51" t="s">
        <v>17</v>
      </c>
      <c r="D12" s="52">
        <f>'Measure 1 Budget'!D36</f>
        <v>3037901</v>
      </c>
      <c r="E12" s="52">
        <f>'Measure 1 Budget'!E36</f>
        <v>3153949</v>
      </c>
      <c r="F12" s="52">
        <f>'Measure 1 Budget'!F36</f>
        <v>6548860</v>
      </c>
      <c r="G12" s="52">
        <f>'Measure 1 Budget'!G36</f>
        <v>6799026</v>
      </c>
      <c r="H12" s="52">
        <f>'Measure 1 Budget'!H36</f>
        <v>0</v>
      </c>
      <c r="I12" s="53"/>
      <c r="J12" s="52">
        <f t="shared" si="0"/>
        <v>19539736</v>
      </c>
    </row>
    <row r="13" spans="2:39" ht="14.4" x14ac:dyDescent="0.3">
      <c r="B13" s="23"/>
      <c r="C13" s="51" t="s">
        <v>18</v>
      </c>
      <c r="D13" s="52">
        <f>'Measure 2 Budget'!D44</f>
        <v>7700000</v>
      </c>
      <c r="E13" s="52">
        <f>'Measure 2 Budget'!E44</f>
        <v>8910000</v>
      </c>
      <c r="F13" s="52">
        <f>'Measure 2 Budget'!F44</f>
        <v>10560000</v>
      </c>
      <c r="G13" s="52">
        <f>'Measure 2 Budget'!G44</f>
        <v>9240000</v>
      </c>
      <c r="H13" s="52">
        <f>'Measure 2 Budget'!H44</f>
        <v>7392000</v>
      </c>
      <c r="I13" s="53"/>
      <c r="J13" s="52">
        <f t="shared" si="0"/>
        <v>43802000</v>
      </c>
    </row>
    <row r="14" spans="2:39" ht="14.4" x14ac:dyDescent="0.3">
      <c r="B14" s="24"/>
      <c r="C14" s="9" t="s">
        <v>19</v>
      </c>
      <c r="D14" s="16">
        <f>D13+D12+D11+D10+D9+D8+D7</f>
        <v>10837901</v>
      </c>
      <c r="E14" s="16">
        <f>E13+E12+E11+E10+E9+E8+E7</f>
        <v>12163949</v>
      </c>
      <c r="F14" s="16">
        <f>F13+F12+F11+F10+F9+F8+F7</f>
        <v>17208860</v>
      </c>
      <c r="G14" s="16">
        <f>G13+G12+G11+G10+G9+G8+G7</f>
        <v>16139026</v>
      </c>
      <c r="H14" s="16">
        <f>H13+H12+H11+H10+H9+H8+H7</f>
        <v>7492000</v>
      </c>
      <c r="J14" s="16">
        <f t="shared" si="0"/>
        <v>63841736</v>
      </c>
    </row>
    <row r="15" spans="2:39" ht="14.4" x14ac:dyDescent="0.3">
      <c r="B15" s="65"/>
      <c r="D15"/>
      <c r="E15"/>
      <c r="H15"/>
      <c r="I15"/>
      <c r="J15" s="18" t="s">
        <v>20</v>
      </c>
    </row>
    <row r="16" spans="2:39" ht="20.100000000000001" customHeight="1" x14ac:dyDescent="0.3">
      <c r="B16" s="65"/>
      <c r="C16" s="9" t="s">
        <v>21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J16" s="9">
        <f>SUM(D16:H16)</f>
        <v>0</v>
      </c>
    </row>
    <row r="17" spans="2:10" thickBot="1" x14ac:dyDescent="0.35">
      <c r="B17" s="65"/>
      <c r="D17"/>
      <c r="E17"/>
      <c r="H17"/>
      <c r="I17"/>
      <c r="J17" s="18" t="s">
        <v>20</v>
      </c>
    </row>
    <row r="18" spans="2:10" ht="31.05" customHeight="1" thickBot="1" x14ac:dyDescent="0.35">
      <c r="B18" s="64" t="s">
        <v>22</v>
      </c>
      <c r="C18" s="19"/>
      <c r="D18" s="54">
        <f>D14+D16</f>
        <v>10837901</v>
      </c>
      <c r="E18" s="54">
        <f>E14+E16</f>
        <v>12163949</v>
      </c>
      <c r="F18" s="54">
        <f>F14+F16</f>
        <v>17208860</v>
      </c>
      <c r="G18" s="54">
        <f>G14+G16</f>
        <v>16139026</v>
      </c>
      <c r="H18" s="54">
        <f>H14+H16</f>
        <v>7492000</v>
      </c>
      <c r="I18" s="55"/>
      <c r="J18" s="68">
        <f>J14+J16</f>
        <v>63841736</v>
      </c>
    </row>
    <row r="19" spans="2:10" s="1" customFormat="1" ht="14.4" x14ac:dyDescent="0.3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3">
      <c r="B20" s="6"/>
    </row>
    <row r="21" spans="2:10" ht="15" customHeight="1" x14ac:dyDescent="0.35">
      <c r="B21" s="45" t="s">
        <v>23</v>
      </c>
      <c r="C21" s="46"/>
      <c r="D21" s="46"/>
      <c r="E21" s="72"/>
      <c r="F21" s="72"/>
      <c r="H21"/>
      <c r="I21"/>
    </row>
    <row r="22" spans="2:10" ht="29.1" customHeight="1" x14ac:dyDescent="0.3">
      <c r="B22" s="47" t="s">
        <v>24</v>
      </c>
      <c r="C22" s="47" t="s">
        <v>25</v>
      </c>
      <c r="D22" s="56" t="s">
        <v>26</v>
      </c>
      <c r="E22" s="73" t="s">
        <v>27</v>
      </c>
      <c r="F22" s="73"/>
      <c r="H22"/>
      <c r="I22"/>
    </row>
    <row r="23" spans="2:10" ht="15" customHeight="1" x14ac:dyDescent="0.3">
      <c r="B23" s="51">
        <v>1</v>
      </c>
      <c r="C23" s="57" t="s">
        <v>43</v>
      </c>
      <c r="D23" s="58">
        <f>'Measure 1 Budget'!J53</f>
        <v>19539736</v>
      </c>
      <c r="E23" s="71">
        <f>D23/D$29</f>
        <v>0.30606523607064823</v>
      </c>
      <c r="F23" s="71"/>
      <c r="H23"/>
      <c r="I23"/>
    </row>
    <row r="24" spans="2:10" ht="31.2" customHeight="1" x14ac:dyDescent="0.3">
      <c r="B24" s="51">
        <v>2</v>
      </c>
      <c r="C24" s="52" t="s">
        <v>44</v>
      </c>
      <c r="D24" s="58">
        <f>'Measure 2 Budget'!J58</f>
        <v>43802000</v>
      </c>
      <c r="E24" s="71">
        <f t="shared" ref="E24:E27" si="1">D24/D$29</f>
        <v>0.6861028967006787</v>
      </c>
      <c r="F24" s="71"/>
      <c r="H24"/>
      <c r="I24"/>
    </row>
    <row r="25" spans="2:10" ht="15" customHeight="1" x14ac:dyDescent="0.3">
      <c r="B25" s="51">
        <v>3</v>
      </c>
      <c r="C25" s="52" t="s">
        <v>45</v>
      </c>
      <c r="D25" s="58">
        <f>'Measure 3 Budget'!J58</f>
        <v>500000</v>
      </c>
      <c r="E25" s="71">
        <f t="shared" si="1"/>
        <v>7.8318672286731058E-3</v>
      </c>
      <c r="F25" s="71"/>
      <c r="H25"/>
      <c r="I25"/>
    </row>
    <row r="26" spans="2:10" ht="15" customHeight="1" x14ac:dyDescent="0.3">
      <c r="B26" s="51">
        <v>4</v>
      </c>
      <c r="C26" s="52"/>
      <c r="D26" s="58">
        <v>0</v>
      </c>
      <c r="E26" s="71">
        <f t="shared" si="1"/>
        <v>0</v>
      </c>
      <c r="F26" s="71"/>
      <c r="H26"/>
      <c r="I26"/>
    </row>
    <row r="27" spans="2:10" ht="15" customHeight="1" x14ac:dyDescent="0.3">
      <c r="B27" s="51">
        <v>5</v>
      </c>
      <c r="C27" s="52"/>
      <c r="D27" s="58">
        <v>0</v>
      </c>
      <c r="E27" s="71">
        <f t="shared" si="1"/>
        <v>0</v>
      </c>
      <c r="F27" s="71"/>
      <c r="H27"/>
      <c r="I27"/>
    </row>
    <row r="28" spans="2:10" ht="15" customHeight="1" x14ac:dyDescent="0.3">
      <c r="B28" s="51"/>
      <c r="C28" s="52"/>
      <c r="D28" s="58"/>
      <c r="E28" s="71"/>
      <c r="F28" s="71"/>
      <c r="H28"/>
      <c r="I28"/>
    </row>
    <row r="29" spans="2:10" ht="15" customHeight="1" x14ac:dyDescent="0.3">
      <c r="B29" s="51" t="s">
        <v>28</v>
      </c>
      <c r="C29" s="52"/>
      <c r="D29" s="58">
        <f>SUM(D23:D28)</f>
        <v>63841736</v>
      </c>
      <c r="E29" s="71">
        <f t="shared" ref="E29" si="2">SUM(E23:E28)</f>
        <v>1</v>
      </c>
      <c r="F29" s="71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topLeftCell="A11" zoomScale="85" zoomScaleNormal="85" workbookViewId="0">
      <selection activeCell="G37" sqref="G37"/>
    </sheetView>
  </sheetViews>
  <sheetFormatPr defaultColWidth="9.21875" defaultRowHeight="14.4" x14ac:dyDescent="0.3"/>
  <cols>
    <col min="1" max="1" width="3.21875" customWidth="1"/>
    <col min="2" max="2" width="10.218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77734375" style="7" customWidth="1"/>
    <col min="10" max="10" width="12.77734375" customWidth="1"/>
    <col min="11" max="11" width="10.21875" customWidth="1"/>
  </cols>
  <sheetData>
    <row r="2" spans="2:39" ht="23.4" x14ac:dyDescent="0.45">
      <c r="B2" s="30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69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42</v>
      </c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3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3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3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3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3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3">
      <c r="B27" s="23"/>
      <c r="C27" s="14" t="s">
        <v>34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/>
      <c r="D28" s="15"/>
      <c r="E28" s="10"/>
      <c r="F28" s="10"/>
      <c r="G28" s="10"/>
      <c r="H28" s="10"/>
      <c r="J28" s="15">
        <f>SUM(D28:H28)</f>
        <v>0</v>
      </c>
    </row>
    <row r="29" spans="2:10" x14ac:dyDescent="0.3">
      <c r="B29" s="23" t="s">
        <v>35</v>
      </c>
      <c r="C29" s="28" t="s">
        <v>35</v>
      </c>
      <c r="D29" s="13" t="s">
        <v>31</v>
      </c>
      <c r="E29" s="10"/>
      <c r="F29" s="10"/>
      <c r="G29" s="10"/>
      <c r="H29" s="10"/>
      <c r="J29" s="15">
        <f>SUM(D29:H29)</f>
        <v>0</v>
      </c>
    </row>
    <row r="30" spans="2:10" x14ac:dyDescent="0.3">
      <c r="B30" s="23"/>
      <c r="C30" s="9" t="s">
        <v>15</v>
      </c>
      <c r="D30" s="12">
        <f>SUM(D28:D29)</f>
        <v>0</v>
      </c>
      <c r="E30" s="12">
        <f t="shared" ref="E30:H30" si="5">SUM(E28:E29)</f>
        <v>0</v>
      </c>
      <c r="F30" s="12">
        <f t="shared" si="5"/>
        <v>0</v>
      </c>
      <c r="G30" s="12">
        <f t="shared" si="5"/>
        <v>0</v>
      </c>
      <c r="H30" s="12">
        <f t="shared" si="5"/>
        <v>0</v>
      </c>
      <c r="J30" s="16">
        <f>SUM(J28:J29)</f>
        <v>0</v>
      </c>
    </row>
    <row r="31" spans="2:10" x14ac:dyDescent="0.3">
      <c r="B31" s="23"/>
      <c r="C31" s="14" t="s">
        <v>36</v>
      </c>
      <c r="D31" s="13" t="s">
        <v>31</v>
      </c>
      <c r="E31" s="10"/>
      <c r="F31" s="10"/>
      <c r="G31" s="10"/>
      <c r="H31" s="10"/>
      <c r="J31" s="15"/>
    </row>
    <row r="32" spans="2:10" x14ac:dyDescent="0.3">
      <c r="B32" s="23"/>
      <c r="C32" s="25"/>
      <c r="D32" s="15"/>
      <c r="E32" s="15"/>
      <c r="F32" s="15"/>
      <c r="G32" s="15"/>
      <c r="H32" s="15"/>
      <c r="I32" s="35"/>
      <c r="J32" s="15">
        <f>SUM(D32:H32)</f>
        <v>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>SUM(D33:H33)</f>
        <v>0</v>
      </c>
    </row>
    <row r="34" spans="2:10" x14ac:dyDescent="0.3">
      <c r="B34" s="23"/>
      <c r="C34" s="9" t="s">
        <v>16</v>
      </c>
      <c r="D34" s="16">
        <f>SUM(D32:D33)</f>
        <v>0</v>
      </c>
      <c r="E34" s="16">
        <f t="shared" ref="E34:H34" si="6">SUM(E32:E33)</f>
        <v>0</v>
      </c>
      <c r="F34" s="16">
        <f t="shared" si="6"/>
        <v>0</v>
      </c>
      <c r="G34" s="16">
        <f t="shared" si="6"/>
        <v>0</v>
      </c>
      <c r="H34" s="16">
        <f t="shared" si="6"/>
        <v>0</v>
      </c>
      <c r="J34" s="16">
        <f>SUM(J32:J33)</f>
        <v>0</v>
      </c>
    </row>
    <row r="35" spans="2:10" x14ac:dyDescent="0.3">
      <c r="B35" s="23"/>
      <c r="C35" s="14" t="s">
        <v>37</v>
      </c>
      <c r="D35" s="13" t="s">
        <v>31</v>
      </c>
      <c r="E35" s="10"/>
      <c r="F35" s="10"/>
      <c r="G35" s="10"/>
      <c r="H35" s="10"/>
      <c r="J35" s="15"/>
    </row>
    <row r="36" spans="2:10" ht="28.8" x14ac:dyDescent="0.3">
      <c r="B36" s="23"/>
      <c r="C36" s="25" t="s">
        <v>46</v>
      </c>
      <c r="D36" s="15">
        <v>3037901</v>
      </c>
      <c r="E36" s="15">
        <v>3153949</v>
      </c>
      <c r="F36" s="15">
        <v>6548860</v>
      </c>
      <c r="G36" s="15">
        <v>6799026</v>
      </c>
      <c r="H36" s="15"/>
      <c r="I36" s="35"/>
      <c r="J36" s="15">
        <f>SUM(D36:G36)</f>
        <v>19539736</v>
      </c>
    </row>
    <row r="37" spans="2:10" x14ac:dyDescent="0.3">
      <c r="B37" s="23"/>
      <c r="C37" s="25"/>
      <c r="D37" s="15"/>
      <c r="E37" s="15"/>
      <c r="F37" s="15"/>
      <c r="G37" s="15"/>
      <c r="H37" s="15"/>
      <c r="I37" s="35"/>
      <c r="J37" s="15">
        <f>SUM(D37:H37)</f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/>
      <c r="J38" s="15">
        <f>SUM(D38:H38)</f>
        <v>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>SUM(D39:H39)</f>
        <v>0</v>
      </c>
    </row>
    <row r="40" spans="2:10" x14ac:dyDescent="0.3">
      <c r="B40" s="23"/>
      <c r="C40" s="9" t="s">
        <v>17</v>
      </c>
      <c r="D40" s="16">
        <f>SUM(D36:D39)</f>
        <v>3037901</v>
      </c>
      <c r="E40" s="16">
        <f t="shared" ref="E40:H40" si="7">SUM(E36:E39)</f>
        <v>3153949</v>
      </c>
      <c r="F40" s="16">
        <f t="shared" si="7"/>
        <v>6548860</v>
      </c>
      <c r="G40" s="16">
        <f t="shared" si="7"/>
        <v>6799026</v>
      </c>
      <c r="H40" s="16">
        <f t="shared" si="7"/>
        <v>0</v>
      </c>
      <c r="J40" s="16">
        <f>SUM(J36:J39)</f>
        <v>19539736</v>
      </c>
    </row>
    <row r="41" spans="2:10" x14ac:dyDescent="0.3">
      <c r="B41" s="23"/>
      <c r="C41" s="14" t="s">
        <v>38</v>
      </c>
      <c r="D41" s="13" t="s">
        <v>31</v>
      </c>
      <c r="E41" s="10"/>
      <c r="F41" s="10"/>
      <c r="G41" s="10"/>
      <c r="H41" s="10"/>
      <c r="J41" s="15"/>
    </row>
    <row r="42" spans="2:10" x14ac:dyDescent="0.3">
      <c r="B42" s="23"/>
      <c r="J42" s="15">
        <f>SUM('Measure 2 Budget'!D44:H44)</f>
        <v>43802000</v>
      </c>
    </row>
    <row r="43" spans="2:10" x14ac:dyDescent="0.3">
      <c r="B43" s="23"/>
      <c r="C43" s="25"/>
      <c r="D43" s="15"/>
      <c r="E43" s="60"/>
      <c r="F43" s="60"/>
      <c r="G43" s="60"/>
      <c r="H43" s="60"/>
      <c r="J43" s="15">
        <f>SUM(D43:H43)</f>
        <v>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>SUM(D44:H44)</f>
        <v>0</v>
      </c>
    </row>
    <row r="45" spans="2:10" x14ac:dyDescent="0.3">
      <c r="B45" s="24"/>
      <c r="C45" s="9" t="s">
        <v>18</v>
      </c>
      <c r="D45" s="16">
        <f>SUM(D43:D44)</f>
        <v>0</v>
      </c>
      <c r="E45" s="16">
        <f>SUM(E43:E44)</f>
        <v>0</v>
      </c>
      <c r="F45" s="16">
        <f>SUM(F43:F44)</f>
        <v>0</v>
      </c>
      <c r="G45" s="16">
        <f>SUM(G43:G44)</f>
        <v>0</v>
      </c>
      <c r="H45" s="16">
        <f>SUM(H43:H44)</f>
        <v>0</v>
      </c>
      <c r="J45" s="16">
        <f>SUM(J42:J44)</f>
        <v>43802000</v>
      </c>
    </row>
    <row r="46" spans="2:10" x14ac:dyDescent="0.3">
      <c r="B46" s="24"/>
      <c r="C46" s="9" t="s">
        <v>19</v>
      </c>
      <c r="D46" s="16">
        <f>SUM(D45,D40,D34,D30,D26,D16,D11)</f>
        <v>3037901</v>
      </c>
      <c r="E46" s="16">
        <f>SUM(E45,E40,E34,E30,E26,E16,E11)</f>
        <v>3153949</v>
      </c>
      <c r="F46" s="16">
        <f>SUM(F45,F40,F34,F30,F26,F16,F11)</f>
        <v>6548860</v>
      </c>
      <c r="G46" s="16">
        <f>SUM(G45,G40,G34,G30,G26,G16,G11)</f>
        <v>6799026</v>
      </c>
      <c r="H46" s="16">
        <f>SUM(H45,H40,H34,H30,H26,H16,H11)</f>
        <v>0</v>
      </c>
      <c r="J46" s="16">
        <f>SUM(D46:H46)</f>
        <v>19539736</v>
      </c>
    </row>
    <row r="47" spans="2:10" x14ac:dyDescent="0.3">
      <c r="B47" s="6"/>
      <c r="D47"/>
      <c r="E47"/>
      <c r="H47"/>
      <c r="I47"/>
      <c r="J47" t="s">
        <v>20</v>
      </c>
    </row>
    <row r="48" spans="2:10" ht="28.8" x14ac:dyDescent="0.3">
      <c r="B48" s="69" t="s">
        <v>39</v>
      </c>
      <c r="C48" s="17" t="s">
        <v>39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" si="8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9">SUM(E49:E50)</f>
        <v>0</v>
      </c>
      <c r="F51" s="16">
        <f t="shared" si="9"/>
        <v>0</v>
      </c>
      <c r="G51" s="16">
        <f t="shared" si="9"/>
        <v>0</v>
      </c>
      <c r="H51" s="16">
        <f t="shared" si="9"/>
        <v>0</v>
      </c>
      <c r="J51" s="16">
        <f>SUM(J49:J50)</f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3037901</v>
      </c>
      <c r="E53" s="20">
        <f t="shared" ref="E53:J53" si="10">SUM(E51,E46)</f>
        <v>3153949</v>
      </c>
      <c r="F53" s="20">
        <f t="shared" si="10"/>
        <v>6548860</v>
      </c>
      <c r="G53" s="20">
        <f t="shared" si="10"/>
        <v>6799026</v>
      </c>
      <c r="H53" s="20">
        <f t="shared" si="10"/>
        <v>0</v>
      </c>
      <c r="I53" s="7"/>
      <c r="J53" s="20">
        <f t="shared" si="10"/>
        <v>19539736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scale="97" fitToHeight="0" orientation="landscape" r:id="rId1"/>
  <ignoredErrors>
    <ignoredError sqref="J19:J25 J32 J37:J38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8" sqref="D8:H8"/>
    </sheetView>
  </sheetViews>
  <sheetFormatPr defaultColWidth="9.21875" defaultRowHeight="14.4" x14ac:dyDescent="0.3"/>
  <cols>
    <col min="1" max="1" width="3.21875" customWidth="1"/>
    <col min="2" max="2" width="9.77734375" customWidth="1"/>
    <col min="3" max="3" width="44.44140625" customWidth="1"/>
    <col min="4" max="4" width="12.77734375" style="6" customWidth="1"/>
    <col min="5" max="5" width="12.44140625" style="2" customWidth="1"/>
    <col min="6" max="7" width="12.77734375" customWidth="1"/>
    <col min="8" max="8" width="13.44140625" style="2" customWidth="1"/>
    <col min="9" max="9" width="0.77734375" style="7" customWidth="1"/>
    <col min="10" max="10" width="14.44140625" customWidth="1"/>
    <col min="11" max="11" width="10.21875" customWidth="1"/>
  </cols>
  <sheetData>
    <row r="2" spans="2:39" ht="23.4" x14ac:dyDescent="0.45">
      <c r="B2" s="30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42</v>
      </c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/>
      <c r="J37" s="15">
        <f>SUM(D37:G37)</f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1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>SUM(E37:E41)</f>
        <v>0</v>
      </c>
      <c r="F42" s="16">
        <f>SUM(F37:F41)</f>
        <v>0</v>
      </c>
      <c r="G42" s="16">
        <f>SUM(G37:G41)</f>
        <v>0</v>
      </c>
      <c r="H42" s="16">
        <f t="shared" ref="H42" si="8">SUM(H37:H41)</f>
        <v>0</v>
      </c>
      <c r="J42" s="16">
        <f>SUM(J37:J41)</f>
        <v>0</v>
      </c>
    </row>
    <row r="43" spans="2:10" x14ac:dyDescent="0.3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x14ac:dyDescent="0.3">
      <c r="B44" s="23"/>
      <c r="C44" s="25" t="s">
        <v>41</v>
      </c>
      <c r="D44" s="15">
        <v>7700000</v>
      </c>
      <c r="E44" s="44">
        <v>8910000</v>
      </c>
      <c r="F44" s="44">
        <v>10560000</v>
      </c>
      <c r="G44" s="44">
        <v>9240000</v>
      </c>
      <c r="H44" s="44">
        <v>7392000</v>
      </c>
      <c r="I44" s="35">
        <v>375000</v>
      </c>
      <c r="J44" s="15">
        <f>SUM(D44:H44)</f>
        <v>43802000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7700000</v>
      </c>
      <c r="E50" s="16">
        <f>SUM(E44:E49)</f>
        <v>8910000</v>
      </c>
      <c r="F50" s="16">
        <f>SUM(F44:F49)</f>
        <v>10560000</v>
      </c>
      <c r="G50" s="16">
        <f>SUM(G44:G49)</f>
        <v>9240000</v>
      </c>
      <c r="H50" s="16">
        <f>SUM(H44:H49)</f>
        <v>7392000</v>
      </c>
      <c r="J50" s="16">
        <f>SUM(J44:J49)</f>
        <v>43802000</v>
      </c>
    </row>
    <row r="51" spans="2:10" x14ac:dyDescent="0.3">
      <c r="B51" s="24"/>
      <c r="C51" s="9" t="s">
        <v>19</v>
      </c>
      <c r="D51" s="16">
        <f>SUM(D50,D42,D35,D31,D27,D16,D11)</f>
        <v>7700000</v>
      </c>
      <c r="E51" s="16">
        <f t="shared" ref="E51:H51" si="9">SUM(E50,E42,E35,E31,E27,E16,E11)</f>
        <v>8910000</v>
      </c>
      <c r="F51" s="16">
        <f t="shared" si="9"/>
        <v>10560000</v>
      </c>
      <c r="G51" s="16">
        <f t="shared" si="9"/>
        <v>9240000</v>
      </c>
      <c r="H51" s="16">
        <f t="shared" si="9"/>
        <v>7392000</v>
      </c>
      <c r="J51" s="16">
        <f t="shared" si="5"/>
        <v>43802000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0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1">SUM(E54:E55)</f>
        <v>0</v>
      </c>
      <c r="F56" s="16">
        <f t="shared" si="11"/>
        <v>0</v>
      </c>
      <c r="G56" s="16">
        <f t="shared" si="11"/>
        <v>0</v>
      </c>
      <c r="H56" s="16">
        <f t="shared" si="11"/>
        <v>0</v>
      </c>
      <c r="J56" s="16">
        <f t="shared" si="10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7700000</v>
      </c>
      <c r="E58" s="20">
        <f t="shared" ref="E58:J58" si="12">SUM(E56,E51)</f>
        <v>8910000</v>
      </c>
      <c r="F58" s="20">
        <f t="shared" si="12"/>
        <v>10560000</v>
      </c>
      <c r="G58" s="20">
        <f t="shared" si="12"/>
        <v>9240000</v>
      </c>
      <c r="H58" s="20">
        <f t="shared" si="12"/>
        <v>7392000</v>
      </c>
      <c r="I58" s="7">
        <f>SUM(I56,I51)</f>
        <v>0</v>
      </c>
      <c r="J58" s="20">
        <f t="shared" si="12"/>
        <v>43802000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5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29674-30F2-4EBD-9E17-F9FA1DFBF7C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31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D44" sqref="D44:H44"/>
    </sheetView>
  </sheetViews>
  <sheetFormatPr defaultColWidth="9.21875" defaultRowHeight="14.4" x14ac:dyDescent="0.3"/>
  <cols>
    <col min="1" max="1" width="3.21875" customWidth="1"/>
    <col min="2" max="2" width="9.77734375" customWidth="1"/>
    <col min="3" max="3" width="44.44140625" customWidth="1"/>
    <col min="4" max="4" width="12.77734375" style="6" customWidth="1"/>
    <col min="5" max="5" width="12.44140625" style="2" customWidth="1"/>
    <col min="6" max="7" width="12.77734375" customWidth="1"/>
    <col min="8" max="8" width="13.44140625" style="2" customWidth="1"/>
    <col min="9" max="9" width="0.77734375" style="7" customWidth="1"/>
    <col min="10" max="10" width="14.44140625" customWidth="1"/>
    <col min="11" max="11" width="10.21875" customWidth="1"/>
  </cols>
  <sheetData>
    <row r="2" spans="2:39" ht="23.4" x14ac:dyDescent="0.45">
      <c r="B2" s="30" t="s">
        <v>29</v>
      </c>
    </row>
    <row r="3" spans="2:39" x14ac:dyDescent="0.3">
      <c r="B3" s="5" t="s">
        <v>40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30</v>
      </c>
      <c r="D7" s="10" t="s">
        <v>31</v>
      </c>
      <c r="E7" s="10" t="s">
        <v>31</v>
      </c>
      <c r="F7" s="10" t="s">
        <v>31</v>
      </c>
      <c r="G7" s="10"/>
      <c r="H7" s="10" t="s">
        <v>31</v>
      </c>
      <c r="I7" s="7"/>
      <c r="J7" s="8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42</v>
      </c>
      <c r="D8" s="15">
        <v>100000</v>
      </c>
      <c r="E8" s="15">
        <v>100000</v>
      </c>
      <c r="F8" s="15">
        <v>100000</v>
      </c>
      <c r="G8" s="15">
        <v>100000</v>
      </c>
      <c r="H8" s="15">
        <v>100000</v>
      </c>
      <c r="I8" s="35">
        <v>450000</v>
      </c>
      <c r="J8" s="15">
        <f>SUM(D8:H8)</f>
        <v>500000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100000</v>
      </c>
      <c r="E11" s="16">
        <f t="shared" ref="E11:J11" si="0">SUM(E8:E10)</f>
        <v>100000</v>
      </c>
      <c r="F11" s="16">
        <f t="shared" si="0"/>
        <v>100000</v>
      </c>
      <c r="G11" s="16">
        <f t="shared" si="0"/>
        <v>100000</v>
      </c>
      <c r="H11" s="16">
        <f t="shared" si="0"/>
        <v>100000</v>
      </c>
      <c r="I11" s="7">
        <f t="shared" si="0"/>
        <v>450000</v>
      </c>
      <c r="J11" s="16">
        <f t="shared" si="0"/>
        <v>500000</v>
      </c>
    </row>
    <row r="12" spans="2:39" x14ac:dyDescent="0.3">
      <c r="B12" s="23"/>
      <c r="C12" s="14" t="s">
        <v>32</v>
      </c>
      <c r="D12" s="13" t="s">
        <v>31</v>
      </c>
      <c r="E12" s="10"/>
      <c r="F12" s="10"/>
      <c r="G12" s="10"/>
      <c r="H12" s="10"/>
      <c r="J12" s="8" t="s">
        <v>31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33</v>
      </c>
      <c r="D17" s="13" t="s">
        <v>31</v>
      </c>
      <c r="E17" s="10"/>
      <c r="F17" s="10"/>
      <c r="G17" s="10"/>
      <c r="H17" s="10"/>
      <c r="J17" s="8" t="s">
        <v>31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34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35</v>
      </c>
      <c r="C30" s="28" t="s">
        <v>35</v>
      </c>
      <c r="D30" s="13" t="s">
        <v>31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36</v>
      </c>
      <c r="D32" s="13" t="s">
        <v>31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37</v>
      </c>
      <c r="D36" s="13" t="s">
        <v>31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/>
      <c r="J37" s="15">
        <f>SUM(D37:G37)</f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1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>SUM(E37:E41)</f>
        <v>0</v>
      </c>
      <c r="F42" s="16">
        <f>SUM(F37:F41)</f>
        <v>0</v>
      </c>
      <c r="G42" s="16">
        <f>SUM(G37:G41)</f>
        <v>0</v>
      </c>
      <c r="H42" s="16">
        <f t="shared" ref="H42" si="8">SUM(H37:H41)</f>
        <v>0</v>
      </c>
      <c r="J42" s="16">
        <f>SUM(J37:J41)</f>
        <v>0</v>
      </c>
    </row>
    <row r="43" spans="2:10" x14ac:dyDescent="0.3">
      <c r="B43" s="23"/>
      <c r="C43" s="14" t="s">
        <v>38</v>
      </c>
      <c r="D43" s="13" t="s">
        <v>31</v>
      </c>
      <c r="E43" s="10"/>
      <c r="F43" s="10"/>
      <c r="G43" s="10"/>
      <c r="H43" s="10"/>
      <c r="J43" s="15"/>
    </row>
    <row r="44" spans="2:10" x14ac:dyDescent="0.3">
      <c r="B44" s="23"/>
      <c r="C44" s="25" t="s">
        <v>41</v>
      </c>
      <c r="D44" s="15"/>
      <c r="E44" s="44"/>
      <c r="F44" s="44"/>
      <c r="G44" s="44"/>
      <c r="H44" s="44"/>
      <c r="I44" s="35">
        <v>375000</v>
      </c>
      <c r="J44" s="15">
        <f>SUM(D44:H44)</f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>SUM(E44:E49)</f>
        <v>0</v>
      </c>
      <c r="F50" s="16">
        <f>SUM(F44:F49)</f>
        <v>0</v>
      </c>
      <c r="G50" s="16">
        <f>SUM(G44:G49)</f>
        <v>0</v>
      </c>
      <c r="H50" s="16">
        <f>SUM(H44:H49)</f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100000</v>
      </c>
      <c r="E51" s="16">
        <f t="shared" ref="E51:H51" si="9">SUM(E50,E42,E35,E31,E27,E16,E11)</f>
        <v>100000</v>
      </c>
      <c r="F51" s="16">
        <f t="shared" si="9"/>
        <v>100000</v>
      </c>
      <c r="G51" s="16">
        <f t="shared" si="9"/>
        <v>100000</v>
      </c>
      <c r="H51" s="16">
        <f t="shared" si="9"/>
        <v>100000</v>
      </c>
      <c r="J51" s="16">
        <f t="shared" si="5"/>
        <v>500000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39</v>
      </c>
      <c r="C53" s="17" t="s">
        <v>39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0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1">SUM(E54:E55)</f>
        <v>0</v>
      </c>
      <c r="F56" s="16">
        <f t="shared" si="11"/>
        <v>0</v>
      </c>
      <c r="G56" s="16">
        <f t="shared" si="11"/>
        <v>0</v>
      </c>
      <c r="H56" s="16">
        <f t="shared" si="11"/>
        <v>0</v>
      </c>
      <c r="J56" s="16">
        <f t="shared" si="10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100000</v>
      </c>
      <c r="E58" s="20">
        <f t="shared" ref="E58:J58" si="12">SUM(E56,E51)</f>
        <v>100000</v>
      </c>
      <c r="F58" s="20">
        <f t="shared" si="12"/>
        <v>100000</v>
      </c>
      <c r="G58" s="20">
        <f t="shared" si="12"/>
        <v>100000</v>
      </c>
      <c r="H58" s="20">
        <f t="shared" si="12"/>
        <v>100000</v>
      </c>
      <c r="I58" s="7">
        <f>SUM(I56,I51)</f>
        <v>0</v>
      </c>
      <c r="J58" s="20">
        <f t="shared" si="12"/>
        <v>500000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Consolidated Budget</vt:lpstr>
      <vt:lpstr>Measure 1 Budget</vt:lpstr>
      <vt:lpstr>Measure 2 Budget</vt:lpstr>
      <vt:lpstr>Measure 3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2024-03-28T20:50:49Z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