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codeName="ThisWorkbook" defaultThemeVersion="166925"/>
  <xr:revisionPtr revIDLastSave="113" documentId="8_{8E0B19D3-47D5-498E-A888-46D24E63FE9C}" xr6:coauthVersionLast="47" xr6:coauthVersionMax="47" xr10:uidLastSave="{84D0CA22-6670-4DEA-8978-1D9864542DD1}"/>
  <bookViews>
    <workbookView xWindow="18555" yWindow="-19800" windowWidth="23610" windowHeight="16545" tabRatio="979" activeTab="1" xr2:uid="{AAC398A2-E95D-4231-A920-55B8B1C73F3F}"/>
  </bookViews>
  <sheets>
    <sheet name="Overview" sheetId="26" r:id="rId1"/>
    <sheet name="Consolidated Budget" sheetId="30" r:id="rId2"/>
    <sheet name="Program Management Budget" sheetId="16" r:id="rId3"/>
    <sheet name="Service Improvement Budget" sheetId="29" r:id="rId4"/>
    <sheet name="Mobility Hubs Budget" sheetId="27" r:id="rId5"/>
    <sheet name="Behavior Change Budget" sheetId="28" r:id="rId6"/>
  </sheets>
  <definedNames>
    <definedName name="_xlnm._FilterDatabase" localSheetId="5" hidden="1">'Behavior Change Budget'!#REF!</definedName>
    <definedName name="_xlnm._FilterDatabase" localSheetId="1" hidden="1">'Consolidated Budget'!#REF!</definedName>
    <definedName name="_xlnm._FilterDatabase" localSheetId="4" hidden="1">'Mobility Hubs Budget'!#REF!</definedName>
    <definedName name="_xlnm._FilterDatabase" localSheetId="2" hidden="1">'Program Management Budget'!#REF!</definedName>
    <definedName name="_xlnm._FilterDatabase" localSheetId="3" hidden="1">'Service Improvement Budget'!#REF!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3" i="30" l="1"/>
  <c r="E35" i="16"/>
  <c r="F35" i="16"/>
  <c r="G35" i="16"/>
  <c r="H35" i="16"/>
  <c r="D35" i="16"/>
  <c r="J35" i="16"/>
  <c r="J34" i="16"/>
  <c r="J31" i="16"/>
  <c r="J44" i="16"/>
  <c r="E41" i="28"/>
  <c r="F41" i="28"/>
  <c r="G41" i="28"/>
  <c r="H41" i="28"/>
  <c r="D41" i="28"/>
  <c r="J40" i="28"/>
  <c r="E52" i="27"/>
  <c r="F52" i="27"/>
  <c r="G52" i="27"/>
  <c r="H52" i="27"/>
  <c r="D52" i="27"/>
  <c r="J38" i="28"/>
  <c r="J49" i="27" l="1"/>
  <c r="J48" i="27"/>
  <c r="J45" i="29"/>
  <c r="J44" i="29"/>
  <c r="J43" i="29"/>
  <c r="J43" i="28"/>
  <c r="D11" i="16"/>
  <c r="J30" i="27"/>
  <c r="J31" i="27"/>
  <c r="J32" i="27"/>
  <c r="J33" i="27"/>
  <c r="J34" i="27"/>
  <c r="J29" i="27"/>
  <c r="J44" i="27"/>
  <c r="J32" i="16"/>
  <c r="E26" i="16"/>
  <c r="F26" i="16"/>
  <c r="G26" i="16"/>
  <c r="H26" i="16"/>
  <c r="D26" i="16"/>
  <c r="E13" i="16"/>
  <c r="F13" i="16" s="1"/>
  <c r="E8" i="16"/>
  <c r="E11" i="16" s="1"/>
  <c r="J18" i="29"/>
  <c r="J19" i="29"/>
  <c r="J18" i="28"/>
  <c r="J19" i="28"/>
  <c r="J54" i="27"/>
  <c r="J55" i="27"/>
  <c r="J56" i="27"/>
  <c r="J57" i="27"/>
  <c r="J18" i="27"/>
  <c r="J19" i="27"/>
  <c r="J10" i="16"/>
  <c r="J18" i="16"/>
  <c r="E16" i="16"/>
  <c r="E53" i="28"/>
  <c r="F53" i="28"/>
  <c r="H16" i="28"/>
  <c r="J8" i="29"/>
  <c r="I57" i="29"/>
  <c r="H55" i="29"/>
  <c r="G55" i="29"/>
  <c r="F55" i="29"/>
  <c r="E55" i="29"/>
  <c r="D55" i="29"/>
  <c r="J54" i="29"/>
  <c r="J53" i="29"/>
  <c r="H49" i="29"/>
  <c r="G49" i="29"/>
  <c r="F49" i="29"/>
  <c r="E49" i="29"/>
  <c r="D49" i="29"/>
  <c r="J48" i="29"/>
  <c r="J47" i="29"/>
  <c r="J46" i="29"/>
  <c r="H41" i="29"/>
  <c r="G41" i="29"/>
  <c r="F41" i="29"/>
  <c r="E41" i="29"/>
  <c r="D41" i="29"/>
  <c r="J40" i="29"/>
  <c r="H35" i="29"/>
  <c r="G35" i="29"/>
  <c r="F35" i="29"/>
  <c r="E35" i="29"/>
  <c r="D35" i="29"/>
  <c r="J35" i="29" s="1"/>
  <c r="J34" i="29"/>
  <c r="J33" i="29"/>
  <c r="H31" i="29"/>
  <c r="G31" i="29"/>
  <c r="F31" i="29"/>
  <c r="E31" i="29"/>
  <c r="D31" i="29"/>
  <c r="J31" i="29" s="1"/>
  <c r="J30" i="29"/>
  <c r="J29" i="29"/>
  <c r="H27" i="29"/>
  <c r="G27" i="29"/>
  <c r="F27" i="29"/>
  <c r="E27" i="29"/>
  <c r="D27" i="29"/>
  <c r="J26" i="29"/>
  <c r="J25" i="29"/>
  <c r="J24" i="29"/>
  <c r="J23" i="29"/>
  <c r="J22" i="29"/>
  <c r="J21" i="29"/>
  <c r="J20" i="29"/>
  <c r="I16" i="29"/>
  <c r="H16" i="29"/>
  <c r="G16" i="29"/>
  <c r="F16" i="29"/>
  <c r="E16" i="29"/>
  <c r="D16" i="29"/>
  <c r="J15" i="29"/>
  <c r="J14" i="29"/>
  <c r="J13" i="29"/>
  <c r="J16" i="29" s="1"/>
  <c r="I11" i="29"/>
  <c r="H11" i="29"/>
  <c r="G11" i="29"/>
  <c r="F11" i="29"/>
  <c r="E11" i="29"/>
  <c r="D11" i="29"/>
  <c r="J10" i="29"/>
  <c r="J9" i="29"/>
  <c r="J11" i="29"/>
  <c r="I55" i="28"/>
  <c r="H53" i="28"/>
  <c r="G53" i="28"/>
  <c r="D53" i="28"/>
  <c r="H48" i="28"/>
  <c r="G48" i="28"/>
  <c r="F48" i="28"/>
  <c r="E48" i="28"/>
  <c r="D48" i="28"/>
  <c r="J47" i="28"/>
  <c r="J46" i="28"/>
  <c r="J45" i="28"/>
  <c r="J44" i="28"/>
  <c r="J39" i="28"/>
  <c r="J37" i="28"/>
  <c r="H35" i="28"/>
  <c r="G35" i="28"/>
  <c r="F35" i="28"/>
  <c r="E35" i="28"/>
  <c r="D35" i="28"/>
  <c r="J34" i="28"/>
  <c r="J33" i="28"/>
  <c r="H31" i="28"/>
  <c r="G31" i="28"/>
  <c r="F31" i="28"/>
  <c r="E31" i="28"/>
  <c r="D31" i="28"/>
  <c r="J30" i="28"/>
  <c r="J29" i="28"/>
  <c r="H27" i="28"/>
  <c r="G27" i="28"/>
  <c r="F27" i="28"/>
  <c r="E27" i="28"/>
  <c r="D27" i="28"/>
  <c r="J26" i="28"/>
  <c r="J25" i="28"/>
  <c r="J24" i="28"/>
  <c r="J23" i="28"/>
  <c r="J22" i="28"/>
  <c r="J21" i="28"/>
  <c r="J20" i="28"/>
  <c r="I16" i="28"/>
  <c r="J15" i="28"/>
  <c r="J14" i="28"/>
  <c r="I11" i="28"/>
  <c r="H11" i="28"/>
  <c r="G11" i="28"/>
  <c r="G16" i="28" s="1"/>
  <c r="F11" i="28"/>
  <c r="F16" i="28" s="1"/>
  <c r="E11" i="28"/>
  <c r="E16" i="28" s="1"/>
  <c r="D11" i="28"/>
  <c r="D16" i="28" s="1"/>
  <c r="J10" i="28"/>
  <c r="J9" i="28"/>
  <c r="J8" i="28"/>
  <c r="I75" i="27"/>
  <c r="H73" i="27"/>
  <c r="G73" i="27"/>
  <c r="F73" i="27"/>
  <c r="E73" i="27"/>
  <c r="D73" i="27"/>
  <c r="J72" i="27"/>
  <c r="J71" i="27"/>
  <c r="H67" i="27"/>
  <c r="G67" i="27"/>
  <c r="F67" i="27"/>
  <c r="E67" i="27"/>
  <c r="D67" i="27"/>
  <c r="J66" i="27"/>
  <c r="J65" i="27"/>
  <c r="J64" i="27"/>
  <c r="J63" i="27"/>
  <c r="J62" i="27"/>
  <c r="J61" i="27"/>
  <c r="H59" i="27"/>
  <c r="G59" i="27"/>
  <c r="F59" i="27"/>
  <c r="E59" i="27"/>
  <c r="D59" i="27"/>
  <c r="J58" i="27"/>
  <c r="J51" i="27"/>
  <c r="J50" i="27"/>
  <c r="H46" i="27"/>
  <c r="G46" i="27"/>
  <c r="F46" i="27"/>
  <c r="E46" i="27"/>
  <c r="D46" i="27"/>
  <c r="J45" i="27"/>
  <c r="H27" i="27"/>
  <c r="G27" i="27"/>
  <c r="F27" i="27"/>
  <c r="E27" i="27"/>
  <c r="D27" i="27"/>
  <c r="J26" i="27"/>
  <c r="J25" i="27"/>
  <c r="J24" i="27"/>
  <c r="J23" i="27"/>
  <c r="J22" i="27"/>
  <c r="J21" i="27"/>
  <c r="J20" i="27"/>
  <c r="I16" i="27"/>
  <c r="J15" i="27"/>
  <c r="J14" i="27"/>
  <c r="I11" i="27"/>
  <c r="H11" i="27"/>
  <c r="H16" i="27" s="1"/>
  <c r="G11" i="27"/>
  <c r="G16" i="27" s="1"/>
  <c r="F11" i="27"/>
  <c r="F16" i="27" s="1"/>
  <c r="E11" i="27"/>
  <c r="E16" i="27" s="1"/>
  <c r="D11" i="27"/>
  <c r="D16" i="27" s="1"/>
  <c r="J10" i="27"/>
  <c r="J9" i="27"/>
  <c r="J8" i="27"/>
  <c r="E52" i="16"/>
  <c r="F52" i="16"/>
  <c r="G52" i="16"/>
  <c r="H52" i="16"/>
  <c r="D52" i="16"/>
  <c r="J51" i="16"/>
  <c r="J50" i="16"/>
  <c r="E46" i="16"/>
  <c r="F46" i="16"/>
  <c r="G46" i="16"/>
  <c r="H46" i="16"/>
  <c r="D46" i="16"/>
  <c r="E41" i="16"/>
  <c r="F41" i="16"/>
  <c r="G41" i="16"/>
  <c r="H41" i="16"/>
  <c r="D41" i="16"/>
  <c r="J40" i="16"/>
  <c r="J33" i="16"/>
  <c r="J38" i="16"/>
  <c r="J41" i="16" s="1"/>
  <c r="J39" i="16"/>
  <c r="J43" i="16"/>
  <c r="J45" i="16"/>
  <c r="E29" i="16"/>
  <c r="F29" i="16"/>
  <c r="G29" i="16"/>
  <c r="H29" i="16"/>
  <c r="D29" i="16"/>
  <c r="J29" i="16"/>
  <c r="J20" i="16"/>
  <c r="J21" i="16"/>
  <c r="J22" i="16"/>
  <c r="J23" i="16"/>
  <c r="J24" i="16"/>
  <c r="J25" i="16"/>
  <c r="J19" i="16"/>
  <c r="D16" i="16"/>
  <c r="J14" i="16"/>
  <c r="J15" i="16"/>
  <c r="J52" i="16" l="1"/>
  <c r="J26" i="16"/>
  <c r="J46" i="16"/>
  <c r="D12" i="30"/>
  <c r="D9" i="30"/>
  <c r="J59" i="27"/>
  <c r="J52" i="27"/>
  <c r="J46" i="27"/>
  <c r="D8" i="30"/>
  <c r="D10" i="30"/>
  <c r="D13" i="30"/>
  <c r="D11" i="30"/>
  <c r="D16" i="30"/>
  <c r="E7" i="30"/>
  <c r="D7" i="30"/>
  <c r="J11" i="27"/>
  <c r="G10" i="30"/>
  <c r="J67" i="27"/>
  <c r="J27" i="27"/>
  <c r="G13" i="16"/>
  <c r="F16" i="16"/>
  <c r="F8" i="30" s="1"/>
  <c r="J9" i="16"/>
  <c r="D47" i="16"/>
  <c r="D54" i="16" s="1"/>
  <c r="E10" i="30"/>
  <c r="F8" i="16"/>
  <c r="E9" i="30"/>
  <c r="F9" i="30"/>
  <c r="H11" i="30"/>
  <c r="F11" i="30"/>
  <c r="F16" i="30"/>
  <c r="E11" i="30"/>
  <c r="F10" i="30"/>
  <c r="G16" i="30"/>
  <c r="E16" i="30"/>
  <c r="H16" i="30"/>
  <c r="H10" i="30"/>
  <c r="F12" i="30"/>
  <c r="H12" i="30"/>
  <c r="H68" i="27"/>
  <c r="H75" i="27" s="1"/>
  <c r="J13" i="27"/>
  <c r="J16" i="27" s="1"/>
  <c r="G68" i="27"/>
  <c r="G75" i="27" s="1"/>
  <c r="E8" i="30"/>
  <c r="D68" i="27"/>
  <c r="J53" i="28"/>
  <c r="H13" i="30"/>
  <c r="F13" i="30"/>
  <c r="G12" i="30"/>
  <c r="J41" i="28"/>
  <c r="J31" i="28"/>
  <c r="E12" i="30"/>
  <c r="G11" i="30"/>
  <c r="J35" i="28"/>
  <c r="J27" i="28"/>
  <c r="E49" i="28"/>
  <c r="E55" i="28" s="1"/>
  <c r="J13" i="28"/>
  <c r="J16" i="28" s="1"/>
  <c r="D49" i="28"/>
  <c r="D55" i="28" s="1"/>
  <c r="G49" i="28"/>
  <c r="G55" i="28" s="1"/>
  <c r="H49" i="28"/>
  <c r="H55" i="28" s="1"/>
  <c r="F49" i="28"/>
  <c r="J11" i="28"/>
  <c r="E13" i="30"/>
  <c r="G13" i="30"/>
  <c r="H9" i="30"/>
  <c r="G9" i="30"/>
  <c r="J41" i="29"/>
  <c r="J27" i="29"/>
  <c r="E50" i="29"/>
  <c r="E57" i="29" s="1"/>
  <c r="G50" i="29"/>
  <c r="G57" i="29" s="1"/>
  <c r="H50" i="29"/>
  <c r="H57" i="29" s="1"/>
  <c r="D50" i="29"/>
  <c r="D57" i="29" s="1"/>
  <c r="F50" i="29"/>
  <c r="F57" i="29" s="1"/>
  <c r="E68" i="27"/>
  <c r="E75" i="27" s="1"/>
  <c r="F68" i="27"/>
  <c r="F75" i="27" s="1"/>
  <c r="J55" i="29"/>
  <c r="J49" i="29"/>
  <c r="J48" i="28"/>
  <c r="J73" i="27"/>
  <c r="E47" i="16"/>
  <c r="E54" i="16" s="1"/>
  <c r="D75" i="27" l="1"/>
  <c r="J68" i="27"/>
  <c r="J75" i="27" s="1"/>
  <c r="D24" i="30" s="1"/>
  <c r="H13" i="16"/>
  <c r="G16" i="16"/>
  <c r="G8" i="30" s="1"/>
  <c r="J16" i="30"/>
  <c r="J10" i="30"/>
  <c r="F11" i="16"/>
  <c r="F7" i="30" s="1"/>
  <c r="G8" i="16"/>
  <c r="J11" i="30"/>
  <c r="E14" i="30"/>
  <c r="E18" i="30" s="1"/>
  <c r="J12" i="30"/>
  <c r="J9" i="30"/>
  <c r="J49" i="28"/>
  <c r="J55" i="28" s="1"/>
  <c r="D25" i="30" s="1"/>
  <c r="F55" i="28"/>
  <c r="D14" i="30"/>
  <c r="J13" i="30"/>
  <c r="J50" i="29"/>
  <c r="J57" i="29" s="1"/>
  <c r="D26" i="30" s="1"/>
  <c r="H16" i="16" l="1"/>
  <c r="H8" i="30" s="1"/>
  <c r="J8" i="30" s="1"/>
  <c r="J13" i="16"/>
  <c r="J16" i="16" s="1"/>
  <c r="H8" i="16"/>
  <c r="H11" i="16" s="1"/>
  <c r="H7" i="30" s="1"/>
  <c r="G11" i="16"/>
  <c r="G7" i="30" s="1"/>
  <c r="F14" i="30"/>
  <c r="F18" i="30" s="1"/>
  <c r="F47" i="16"/>
  <c r="F54" i="16" s="1"/>
  <c r="D18" i="30"/>
  <c r="H47" i="16" l="1"/>
  <c r="H54" i="16" s="1"/>
  <c r="J8" i="16"/>
  <c r="J11" i="16" s="1"/>
  <c r="G47" i="16"/>
  <c r="G54" i="16" s="1"/>
  <c r="G14" i="30"/>
  <c r="G18" i="30" s="1"/>
  <c r="H14" i="30"/>
  <c r="J7" i="30" l="1"/>
  <c r="J47" i="16"/>
  <c r="J54" i="16" s="1"/>
  <c r="D27" i="30" s="1"/>
  <c r="E24" i="30" s="1"/>
  <c r="H18" i="30"/>
  <c r="J14" i="30"/>
  <c r="J18" i="30" s="1"/>
  <c r="E25" i="30" l="1"/>
  <c r="E23" i="30"/>
  <c r="E26" i="30"/>
  <c r="E27" i="30" l="1"/>
</calcChain>
</file>

<file path=xl/sharedStrings.xml><?xml version="1.0" encoding="utf-8"?>
<sst xmlns="http://schemas.openxmlformats.org/spreadsheetml/2006/main" count="264" uniqueCount="77">
  <si>
    <t>Consolidated Budget Table</t>
  </si>
  <si>
    <t>This table will update automatically based on the budget detail entered in the tabs for measures 1-5. If your application includes more than 5 individual measures, you will need to add additional tabs, update the formulas below, and add additional lines to the "Budget by Project" table to include the additional measures.</t>
  </si>
  <si>
    <t>BUDGET BY YEAR</t>
  </si>
  <si>
    <t>COST-TYPE</t>
  </si>
  <si>
    <t>CATEGORY</t>
  </si>
  <si>
    <t>YEAR 1</t>
  </si>
  <si>
    <t>YEAR 2</t>
  </si>
  <si>
    <t>YEAR 3</t>
  </si>
  <si>
    <t>YEAR 4</t>
  </si>
  <si>
    <t>YEAR 5</t>
  </si>
  <si>
    <t>TOTAL</t>
  </si>
  <si>
    <t>Direct Costs</t>
  </si>
  <si>
    <t xml:space="preserve">TOTAL PERSONNEL </t>
  </si>
  <si>
    <t xml:space="preserve"> TOTAL FRINGE BENEFITS  </t>
  </si>
  <si>
    <t xml:space="preserve"> TOTAL TRAVEL </t>
  </si>
  <si>
    <t xml:space="preserve"> TOTAL EQUIPMENT </t>
  </si>
  <si>
    <t xml:space="preserve"> TOTAL SUPPLIES </t>
  </si>
  <si>
    <t xml:space="preserve"> TOTAL CONTRACTUAL </t>
  </si>
  <si>
    <t>TOTAL OTHER</t>
  </si>
  <si>
    <t>TOTAL DIRECT</t>
  </si>
  <si>
    <t/>
  </si>
  <si>
    <t xml:space="preserve"> TOTAL INDIRECT </t>
  </si>
  <si>
    <t xml:space="preserve"> TOTAL FUNDING </t>
  </si>
  <si>
    <t>BUDGET BY PROJECT</t>
  </si>
  <si>
    <t>Project Number</t>
  </si>
  <si>
    <t>Project Name</t>
  </si>
  <si>
    <t>Total Cost</t>
  </si>
  <si>
    <t>% of Total</t>
  </si>
  <si>
    <t>Personnel</t>
  </si>
  <si>
    <t>Mobility Hubs</t>
  </si>
  <si>
    <t>Behavior Change</t>
  </si>
  <si>
    <t>Service Improvement</t>
  </si>
  <si>
    <t>Total</t>
  </si>
  <si>
    <t>Detailed Budget Table</t>
  </si>
  <si>
    <t xml:space="preserve">This Excel Workbook is provided to aid applicants in developing the required budget table(s) within the budget narrative.  </t>
  </si>
  <si>
    <t> </t>
  </si>
  <si>
    <t xml:space="preserve"> Fringe Benefits </t>
  </si>
  <si>
    <t>Full-time Employees @ 27% of salary</t>
  </si>
  <si>
    <t xml:space="preserve"> Travel </t>
  </si>
  <si>
    <t xml:space="preserve"> Equipment </t>
  </si>
  <si>
    <t xml:space="preserve"> </t>
  </si>
  <si>
    <t>Computer/Laptop</t>
  </si>
  <si>
    <t xml:space="preserve"> Supplies </t>
  </si>
  <si>
    <t>Office supplies</t>
  </si>
  <si>
    <t>Clothing</t>
  </si>
  <si>
    <t xml:space="preserve"> Contractual </t>
  </si>
  <si>
    <t>Memberships</t>
  </si>
  <si>
    <t>OTHER</t>
  </si>
  <si>
    <t>Conference and training fees</t>
  </si>
  <si>
    <t>Indirect Costs</t>
  </si>
  <si>
    <t>3,964 Dynamic Parking Space Sensors @ $550 each</t>
  </si>
  <si>
    <t xml:space="preserve">MetroBike/transit stop Mobility hub amenity enhancement </t>
  </si>
  <si>
    <t>5 CITIX-AI (placemaking)</t>
  </si>
  <si>
    <t>35 MULTI Evo Urban Post (post mounted)</t>
  </si>
  <si>
    <t>30 ZELT Evo (in ground)</t>
  </si>
  <si>
    <t>Installation, Maintenance, &amp; Operations</t>
  </si>
  <si>
    <t>16 long-term secure bike storage facilities at Park and Rides</t>
  </si>
  <si>
    <t>Purchase of 100 PurpleAir Flex Air Quality Monitors with power supply</t>
  </si>
  <si>
    <t xml:space="preserve">Cost of AQM installation, based off roughly 2 hours per monitor at a rate of $40/hr, plus $2,000 of overages  </t>
  </si>
  <si>
    <t>Cost of maintenance: $2,400/year, assuming 5 hours of maintenance per month</t>
  </si>
  <si>
    <t>AQ data reporting and analysis</t>
  </si>
  <si>
    <t>Wearable AQI monitor pilot project</t>
  </si>
  <si>
    <t xml:space="preserve">Coordinated Regional TDM platform </t>
  </si>
  <si>
    <t>Transportation wallets, direct subsidies, incentives, and rewards for commuters to take low-GHG trips in place of drive-alone trips</t>
  </si>
  <si>
    <t>Annual multilingual marketing and communications campaign to reach communities impacted by major construction projects and educate and guide them to take fewer drive alone vehicle trips, reduce vehicle miles traveled, and GHG emissions.</t>
  </si>
  <si>
    <t xml:space="preserve">Marketing, Research, Campaign development, Creative Development, Website Development and Maintenance capabilities </t>
  </si>
  <si>
    <t>TOTAL CONTRACTUAL</t>
  </si>
  <si>
    <t>Other</t>
  </si>
  <si>
    <t>Program Management</t>
  </si>
  <si>
    <t>Subaward: CapMetro Service Frequency Improvement and Transit Reliability Funding</t>
  </si>
  <si>
    <t>Subaward: Capitol Area Rural Transportation Service Service Frequency and Transit Reliability Funding</t>
  </si>
  <si>
    <t>Subaward: Mobility hub shuttle transportation service funding</t>
  </si>
  <si>
    <t xml:space="preserve">Purchase of supplies associated with installation of AQ monitors in case of unplanned obstacles (i.e. height, security, power, and connectivity barriers): </t>
  </si>
  <si>
    <t xml:space="preserve">Grassroots, community-based programming to develop personalized travel planning for hard-to-reach communities impacted by major construction projects.  </t>
  </si>
  <si>
    <t xml:space="preserve">TDM Project Manager @ $111,767/yr, 1.0 FTE, with salary increase </t>
  </si>
  <si>
    <t xml:space="preserve">Travel for one conference per year for one member of staff. </t>
  </si>
  <si>
    <t>Safety supplies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</si>
</sst>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_);[Red]\(&quot;$&quot;#,##0\)"/>
    <numFmt numFmtId="8" formatCode="&quot;$&quot;#,##0.00_);[Red]\(&quot;$&quot;#,##0.00\)"/>
    <numFmt numFmtId="44" formatCode="_(&quot;$&quot;* #,##0.00_);_(&quot;$&quot;* \(#,##0.00\);_(&quot;$&quot;* &quot;-&quot;??_);_(@_)"/>
    <numFmt numFmtId="164" formatCode="_(&quot;$&quot;* #,##0_);_(&quot;$&quot;* \(#,##0\);_(&quot;$&quot;* &quot;-&quot;??_);_(@_)"/>
  </numFmts>
  <fonts count="17" x14ac:knownFonts="1">
    <font>
      <sz val="11"/>
      <color theme="1"/>
      <name val="Calibri"/>
      <family val="2"/>
      <scheme val="minor"/>
    </font>
    <font>
      <b/>
      <sz val="11"/>
      <color theme="0"/>
      <name val="Calibri"/>
      <family val="2"/>
      <scheme val="minor"/>
    </font>
    <font>
      <b/>
      <sz val="11"/>
      <color theme="1"/>
      <name val="Calibri"/>
      <family val="2"/>
      <scheme val="minor"/>
    </font>
    <font>
      <i/>
      <sz val="11"/>
      <color theme="1"/>
      <name val="Calibri"/>
      <family val="2"/>
      <scheme val="minor"/>
    </font>
    <font>
      <sz val="11"/>
      <color theme="1"/>
      <name val="Calibri"/>
      <family val="2"/>
      <scheme val="minor"/>
    </font>
    <font>
      <b/>
      <sz val="11"/>
      <color rgb="FF000000"/>
      <name val="Calibri"/>
      <family val="2"/>
    </font>
    <font>
      <sz val="11"/>
      <color rgb="FF000000"/>
      <name val="Calibri"/>
      <family val="2"/>
      <scheme val="minor"/>
    </font>
    <font>
      <sz val="11"/>
      <color rgb="FF000000"/>
      <name val="Calibri"/>
    </font>
    <font>
      <i/>
      <sz val="11"/>
      <color theme="0" tint="-0.34998626667073579"/>
      <name val="Calibri"/>
      <family val="2"/>
      <scheme val="minor"/>
    </font>
    <font>
      <b/>
      <sz val="11"/>
      <color rgb="FF000000"/>
      <name val="Calibri"/>
      <family val="2"/>
      <scheme val="minor"/>
    </font>
    <font>
      <i/>
      <sz val="11"/>
      <color theme="5"/>
      <name val="Calibri"/>
      <family val="2"/>
      <scheme val="minor"/>
    </font>
    <font>
      <b/>
      <sz val="14"/>
      <color theme="0"/>
      <name val="Calibri"/>
      <family val="2"/>
      <scheme val="minor"/>
    </font>
    <font>
      <b/>
      <sz val="18"/>
      <color theme="1"/>
      <name val="Calibri"/>
      <family val="2"/>
      <scheme val="minor"/>
    </font>
    <font>
      <i/>
      <sz val="11"/>
      <name val="Calibri"/>
      <family val="2"/>
      <scheme val="minor"/>
    </font>
    <font>
      <sz val="11"/>
      <name val="Calibri"/>
      <family val="2"/>
      <scheme val="minor"/>
    </font>
    <font>
      <b/>
      <sz val="11"/>
      <name val="Calibri"/>
      <family val="2"/>
      <scheme val="minor"/>
    </font>
    <font>
      <b/>
      <i/>
      <sz val="11"/>
      <name val="Calibri"/>
      <family val="2"/>
      <scheme val="minor"/>
    </font>
  </fonts>
  <fills count="9">
    <fill>
      <patternFill patternType="none"/>
    </fill>
    <fill>
      <patternFill patternType="gray125"/>
    </fill>
    <fill>
      <patternFill patternType="solid">
        <fgColor theme="4"/>
        <bgColor indexed="64"/>
      </patternFill>
    </fill>
    <fill>
      <patternFill patternType="solid">
        <fgColor theme="4" tint="0.79998168889431442"/>
        <bgColor indexed="64"/>
      </patternFill>
    </fill>
    <fill>
      <patternFill patternType="solid">
        <fgColor rgb="FFE6E6E6"/>
        <bgColor rgb="FF000000"/>
      </patternFill>
    </fill>
    <fill>
      <patternFill patternType="solid">
        <fgColor theme="9" tint="-0.249977111117893"/>
        <bgColor indexed="64"/>
      </patternFill>
    </fill>
    <fill>
      <patternFill patternType="solid">
        <fgColor theme="9" tint="0.79998168889431442"/>
        <bgColor indexed="64"/>
      </patternFill>
    </fill>
    <fill>
      <patternFill patternType="solid">
        <fgColor theme="0"/>
        <bgColor rgb="FF000000"/>
      </patternFill>
    </fill>
    <fill>
      <patternFill patternType="solid">
        <fgColor theme="0"/>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rgb="FF000000"/>
      </right>
      <top/>
      <bottom style="thin">
        <color rgb="FF000000"/>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rgb="FFFFFFFF"/>
      </left>
      <right style="thin">
        <color rgb="FFFFFFFF"/>
      </right>
      <top style="thin">
        <color rgb="FFFFFFFF"/>
      </top>
      <bottom style="thin">
        <color rgb="FFFFFFFF"/>
      </bottom>
      <diagonal/>
    </border>
    <border>
      <left/>
      <right style="thin">
        <color rgb="FFFFFFFF"/>
      </right>
      <top style="thin">
        <color rgb="FFFFFFFF"/>
      </top>
      <bottom style="thin">
        <color rgb="FFFFFFFF"/>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rgb="FF000000"/>
      </right>
      <top/>
      <bottom style="thin">
        <color indexed="64"/>
      </bottom>
      <diagonal/>
    </border>
    <border>
      <left style="thin">
        <color rgb="FF000000"/>
      </left>
      <right style="thin">
        <color rgb="FF000000"/>
      </right>
      <top/>
      <bottom style="thin">
        <color indexed="64"/>
      </bottom>
      <diagonal/>
    </border>
    <border>
      <left style="thin">
        <color rgb="FF000000"/>
      </left>
      <right style="thin">
        <color indexed="64"/>
      </right>
      <top/>
      <bottom style="thin">
        <color indexed="64"/>
      </bottom>
      <diagonal/>
    </border>
    <border>
      <left style="thin">
        <color rgb="FFFFFFFF"/>
      </left>
      <right/>
      <top style="thin">
        <color rgb="FFFFFFFF"/>
      </top>
      <bottom/>
      <diagonal/>
    </border>
    <border>
      <left style="thin">
        <color rgb="FFFFFFFF"/>
      </left>
      <right style="thin">
        <color rgb="FFFFFFFF"/>
      </right>
      <top style="thin">
        <color rgb="FFFFFFFF"/>
      </top>
      <bottom/>
      <diagonal/>
    </border>
    <border>
      <left style="thin">
        <color rgb="FFFFFFFF"/>
      </left>
      <right/>
      <top/>
      <bottom style="thin">
        <color rgb="FFFFFFFF"/>
      </bottom>
      <diagonal/>
    </border>
    <border>
      <left style="medium">
        <color indexed="64"/>
      </left>
      <right style="medium">
        <color indexed="64"/>
      </right>
      <top style="medium">
        <color indexed="64"/>
      </top>
      <bottom style="medium">
        <color indexed="64"/>
      </bottom>
      <diagonal/>
    </border>
    <border>
      <left style="thin">
        <color rgb="FF000000"/>
      </left>
      <right/>
      <top/>
      <bottom style="thin">
        <color indexed="64"/>
      </bottom>
      <diagonal/>
    </border>
    <border>
      <left style="medium">
        <color indexed="64"/>
      </left>
      <right style="thin">
        <color indexed="64"/>
      </right>
      <top/>
      <bottom style="medium">
        <color indexed="64"/>
      </bottom>
      <diagonal/>
    </border>
  </borders>
  <cellStyleXfs count="3">
    <xf numFmtId="0" fontId="0" fillId="0" borderId="0"/>
    <xf numFmtId="44" fontId="4" fillId="0" borderId="0" applyFont="0" applyFill="0" applyBorder="0" applyAlignment="0" applyProtection="0"/>
    <xf numFmtId="9" fontId="4" fillId="0" borderId="0" applyFont="0" applyFill="0" applyBorder="0" applyAlignment="0" applyProtection="0"/>
  </cellStyleXfs>
  <cellXfs count="79">
    <xf numFmtId="0" fontId="0" fillId="0" borderId="0" xfId="0"/>
    <xf numFmtId="0" fontId="2" fillId="0" borderId="0" xfId="0" applyFont="1"/>
    <xf numFmtId="164" fontId="0" fillId="0" borderId="0" xfId="1" applyNumberFormat="1" applyFont="1" applyBorder="1"/>
    <xf numFmtId="0" fontId="0" fillId="0" borderId="9" xfId="0" applyBorder="1"/>
    <xf numFmtId="0" fontId="0" fillId="0" borderId="10" xfId="0" applyBorder="1"/>
    <xf numFmtId="0" fontId="3" fillId="0" borderId="0" xfId="0" applyFont="1"/>
    <xf numFmtId="0" fontId="0" fillId="0" borderId="0" xfId="0" applyAlignment="1">
      <alignment vertical="top"/>
    </xf>
    <xf numFmtId="0" fontId="6" fillId="0" borderId="0" xfId="0" applyFont="1"/>
    <xf numFmtId="0" fontId="6" fillId="0" borderId="1" xfId="0" applyFont="1" applyBorder="1"/>
    <xf numFmtId="0" fontId="6" fillId="0" borderId="1" xfId="0" applyFont="1" applyBorder="1" applyAlignment="1">
      <alignment wrapText="1"/>
    </xf>
    <xf numFmtId="0" fontId="0" fillId="0" borderId="1" xfId="0" applyBorder="1"/>
    <xf numFmtId="0" fontId="9" fillId="0" borderId="11" xfId="0" applyFont="1" applyBorder="1" applyAlignment="1">
      <alignment wrapText="1"/>
    </xf>
    <xf numFmtId="0" fontId="10" fillId="0" borderId="0" xfId="0" applyFont="1"/>
    <xf numFmtId="0" fontId="2" fillId="0" borderId="2" xfId="0" applyFont="1" applyBorder="1" applyAlignment="1">
      <alignment vertical="top"/>
    </xf>
    <xf numFmtId="0" fontId="0" fillId="0" borderId="5" xfId="0" applyBorder="1" applyAlignment="1">
      <alignment vertical="top"/>
    </xf>
    <xf numFmtId="0" fontId="0" fillId="0" borderId="3" xfId="0" applyBorder="1" applyAlignment="1">
      <alignment vertical="top"/>
    </xf>
    <xf numFmtId="0" fontId="2" fillId="0" borderId="1" xfId="0" applyFont="1" applyBorder="1" applyAlignment="1">
      <alignment vertical="top"/>
    </xf>
    <xf numFmtId="0" fontId="12" fillId="0" borderId="0" xfId="0" applyFont="1"/>
    <xf numFmtId="0" fontId="7" fillId="0" borderId="16" xfId="0" applyFont="1" applyBorder="1" applyAlignment="1">
      <alignment vertical="top" wrapText="1"/>
    </xf>
    <xf numFmtId="0" fontId="0" fillId="0" borderId="17" xfId="0" applyBorder="1"/>
    <xf numFmtId="0" fontId="5" fillId="0" borderId="18" xfId="0" applyFont="1" applyBorder="1" applyAlignment="1">
      <alignment vertical="top" wrapText="1"/>
    </xf>
    <xf numFmtId="6" fontId="0" fillId="0" borderId="0" xfId="0" applyNumberFormat="1"/>
    <xf numFmtId="0" fontId="11" fillId="5" borderId="8" xfId="0" applyFont="1" applyFill="1" applyBorder="1"/>
    <xf numFmtId="0" fontId="1" fillId="5" borderId="7" xfId="0" applyFont="1" applyFill="1" applyBorder="1" applyAlignment="1">
      <alignment wrapText="1"/>
    </xf>
    <xf numFmtId="0" fontId="1" fillId="5" borderId="6" xfId="0" applyFont="1" applyFill="1" applyBorder="1" applyAlignment="1">
      <alignment wrapText="1"/>
    </xf>
    <xf numFmtId="0" fontId="9" fillId="6" borderId="13" xfId="0" applyFont="1" applyFill="1" applyBorder="1" applyAlignment="1">
      <alignment wrapText="1"/>
    </xf>
    <xf numFmtId="0" fontId="9" fillId="6" borderId="14" xfId="0" applyFont="1" applyFill="1" applyBorder="1" applyAlignment="1">
      <alignment wrapText="1"/>
    </xf>
    <xf numFmtId="0" fontId="9" fillId="6" borderId="15" xfId="0" applyFont="1" applyFill="1" applyBorder="1" applyAlignment="1">
      <alignment wrapText="1"/>
    </xf>
    <xf numFmtId="0" fontId="9" fillId="6" borderId="7" xfId="0" applyFont="1" applyFill="1" applyBorder="1" applyAlignment="1">
      <alignment wrapText="1"/>
    </xf>
    <xf numFmtId="0" fontId="9" fillId="6" borderId="3" xfId="0" applyFont="1" applyFill="1" applyBorder="1"/>
    <xf numFmtId="0" fontId="11" fillId="2" borderId="8" xfId="0" applyFont="1" applyFill="1" applyBorder="1"/>
    <xf numFmtId="0" fontId="1" fillId="2" borderId="7" xfId="0" applyFont="1" applyFill="1" applyBorder="1" applyAlignment="1">
      <alignment wrapText="1"/>
    </xf>
    <xf numFmtId="0" fontId="9" fillId="3" borderId="13" xfId="0" applyFont="1" applyFill="1" applyBorder="1" applyAlignment="1">
      <alignment wrapText="1"/>
    </xf>
    <xf numFmtId="0" fontId="9" fillId="3" borderId="14" xfId="0" applyFont="1" applyFill="1" applyBorder="1" applyAlignment="1">
      <alignment wrapText="1"/>
    </xf>
    <xf numFmtId="0" fontId="9" fillId="3" borderId="15" xfId="0" applyFont="1" applyFill="1" applyBorder="1" applyAlignment="1">
      <alignment wrapText="1"/>
    </xf>
    <xf numFmtId="0" fontId="9" fillId="3" borderId="7" xfId="0" applyFont="1" applyFill="1" applyBorder="1" applyAlignment="1">
      <alignment wrapText="1"/>
    </xf>
    <xf numFmtId="0" fontId="6" fillId="7" borderId="1" xfId="0" applyFont="1" applyFill="1" applyBorder="1" applyAlignment="1">
      <alignment wrapText="1"/>
    </xf>
    <xf numFmtId="6" fontId="9" fillId="0" borderId="19" xfId="0" applyNumberFormat="1" applyFont="1" applyBorder="1" applyAlignment="1">
      <alignment wrapText="1"/>
    </xf>
    <xf numFmtId="0" fontId="9" fillId="0" borderId="0" xfId="0" applyFont="1"/>
    <xf numFmtId="0" fontId="9" fillId="3" borderId="20" xfId="0" applyFont="1" applyFill="1" applyBorder="1" applyAlignment="1">
      <alignment wrapText="1"/>
    </xf>
    <xf numFmtId="6" fontId="8" fillId="0" borderId="0" xfId="0" applyNumberFormat="1" applyFont="1" applyAlignment="1">
      <alignment vertical="top" wrapText="1"/>
    </xf>
    <xf numFmtId="0" fontId="0" fillId="0" borderId="0" xfId="0" applyAlignment="1">
      <alignment wrapText="1"/>
    </xf>
    <xf numFmtId="0" fontId="13" fillId="0" borderId="0" xfId="0" applyFont="1"/>
    <xf numFmtId="0" fontId="9" fillId="0" borderId="21" xfId="0" applyFont="1" applyBorder="1" applyAlignment="1">
      <alignment wrapText="1"/>
    </xf>
    <xf numFmtId="0" fontId="0" fillId="0" borderId="1" xfId="0" applyBorder="1" applyAlignment="1">
      <alignment vertical="top"/>
    </xf>
    <xf numFmtId="0" fontId="1" fillId="2" borderId="1" xfId="0" applyFont="1" applyFill="1" applyBorder="1" applyAlignment="1">
      <alignment wrapText="1"/>
    </xf>
    <xf numFmtId="0" fontId="9" fillId="3" borderId="1" xfId="0" applyFont="1" applyFill="1" applyBorder="1"/>
    <xf numFmtId="6" fontId="9" fillId="0" borderId="1" xfId="0" applyNumberFormat="1" applyFont="1" applyBorder="1" applyAlignment="1">
      <alignment wrapText="1"/>
    </xf>
    <xf numFmtId="0" fontId="2" fillId="0" borderId="2" xfId="0" applyFont="1" applyBorder="1" applyAlignment="1">
      <alignment vertical="top" wrapText="1"/>
    </xf>
    <xf numFmtId="8" fontId="0" fillId="0" borderId="0" xfId="0" applyNumberFormat="1"/>
    <xf numFmtId="0" fontId="14" fillId="7" borderId="1" xfId="0" applyFont="1" applyFill="1" applyBorder="1" applyAlignment="1">
      <alignment wrapText="1"/>
    </xf>
    <xf numFmtId="6" fontId="13" fillId="7" borderId="1" xfId="0" applyNumberFormat="1" applyFont="1" applyFill="1" applyBorder="1" applyAlignment="1">
      <alignment wrapText="1"/>
    </xf>
    <xf numFmtId="0" fontId="14" fillId="8" borderId="0" xfId="0" applyFont="1" applyFill="1"/>
    <xf numFmtId="0" fontId="14" fillId="4" borderId="1" xfId="0" applyFont="1" applyFill="1" applyBorder="1" applyAlignment="1">
      <alignment wrapText="1"/>
    </xf>
    <xf numFmtId="6" fontId="13" fillId="4" borderId="1" xfId="0" applyNumberFormat="1" applyFont="1" applyFill="1" applyBorder="1" applyAlignment="1">
      <alignment wrapText="1"/>
    </xf>
    <xf numFmtId="0" fontId="14" fillId="0" borderId="0" xfId="0" applyFont="1"/>
    <xf numFmtId="0" fontId="14" fillId="0" borderId="1" xfId="0" applyFont="1" applyBorder="1"/>
    <xf numFmtId="6" fontId="14" fillId="4" borderId="1" xfId="0" applyNumberFormat="1" applyFont="1" applyFill="1" applyBorder="1" applyAlignment="1">
      <alignment wrapText="1"/>
    </xf>
    <xf numFmtId="164" fontId="14" fillId="4" borderId="1" xfId="1" applyNumberFormat="1" applyFont="1" applyFill="1" applyBorder="1" applyAlignment="1">
      <alignment wrapText="1"/>
    </xf>
    <xf numFmtId="6" fontId="13" fillId="7" borderId="1" xfId="0" applyNumberFormat="1" applyFont="1" applyFill="1" applyBorder="1" applyAlignment="1">
      <alignment horizontal="left" vertical="top" wrapText="1"/>
    </xf>
    <xf numFmtId="6" fontId="13" fillId="7" borderId="8" xfId="0" applyNumberFormat="1" applyFont="1" applyFill="1" applyBorder="1" applyAlignment="1">
      <alignment wrapText="1"/>
    </xf>
    <xf numFmtId="0" fontId="13" fillId="0" borderId="1" xfId="0" applyFont="1" applyBorder="1" applyAlignment="1">
      <alignment horizontal="left" wrapText="1" indent="2"/>
    </xf>
    <xf numFmtId="6" fontId="13" fillId="0" borderId="1" xfId="0" applyNumberFormat="1" applyFont="1" applyBorder="1" applyAlignment="1">
      <alignment wrapText="1"/>
    </xf>
    <xf numFmtId="6" fontId="14" fillId="0" borderId="0" xfId="0" applyNumberFormat="1" applyFont="1"/>
    <xf numFmtId="0" fontId="14" fillId="0" borderId="1" xfId="0" applyFont="1" applyBorder="1" applyAlignment="1">
      <alignment horizontal="left" wrapText="1" indent="2"/>
    </xf>
    <xf numFmtId="6" fontId="14" fillId="0" borderId="1" xfId="0" applyNumberFormat="1" applyFont="1" applyBorder="1" applyAlignment="1">
      <alignment wrapText="1"/>
    </xf>
    <xf numFmtId="0" fontId="15" fillId="0" borderId="1" xfId="0" applyFont="1" applyBorder="1" applyAlignment="1">
      <alignment wrapText="1"/>
    </xf>
    <xf numFmtId="0" fontId="13" fillId="0" borderId="1" xfId="0" applyFont="1" applyBorder="1" applyAlignment="1">
      <alignment wrapText="1"/>
    </xf>
    <xf numFmtId="0" fontId="14" fillId="0" borderId="1" xfId="0" applyFont="1" applyBorder="1" applyAlignment="1">
      <alignment wrapText="1"/>
    </xf>
    <xf numFmtId="0" fontId="13" fillId="0" borderId="1" xfId="0" applyFont="1" applyBorder="1" applyAlignment="1">
      <alignment horizontal="left" wrapText="1" indent="4"/>
    </xf>
    <xf numFmtId="6" fontId="13" fillId="4" borderId="4" xfId="0" applyNumberFormat="1" applyFont="1" applyFill="1" applyBorder="1" applyAlignment="1">
      <alignment wrapText="1"/>
    </xf>
    <xf numFmtId="0" fontId="15" fillId="0" borderId="1" xfId="0" applyFont="1" applyBorder="1"/>
    <xf numFmtId="0" fontId="15" fillId="0" borderId="11" xfId="0" applyFont="1" applyBorder="1" applyAlignment="1">
      <alignment wrapText="1"/>
    </xf>
    <xf numFmtId="6" fontId="16" fillId="0" borderId="12" xfId="0" applyNumberFormat="1" applyFont="1" applyBorder="1" applyAlignment="1">
      <alignment wrapText="1"/>
    </xf>
    <xf numFmtId="0" fontId="15" fillId="0" borderId="1" xfId="0" applyFont="1" applyBorder="1" applyAlignment="1">
      <alignment vertical="top"/>
    </xf>
    <xf numFmtId="0" fontId="3" fillId="0" borderId="0" xfId="0" applyFont="1" applyAlignment="1">
      <alignment horizontal="left" wrapText="1"/>
    </xf>
    <xf numFmtId="9" fontId="13" fillId="7" borderId="1" xfId="2" applyFont="1" applyFill="1" applyBorder="1" applyAlignment="1">
      <alignment horizontal="center" wrapText="1"/>
    </xf>
    <xf numFmtId="0" fontId="1" fillId="2" borderId="1" xfId="0" applyFont="1" applyFill="1" applyBorder="1" applyAlignment="1">
      <alignment horizontal="center" wrapText="1"/>
    </xf>
    <xf numFmtId="0" fontId="9" fillId="3" borderId="1" xfId="0" applyFont="1" applyFill="1" applyBorder="1" applyAlignment="1">
      <alignment horizontal="center" wrapText="1"/>
    </xf>
  </cellXfs>
  <cellStyles count="3">
    <cellStyle name="Currency" xfId="1" builtinId="4"/>
    <cellStyle name="Normal" xfId="0" builtinId="0"/>
    <cellStyle name="Percent" xfId="2" builtinId="5"/>
  </cellStyles>
  <dxfs count="0"/>
  <tableStyles count="0" defaultTableStyle="TableStyleMedium2" defaultPivotStyle="PivotStyleLight16"/>
  <colors>
    <mruColors>
      <color rgb="FFEDF1F9"/>
      <color rgb="FFEDD1D1"/>
      <color rgb="FFE0E6F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drawings/drawing1.xml><?xml version="1.0" encoding="utf-8"?>
<xdr:wsDr xmlns:xdr="http://schemas.openxmlformats.org/drawingml/2006/spreadsheetDrawing" xmlns:a="http://schemas.openxmlformats.org/drawingml/2006/main">
  <xdr:twoCellAnchor>
    <xdr:from>
      <xdr:col>1</xdr:col>
      <xdr:colOff>28229</xdr:colOff>
      <xdr:row>0</xdr:row>
      <xdr:rowOff>83389</xdr:rowOff>
    </xdr:from>
    <xdr:to>
      <xdr:col>14</xdr:col>
      <xdr:colOff>95250</xdr:colOff>
      <xdr:row>10</xdr:row>
      <xdr:rowOff>169334</xdr:rowOff>
    </xdr:to>
    <xdr:sp macro="" textlink="">
      <xdr:nvSpPr>
        <xdr:cNvPr id="5" name="Rectangle 1">
          <a:extLst>
            <a:ext uri="{FF2B5EF4-FFF2-40B4-BE49-F238E27FC236}">
              <a16:creationId xmlns:a16="http://schemas.microsoft.com/office/drawing/2014/main" id="{FD1992C7-AA22-4941-9568-B6DA7EAA81E5}"/>
            </a:ext>
          </a:extLst>
        </xdr:cNvPr>
        <xdr:cNvSpPr/>
      </xdr:nvSpPr>
      <xdr:spPr>
        <a:xfrm>
          <a:off x="155229" y="83389"/>
          <a:ext cx="10523354" cy="1320667"/>
        </a:xfrm>
        <a:prstGeom prst="rect">
          <a:avLst/>
        </a:prstGeom>
        <a:solidFill>
          <a:schemeClr val="accent6">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800" b="1"/>
            <a:t>Introduction: </a:t>
          </a:r>
          <a:endParaRPr lang="en-US" sz="1800" b="0"/>
        </a:p>
        <a:p>
          <a:pPr algn="l"/>
          <a:r>
            <a:rPr lang="en-US" sz="1400" b="0"/>
            <a:t>This Excel Spreadsheet is provided </a:t>
          </a:r>
          <a:r>
            <a:rPr lang="en-US" sz="1400"/>
            <a:t>to aid Climate Pollution Reduction Grant</a:t>
          </a:r>
          <a:r>
            <a:rPr lang="en-US" sz="1400" baseline="0"/>
            <a:t> implementation grant </a:t>
          </a:r>
          <a:r>
            <a:rPr lang="en-US" sz="1400"/>
            <a:t>applicants in developing the required budget table(s) within the budget narrative.  </a:t>
          </a:r>
          <a:r>
            <a:rPr lang="en-US" sz="1400">
              <a:solidFill>
                <a:schemeClr val="lt1"/>
              </a:solidFill>
              <a:effectLst/>
              <a:latin typeface="+mn-lt"/>
              <a:ea typeface="+mn-ea"/>
              <a:cs typeface="+mn-cs"/>
            </a:rPr>
            <a:t>Applicants may submit a budget spreadsheet (no page limit) with their application.</a:t>
          </a:r>
          <a:endParaRPr lang="en-US" sz="1400"/>
        </a:p>
        <a:p>
          <a:pPr algn="l"/>
          <a:endParaRPr lang="en-US" sz="1400"/>
        </a:p>
        <a:p>
          <a:pPr algn="l"/>
          <a:r>
            <a:rPr lang="en-US" sz="1400"/>
            <a:t>The</a:t>
          </a:r>
          <a:r>
            <a:rPr lang="en-US" sz="1400" baseline="0"/>
            <a:t> individual worksheets are formatted for 1 page width of 8.5" x 11" landscape orientation.</a:t>
          </a:r>
          <a:endParaRPr lang="en-US" sz="1400" b="0"/>
        </a:p>
      </xdr:txBody>
    </xdr:sp>
    <xdr:clientData/>
  </xdr:twoCellAnchor>
  <xdr:twoCellAnchor>
    <xdr:from>
      <xdr:col>1</xdr:col>
      <xdr:colOff>41787</xdr:colOff>
      <xdr:row>9</xdr:row>
      <xdr:rowOff>174298</xdr:rowOff>
    </xdr:from>
    <xdr:to>
      <xdr:col>14</xdr:col>
      <xdr:colOff>86391</xdr:colOff>
      <xdr:row>40</xdr:row>
      <xdr:rowOff>142875</xdr:rowOff>
    </xdr:to>
    <xdr:sp macro="" textlink="">
      <xdr:nvSpPr>
        <xdr:cNvPr id="294" name="Rectangle 2">
          <a:extLst>
            <a:ext uri="{FF2B5EF4-FFF2-40B4-BE49-F238E27FC236}">
              <a16:creationId xmlns:a16="http://schemas.microsoft.com/office/drawing/2014/main" id="{C2E9A354-A79D-41A6-AB37-77B1C72CD66E}"/>
            </a:ext>
          </a:extLst>
        </xdr:cNvPr>
        <xdr:cNvSpPr/>
      </xdr:nvSpPr>
      <xdr:spPr>
        <a:xfrm>
          <a:off x="168787" y="1222048"/>
          <a:ext cx="10522104" cy="5747077"/>
        </a:xfrm>
        <a:prstGeom prst="rect">
          <a:avLst/>
        </a:prstGeom>
        <a:solidFill>
          <a:schemeClr val="accent6">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800" b="1"/>
            <a:t>Instructions:  </a:t>
          </a:r>
        </a:p>
        <a:p>
          <a:pPr algn="l"/>
          <a:r>
            <a:rPr lang="en-US" sz="1400" b="0" baseline="0"/>
            <a:t>The template contains 5 tabs (titled "Measure 1 Budget" through "Measure 5 Budget") where applicants can create budgets for up to 5 discrete GHG measures contained in their application. Applicants should leave excess tabs blank (ie, if an application is for a single GHG measure, only Tab 1 should contain any numerical entries.) The Consolidated Budget tab will automatically sum budget totals across all GHG measure Tabs.  If an application includes more than 5 GHG measures, users may add duplicate tabs, but will need to manually update the formulas contained on the Consolidated Budget tab.</a:t>
          </a:r>
        </a:p>
        <a:p>
          <a:pPr algn="l"/>
          <a:endParaRPr lang="en-US" sz="1400" b="1" baseline="0"/>
        </a:p>
        <a:p>
          <a:pPr algn="l"/>
          <a:r>
            <a:rPr lang="en-US" sz="1400" b="1" baseline="0"/>
            <a:t>Measure Tab Instructions:</a:t>
          </a:r>
        </a:p>
        <a:p>
          <a:pPr algn="l"/>
          <a:r>
            <a:rPr lang="en-US" sz="1400" b="0" baseline="0"/>
            <a:t>Below is a description of the steps an applicant should complete to finish each measure tab of the template. </a:t>
          </a:r>
        </a:p>
        <a:p>
          <a:pPr algn="l"/>
          <a:r>
            <a:rPr lang="en-US" sz="1400" b="0" baseline="0"/>
            <a:t>- </a:t>
          </a:r>
          <a:r>
            <a:rPr lang="en-US" sz="1400" b="1" baseline="0"/>
            <a:t>In column C,</a:t>
          </a:r>
          <a:r>
            <a:rPr lang="en-US" sz="1400" b="0" baseline="0"/>
            <a:t> provide itemized costs descriptions in each cost category. Insert or delete rows as needed.</a:t>
          </a:r>
        </a:p>
        <a:p>
          <a:pPr algn="l"/>
          <a:endParaRPr lang="en-US" sz="1400" b="0" baseline="0"/>
        </a:p>
        <a:p>
          <a:pPr algn="l"/>
          <a:r>
            <a:rPr lang="en-US" sz="1400" b="0" baseline="0"/>
            <a:t>- </a:t>
          </a:r>
          <a:r>
            <a:rPr lang="en-US" sz="1400" b="1" baseline="0"/>
            <a:t>In columns D through H,</a:t>
          </a:r>
          <a:r>
            <a:rPr lang="en-US" sz="1400" b="0" baseline="0"/>
            <a:t> fill in the cost for the line item per year - personnel, fringe benefits, travel, equipment, installation, or labor supplies, contractual costs, and other direct costs (i.e., subawards, participant support costs), and indirect costs for each applicable year. Subtotals will calculate automatically.</a:t>
          </a:r>
        </a:p>
        <a:p>
          <a:pPr algn="l"/>
          <a:endParaRPr lang="en-US" sz="1400" b="0" baseline="0"/>
        </a:p>
        <a:p>
          <a:pPr algn="l"/>
          <a:r>
            <a:rPr lang="en-US" sz="1400" b="0" baseline="0"/>
            <a:t>- </a:t>
          </a:r>
          <a:r>
            <a:rPr lang="en-US" sz="1400" b="1" baseline="0"/>
            <a:t>Column J </a:t>
          </a:r>
          <a:r>
            <a:rPr lang="en-US" sz="1400" b="0" baseline="0"/>
            <a:t>will automatically calculate the total cost for the line item for the entire measure, including subtotals for each budget category - personnel, fringe benefits, travel, equipment, installation, or labor supplies, contractual costs, and other direct costs (i.e., subawards, participant support costs), and indirect costs. </a:t>
          </a:r>
        </a:p>
        <a:p>
          <a:pPr algn="l"/>
          <a:endParaRPr lang="en-US" sz="1400" b="0" baseline="0"/>
        </a:p>
        <a:p>
          <a:pPr algn="l"/>
          <a:r>
            <a:rPr lang="en-US" sz="1400" b="0" baseline="0"/>
            <a:t>Please check all formulas and calculations before finalizing your budget tables.</a:t>
          </a:r>
        </a:p>
        <a:p>
          <a:pPr algn="l"/>
          <a:endParaRPr lang="en-US" sz="1400" b="0" baseline="0"/>
        </a:p>
        <a:p>
          <a:pPr algn="l"/>
          <a:r>
            <a:rPr lang="en-US" sz="1400" b="1" baseline="0"/>
            <a:t>Consolidated Budget Instructions:</a:t>
          </a:r>
        </a:p>
        <a:p>
          <a:pPr algn="l"/>
          <a:r>
            <a:rPr lang="en-US" sz="1400" b="0" baseline="0"/>
            <a:t>This table will update automatically based on the budget detail entered in the tabs for measures 1-5. If your application includes more than 5 individual measures, you will need to add additional tabs, update the formulas below, and add additional lines to the "Budget by Project" table to include the additional measures.</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A5BF4F-A53F-426F-B2F9-1F2AFC00110F}">
  <dimension ref="D1:R28"/>
  <sheetViews>
    <sheetView showGridLines="0" zoomScale="90" zoomScaleNormal="90" workbookViewId="0">
      <selection activeCell="F58" sqref="F58"/>
    </sheetView>
  </sheetViews>
  <sheetFormatPr defaultRowHeight="14.5" x14ac:dyDescent="0.35"/>
  <cols>
    <col min="1" max="1" width="1.7265625" customWidth="1"/>
    <col min="5" max="5" width="13.453125" bestFit="1" customWidth="1"/>
    <col min="6" max="6" width="14.453125" bestFit="1" customWidth="1"/>
    <col min="7" max="9" width="14.453125" customWidth="1"/>
    <col min="10" max="10" width="10.7265625" bestFit="1" customWidth="1"/>
    <col min="11" max="11" width="15.54296875" customWidth="1"/>
    <col min="18" max="18" width="37.54296875" customWidth="1"/>
  </cols>
  <sheetData>
    <row r="1" spans="4:11" ht="10.5" customHeight="1" x14ac:dyDescent="0.35"/>
    <row r="2" spans="4:11" x14ac:dyDescent="0.35">
      <c r="D2" s="3"/>
      <c r="E2" s="3"/>
      <c r="J2" s="20"/>
      <c r="K2" s="3"/>
    </row>
    <row r="3" spans="4:11" x14ac:dyDescent="0.35">
      <c r="D3" s="3"/>
      <c r="E3" s="3"/>
      <c r="J3" s="18"/>
      <c r="K3" s="19"/>
    </row>
    <row r="4" spans="4:11" x14ac:dyDescent="0.35">
      <c r="D4" s="4"/>
      <c r="E4" s="3"/>
    </row>
    <row r="9" spans="4:11" x14ac:dyDescent="0.35">
      <c r="J9" s="12"/>
    </row>
    <row r="17" spans="5:18" x14ac:dyDescent="0.35">
      <c r="E17" s="21"/>
      <c r="F17" s="21"/>
      <c r="G17" s="21"/>
      <c r="H17" s="21"/>
      <c r="I17" s="21"/>
    </row>
    <row r="18" spans="5:18" x14ac:dyDescent="0.35">
      <c r="E18" s="21"/>
      <c r="F18" s="21"/>
      <c r="G18" s="21"/>
      <c r="H18" s="21"/>
      <c r="I18" s="21"/>
    </row>
    <row r="27" spans="5:18" ht="23.5" x14ac:dyDescent="0.55000000000000004">
      <c r="Q27" s="17"/>
    </row>
    <row r="28" spans="5:18" x14ac:dyDescent="0.35">
      <c r="Q28" s="40"/>
      <c r="R28" s="41"/>
    </row>
  </sheetData>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C96326-4914-48E0-ADF2-3E1029E57328}">
  <sheetPr>
    <tabColor theme="9" tint="-0.249977111117893"/>
  </sheetPr>
  <dimension ref="B2:AM28"/>
  <sheetViews>
    <sheetView showGridLines="0" tabSelected="1" zoomScale="122" zoomScaleNormal="85" workbookViewId="0">
      <selection activeCell="D24" sqref="D24"/>
    </sheetView>
  </sheetViews>
  <sheetFormatPr defaultColWidth="9.26953125" defaultRowHeight="15" customHeight="1" x14ac:dyDescent="0.35"/>
  <cols>
    <col min="1" max="1" width="3.26953125" customWidth="1"/>
    <col min="2" max="2" width="12.26953125" customWidth="1"/>
    <col min="3" max="3" width="29.26953125" customWidth="1"/>
    <col min="4" max="4" width="12.7265625" style="6" bestFit="1" customWidth="1"/>
    <col min="5" max="5" width="11.7265625" style="2" customWidth="1"/>
    <col min="6" max="6" width="12.26953125" customWidth="1"/>
    <col min="7" max="7" width="11.453125" customWidth="1"/>
    <col min="8" max="8" width="12" style="2" customWidth="1"/>
    <col min="9" max="9" width="3.54296875" style="7" customWidth="1"/>
    <col min="10" max="10" width="13.26953125" bestFit="1" customWidth="1"/>
    <col min="11" max="11" width="10.26953125" customWidth="1"/>
  </cols>
  <sheetData>
    <row r="2" spans="2:39" ht="23.5" x14ac:dyDescent="0.55000000000000004">
      <c r="B2" s="17" t="s">
        <v>0</v>
      </c>
    </row>
    <row r="3" spans="2:39" ht="26.65" customHeight="1" x14ac:dyDescent="0.35">
      <c r="B3" s="75" t="s">
        <v>1</v>
      </c>
      <c r="C3" s="75"/>
      <c r="D3" s="75"/>
      <c r="E3" s="75"/>
      <c r="F3" s="75"/>
      <c r="G3" s="75"/>
      <c r="H3" s="75"/>
      <c r="I3" s="75"/>
      <c r="J3" s="75"/>
    </row>
    <row r="4" spans="2:39" ht="15" customHeight="1" x14ac:dyDescent="0.35">
      <c r="B4" s="5"/>
    </row>
    <row r="5" spans="2:39" ht="18.5" x14ac:dyDescent="0.45">
      <c r="B5" s="30" t="s">
        <v>2</v>
      </c>
      <c r="C5" s="31"/>
      <c r="D5" s="31"/>
      <c r="E5" s="31"/>
      <c r="F5" s="31"/>
      <c r="G5" s="31"/>
      <c r="H5" s="31"/>
      <c r="I5" s="31"/>
      <c r="J5" s="45"/>
    </row>
    <row r="6" spans="2:39" ht="17.149999999999999" customHeight="1" x14ac:dyDescent="0.35">
      <c r="B6" s="32" t="s">
        <v>3</v>
      </c>
      <c r="C6" s="32" t="s">
        <v>4</v>
      </c>
      <c r="D6" s="32" t="s">
        <v>5</v>
      </c>
      <c r="E6" s="33" t="s">
        <v>6</v>
      </c>
      <c r="F6" s="33" t="s">
        <v>7</v>
      </c>
      <c r="G6" s="33" t="s">
        <v>8</v>
      </c>
      <c r="H6" s="34" t="s">
        <v>9</v>
      </c>
      <c r="I6" s="35"/>
      <c r="J6" s="46" t="s">
        <v>10</v>
      </c>
    </row>
    <row r="7" spans="2:39" s="5" customFormat="1" ht="14.5" x14ac:dyDescent="0.35">
      <c r="B7" s="13" t="s">
        <v>11</v>
      </c>
      <c r="C7" s="50" t="s">
        <v>12</v>
      </c>
      <c r="D7" s="51">
        <f>'Program Management Budget'!D11+'Mobility Hubs Budget'!D11+'Behavior Change Budget'!D11+'Service Improvement Budget'!D11</f>
        <v>85509</v>
      </c>
      <c r="E7" s="51">
        <f>'Program Management Budget'!E11+'Mobility Hubs Budget'!E11+'Behavior Change Budget'!E11+'Service Improvement Budget'!E11</f>
        <v>87646.725000000006</v>
      </c>
      <c r="F7" s="51">
        <f>'Program Management Budget'!F11+'Mobility Hubs Budget'!F11+'Behavior Change Budget'!F11+'Service Improvement Budget'!F11</f>
        <v>89837.893125000002</v>
      </c>
      <c r="G7" s="51">
        <f>'Program Management Budget'!G11+'Mobility Hubs Budget'!G11+'Behavior Change Budget'!G11+'Service Improvement Budget'!G11</f>
        <v>92083.840453124998</v>
      </c>
      <c r="H7" s="51">
        <f>'Program Management Budget'!H11+'Mobility Hubs Budget'!H11+'Behavior Change Budget'!H11+'Service Improvement Budget'!H11</f>
        <v>94385.936464453116</v>
      </c>
      <c r="I7" s="52"/>
      <c r="J7" s="51">
        <f>SUM(D7:I7)</f>
        <v>449463.39504257817</v>
      </c>
      <c r="K7"/>
      <c r="L7"/>
      <c r="M7"/>
      <c r="N7"/>
      <c r="O7"/>
      <c r="P7"/>
      <c r="Q7"/>
      <c r="R7"/>
      <c r="S7"/>
      <c r="T7"/>
      <c r="U7"/>
      <c r="V7"/>
      <c r="W7"/>
      <c r="X7"/>
      <c r="Y7"/>
      <c r="Z7"/>
      <c r="AA7"/>
      <c r="AB7"/>
      <c r="AC7"/>
      <c r="AD7"/>
      <c r="AE7"/>
      <c r="AF7"/>
      <c r="AG7"/>
      <c r="AH7"/>
      <c r="AI7"/>
      <c r="AJ7"/>
      <c r="AK7"/>
      <c r="AL7"/>
      <c r="AM7"/>
    </row>
    <row r="8" spans="2:39" ht="14.5" x14ac:dyDescent="0.35">
      <c r="B8" s="14"/>
      <c r="C8" s="50" t="s">
        <v>13</v>
      </c>
      <c r="D8" s="51">
        <f>'Program Management Budget'!D16+'Mobility Hubs Budget'!D16+'Behavior Change Budget'!D16+'Service Improvement Budget'!D16</f>
        <v>22788</v>
      </c>
      <c r="E8" s="51">
        <f>'Program Management Budget'!E16+'Mobility Hubs Budget'!E16+'Behavior Change Budget'!E16+'Service Improvement Budget'!E16</f>
        <v>23357.7</v>
      </c>
      <c r="F8" s="51">
        <f>'Program Management Budget'!F16+'Mobility Hubs Budget'!F16+'Behavior Change Budget'!F16+'Service Improvement Budget'!F16</f>
        <v>23941.642500000002</v>
      </c>
      <c r="G8" s="51">
        <f>'Program Management Budget'!G16+'Mobility Hubs Budget'!G16+'Behavior Change Budget'!G16+'Service Improvement Budget'!G16</f>
        <v>24540.183562500002</v>
      </c>
      <c r="H8" s="51">
        <f>'Program Management Budget'!H16+'Mobility Hubs Budget'!H16+'Behavior Change Budget'!H16+'Service Improvement Budget'!H16</f>
        <v>25153.688151562503</v>
      </c>
      <c r="I8" s="52"/>
      <c r="J8" s="51">
        <f t="shared" ref="J8:J14" si="0">SUM(D8:I8)</f>
        <v>119781.21421406249</v>
      </c>
    </row>
    <row r="9" spans="2:39" ht="14.5" x14ac:dyDescent="0.35">
      <c r="B9" s="14"/>
      <c r="C9" s="50" t="s">
        <v>14</v>
      </c>
      <c r="D9" s="51">
        <f>'Program Management Budget'!D26+'Mobility Hubs Budget'!D27+'Behavior Change Budget'!D27+'Service Improvement Budget'!D27</f>
        <v>1000</v>
      </c>
      <c r="E9" s="51">
        <f>'Program Management Budget'!E26+'Mobility Hubs Budget'!E27+'Behavior Change Budget'!E27+'Service Improvement Budget'!E27</f>
        <v>1000</v>
      </c>
      <c r="F9" s="51">
        <f>'Program Management Budget'!F26+'Mobility Hubs Budget'!F27+'Behavior Change Budget'!F27+'Service Improvement Budget'!F27</f>
        <v>1000</v>
      </c>
      <c r="G9" s="51">
        <f>'Program Management Budget'!G26+'Mobility Hubs Budget'!G27+'Behavior Change Budget'!G27+'Service Improvement Budget'!G27</f>
        <v>1000</v>
      </c>
      <c r="H9" s="51">
        <f>'Program Management Budget'!H26+'Mobility Hubs Budget'!H27+'Behavior Change Budget'!H27+'Service Improvement Budget'!H27</f>
        <v>1000</v>
      </c>
      <c r="I9" s="52"/>
      <c r="J9" s="51">
        <f t="shared" si="0"/>
        <v>5000</v>
      </c>
    </row>
    <row r="10" spans="2:39" ht="14.5" x14ac:dyDescent="0.35">
      <c r="B10" s="14"/>
      <c r="C10" s="50" t="s">
        <v>15</v>
      </c>
      <c r="D10" s="51">
        <f>'Program Management Budget'!D29+'Mobility Hubs Budget'!D46+'Behavior Change Budget'!D31+'Service Improvement Budget'!D31</f>
        <v>1710467.5</v>
      </c>
      <c r="E10" s="51">
        <f>'Program Management Budget'!E29+'Mobility Hubs Budget'!E46+'Behavior Change Budget'!E31+'Service Improvement Budget'!E31</f>
        <v>900000</v>
      </c>
      <c r="F10" s="51">
        <f>'Program Management Budget'!F29+'Mobility Hubs Budget'!F46+'Behavior Change Budget'!F31+'Service Improvement Budget'!F31</f>
        <v>900000</v>
      </c>
      <c r="G10" s="51">
        <f>'Program Management Budget'!G29+'Mobility Hubs Budget'!G46+'Behavior Change Budget'!G31+'Service Improvement Budget'!G31</f>
        <v>700000</v>
      </c>
      <c r="H10" s="51">
        <f>'Program Management Budget'!H29+'Mobility Hubs Budget'!H46+'Behavior Change Budget'!H31+'Service Improvement Budget'!H31</f>
        <v>500000</v>
      </c>
      <c r="I10" s="52"/>
      <c r="J10" s="51">
        <f t="shared" si="0"/>
        <v>4710467.5</v>
      </c>
    </row>
    <row r="11" spans="2:39" ht="14.5" x14ac:dyDescent="0.35">
      <c r="B11" s="14"/>
      <c r="C11" s="50" t="s">
        <v>16</v>
      </c>
      <c r="D11" s="51">
        <f>'Program Management Budget'!D35+'Mobility Hubs Budget'!D52+'Behavior Change Budget'!D35+'Service Improvement Budget'!D35</f>
        <v>481790</v>
      </c>
      <c r="E11" s="51">
        <f>'Program Management Budget'!E35+'Mobility Hubs Budget'!E52+'Behavior Change Budget'!E35+'Service Improvement Budget'!E35</f>
        <v>436990</v>
      </c>
      <c r="F11" s="51">
        <f>'Program Management Budget'!F35+'Mobility Hubs Budget'!F52+'Behavior Change Budget'!F35+'Service Improvement Budget'!F35</f>
        <v>436990</v>
      </c>
      <c r="G11" s="51">
        <f>'Program Management Budget'!G35+'Mobility Hubs Budget'!G52+'Behavior Change Budget'!G35+'Service Improvement Budget'!G35</f>
        <v>436990</v>
      </c>
      <c r="H11" s="51">
        <f>'Program Management Budget'!H35+'Mobility Hubs Budget'!H52+'Behavior Change Budget'!H35+'Service Improvement Budget'!H35</f>
        <v>436990</v>
      </c>
      <c r="I11" s="52"/>
      <c r="J11" s="51">
        <f t="shared" si="0"/>
        <v>2229750</v>
      </c>
    </row>
    <row r="12" spans="2:39" ht="14.5" x14ac:dyDescent="0.35">
      <c r="B12" s="14"/>
      <c r="C12" s="50" t="s">
        <v>17</v>
      </c>
      <c r="D12" s="51">
        <f>'Program Management Budget'!D41+'Mobility Hubs Budget'!D59+'Behavior Change Budget'!D41+'Service Improvement Budget'!D41</f>
        <v>3874400</v>
      </c>
      <c r="E12" s="51">
        <f>'Program Management Budget'!E41+'Mobility Hubs Budget'!E59+'Behavior Change Budget'!E41+'Service Improvement Budget'!E41</f>
        <v>3864400</v>
      </c>
      <c r="F12" s="51">
        <f>'Program Management Budget'!F41+'Mobility Hubs Budget'!F59+'Behavior Change Budget'!F41+'Service Improvement Budget'!F41</f>
        <v>3864400</v>
      </c>
      <c r="G12" s="51">
        <f>'Program Management Budget'!G41+'Mobility Hubs Budget'!G59+'Behavior Change Budget'!G41+'Service Improvement Budget'!G41</f>
        <v>3864400</v>
      </c>
      <c r="H12" s="51">
        <f>'Program Management Budget'!H41+'Mobility Hubs Budget'!H59+'Behavior Change Budget'!H41+'Service Improvement Budget'!H41</f>
        <v>3864400</v>
      </c>
      <c r="I12" s="52"/>
      <c r="J12" s="51">
        <f t="shared" si="0"/>
        <v>19332000</v>
      </c>
    </row>
    <row r="13" spans="2:39" ht="14.5" x14ac:dyDescent="0.35">
      <c r="B13" s="14"/>
      <c r="C13" s="50" t="s">
        <v>18</v>
      </c>
      <c r="D13" s="51">
        <f>'Program Management Budget'!D46+'Mobility Hubs Budget'!D67+'Behavior Change Budget'!D48+'Service Improvement Budget'!D49</f>
        <v>4201520</v>
      </c>
      <c r="E13" s="51">
        <f>'Program Management Budget'!E46+'Mobility Hubs Budget'!E67+'Behavior Change Budget'!E48+'Service Improvement Budget'!E49</f>
        <v>4201520</v>
      </c>
      <c r="F13" s="51">
        <f>'Program Management Budget'!F46+'Mobility Hubs Budget'!F67+'Behavior Change Budget'!F48+'Service Improvement Budget'!F49</f>
        <v>4201520</v>
      </c>
      <c r="G13" s="51">
        <f>'Program Management Budget'!G46+'Mobility Hubs Budget'!G67+'Behavior Change Budget'!G48+'Service Improvement Budget'!G49</f>
        <v>4201520</v>
      </c>
      <c r="H13" s="51">
        <f>'Program Management Budget'!H46+'Mobility Hubs Budget'!H67+'Behavior Change Budget'!H48+'Service Improvement Budget'!H49</f>
        <v>4201520</v>
      </c>
      <c r="I13" s="52"/>
      <c r="J13" s="51">
        <f t="shared" si="0"/>
        <v>21007600</v>
      </c>
    </row>
    <row r="14" spans="2:39" ht="14.5" x14ac:dyDescent="0.35">
      <c r="B14" s="15"/>
      <c r="C14" s="53" t="s">
        <v>19</v>
      </c>
      <c r="D14" s="54">
        <f>D13+D12+D11+D10+D9+D8+D7</f>
        <v>10377474.5</v>
      </c>
      <c r="E14" s="54">
        <f>E13+E12+E11+E10+E9+E8+E7</f>
        <v>9514914.4249999989</v>
      </c>
      <c r="F14" s="54">
        <f>F13+F12+F11+F10+F9+F8+F7</f>
        <v>9517689.5356249996</v>
      </c>
      <c r="G14" s="54">
        <f>G13+G12+G11+G10+G9+G8+G7</f>
        <v>9320534.0240156259</v>
      </c>
      <c r="H14" s="54">
        <f>H13+H12+H11+H10+H9+H8+H7</f>
        <v>9123449.6246160157</v>
      </c>
      <c r="I14" s="55"/>
      <c r="J14" s="54">
        <f t="shared" si="0"/>
        <v>47854062.10925664</v>
      </c>
    </row>
    <row r="15" spans="2:39" ht="14.5" x14ac:dyDescent="0.35">
      <c r="B15" s="44"/>
      <c r="C15" s="55"/>
      <c r="D15" s="55"/>
      <c r="E15" s="55"/>
      <c r="F15" s="55"/>
      <c r="G15" s="55"/>
      <c r="H15" s="55"/>
      <c r="I15" s="55"/>
      <c r="J15" s="56" t="s">
        <v>20</v>
      </c>
    </row>
    <row r="16" spans="2:39" ht="20.149999999999999" customHeight="1" x14ac:dyDescent="0.35">
      <c r="B16" s="44"/>
      <c r="C16" s="53" t="s">
        <v>21</v>
      </c>
      <c r="D16" s="57">
        <f>'Program Management Budget'!D52+'Mobility Hubs Budget'!D73+'Behavior Change Budget'!D53+'Service Improvement Budget'!D55</f>
        <v>0</v>
      </c>
      <c r="E16" s="57">
        <f>'Program Management Budget'!E52+'Mobility Hubs Budget'!E73+'Behavior Change Budget'!E53+'Service Improvement Budget'!E55</f>
        <v>0</v>
      </c>
      <c r="F16" s="57">
        <f>'Program Management Budget'!F52+'Mobility Hubs Budget'!F73+'Behavior Change Budget'!F53+'Service Improvement Budget'!F55</f>
        <v>0</v>
      </c>
      <c r="G16" s="57">
        <f>'Program Management Budget'!G52+'Mobility Hubs Budget'!G73+'Behavior Change Budget'!G53+'Service Improvement Budget'!G55</f>
        <v>0</v>
      </c>
      <c r="H16" s="57">
        <f>'Program Management Budget'!H52+'Mobility Hubs Budget'!H73+'Behavior Change Budget'!H53+'Service Improvement Budget'!H55</f>
        <v>0</v>
      </c>
      <c r="I16" s="55"/>
      <c r="J16" s="58">
        <f>SUM(D16:H16)</f>
        <v>0</v>
      </c>
    </row>
    <row r="17" spans="2:10" thickBot="1" x14ac:dyDescent="0.4">
      <c r="B17" s="44"/>
      <c r="D17"/>
      <c r="E17"/>
      <c r="H17"/>
      <c r="I17"/>
      <c r="J17" s="10" t="s">
        <v>20</v>
      </c>
    </row>
    <row r="18" spans="2:10" ht="31.15" customHeight="1" thickBot="1" x14ac:dyDescent="0.4">
      <c r="B18" s="43" t="s">
        <v>22</v>
      </c>
      <c r="C18" s="11"/>
      <c r="D18" s="37">
        <f>D14+D16</f>
        <v>10377474.5</v>
      </c>
      <c r="E18" s="37">
        <f>E14+E16</f>
        <v>9514914.4249999989</v>
      </c>
      <c r="F18" s="37">
        <f>F14+F16</f>
        <v>9517689.5356249996</v>
      </c>
      <c r="G18" s="37">
        <f>G14+G16</f>
        <v>9320534.0240156259</v>
      </c>
      <c r="H18" s="37">
        <f>H14+H16</f>
        <v>9123449.6246160157</v>
      </c>
      <c r="I18" s="38"/>
      <c r="J18" s="47">
        <f>J14+J16</f>
        <v>47854062.10925664</v>
      </c>
    </row>
    <row r="19" spans="2:10" s="1" customFormat="1" ht="14.5" x14ac:dyDescent="0.35">
      <c r="B19" s="6"/>
      <c r="C19"/>
      <c r="D19" s="6"/>
      <c r="E19" s="2"/>
      <c r="F19"/>
      <c r="G19"/>
      <c r="H19" s="2"/>
      <c r="I19" s="7"/>
      <c r="J19"/>
    </row>
    <row r="20" spans="2:10" ht="15" customHeight="1" x14ac:dyDescent="0.35">
      <c r="B20" s="6"/>
    </row>
    <row r="21" spans="2:10" ht="15" customHeight="1" x14ac:dyDescent="0.45">
      <c r="B21" s="30" t="s">
        <v>23</v>
      </c>
      <c r="C21" s="31"/>
      <c r="D21" s="31"/>
      <c r="E21" s="77"/>
      <c r="F21" s="77"/>
      <c r="H21"/>
      <c r="I21"/>
    </row>
    <row r="22" spans="2:10" ht="29.15" customHeight="1" x14ac:dyDescent="0.35">
      <c r="B22" s="32" t="s">
        <v>24</v>
      </c>
      <c r="C22" s="32" t="s">
        <v>25</v>
      </c>
      <c r="D22" s="39" t="s">
        <v>26</v>
      </c>
      <c r="E22" s="78" t="s">
        <v>27</v>
      </c>
      <c r="F22" s="78"/>
      <c r="H22"/>
      <c r="I22"/>
    </row>
    <row r="23" spans="2:10" ht="15" customHeight="1" x14ac:dyDescent="0.35">
      <c r="B23" s="36">
        <v>1</v>
      </c>
      <c r="C23" s="59" t="s">
        <v>68</v>
      </c>
      <c r="D23" s="60">
        <f>'Program Management Budget'!J54</f>
        <v>588394.60925664066</v>
      </c>
      <c r="E23" s="76">
        <f>D23/D$27</f>
        <v>1.2295604245952293E-2</v>
      </c>
      <c r="F23" s="76"/>
      <c r="H23"/>
      <c r="I23"/>
    </row>
    <row r="24" spans="2:10" ht="15" customHeight="1" x14ac:dyDescent="0.35">
      <c r="B24" s="36">
        <v>2</v>
      </c>
      <c r="C24" s="51" t="s">
        <v>29</v>
      </c>
      <c r="D24" s="60">
        <f>'Mobility Hubs Budget'!J75</f>
        <v>7140667.5</v>
      </c>
      <c r="E24" s="76">
        <f>D24/D$27</f>
        <v>0.14921758332024121</v>
      </c>
      <c r="F24" s="76"/>
      <c r="H24"/>
      <c r="I24"/>
    </row>
    <row r="25" spans="2:10" ht="15" customHeight="1" x14ac:dyDescent="0.35">
      <c r="B25" s="36">
        <v>3</v>
      </c>
      <c r="C25" s="51" t="s">
        <v>30</v>
      </c>
      <c r="D25" s="60">
        <f>'Behavior Change Budget'!J55</f>
        <v>22625000</v>
      </c>
      <c r="E25" s="76">
        <f>D25/D$27</f>
        <v>0.47279162944086911</v>
      </c>
      <c r="F25" s="76"/>
      <c r="H25"/>
      <c r="I25"/>
    </row>
    <row r="26" spans="2:10" ht="15" customHeight="1" x14ac:dyDescent="0.35">
      <c r="B26" s="36">
        <v>4</v>
      </c>
      <c r="C26" s="51" t="s">
        <v>31</v>
      </c>
      <c r="D26" s="60">
        <f>'Service Improvement Budget'!J57</f>
        <v>17500000</v>
      </c>
      <c r="E26" s="76">
        <f>D26/D$27</f>
        <v>0.36569518299293741</v>
      </c>
      <c r="F26" s="76"/>
      <c r="H26"/>
      <c r="I26"/>
    </row>
    <row r="27" spans="2:10" ht="15" customHeight="1" x14ac:dyDescent="0.35">
      <c r="B27" s="36" t="s">
        <v>32</v>
      </c>
      <c r="C27" s="51"/>
      <c r="D27" s="60">
        <f>SUM(D23:D26)</f>
        <v>47854062.10925664</v>
      </c>
      <c r="E27" s="76">
        <f>SUM(E23:E26)</f>
        <v>1</v>
      </c>
      <c r="F27" s="76"/>
      <c r="H27"/>
      <c r="I27"/>
    </row>
    <row r="28" spans="2:10" ht="15" customHeight="1" x14ac:dyDescent="0.35">
      <c r="H28"/>
      <c r="I28"/>
    </row>
  </sheetData>
  <mergeCells count="8">
    <mergeCell ref="B3:J3"/>
    <mergeCell ref="E27:F27"/>
    <mergeCell ref="E21:F21"/>
    <mergeCell ref="E22:F22"/>
    <mergeCell ref="E23:F23"/>
    <mergeCell ref="E24:F24"/>
    <mergeCell ref="E25:F25"/>
    <mergeCell ref="E26:F26"/>
  </mergeCells>
  <pageMargins left="0.7" right="0.7" top="0.75" bottom="0.75" header="0.3" footer="0.3"/>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BEF061-994A-491E-9E6F-D4F79E80F3BF}">
  <sheetPr codeName="Sheet11">
    <tabColor theme="9" tint="0.39997558519241921"/>
    <pageSetUpPr fitToPage="1"/>
  </sheetPr>
  <dimension ref="B2:AM69"/>
  <sheetViews>
    <sheetView showGridLines="0" zoomScale="85" zoomScaleNormal="85" workbookViewId="0">
      <selection activeCell="C8" sqref="C8:J54"/>
    </sheetView>
  </sheetViews>
  <sheetFormatPr defaultColWidth="9.26953125" defaultRowHeight="14.5" x14ac:dyDescent="0.35"/>
  <cols>
    <col min="1" max="1" width="3.26953125" customWidth="1"/>
    <col min="2" max="2" width="10.26953125" customWidth="1"/>
    <col min="3" max="3" width="35.453125" customWidth="1"/>
    <col min="4" max="4" width="12.453125" style="6" customWidth="1"/>
    <col min="5" max="5" width="12.54296875" style="2" customWidth="1"/>
    <col min="6" max="6" width="12.453125" customWidth="1"/>
    <col min="7" max="7" width="13" customWidth="1"/>
    <col min="8" max="8" width="12.453125" style="2" customWidth="1"/>
    <col min="9" max="9" width="1.7265625" style="7" customWidth="1"/>
    <col min="10" max="10" width="12.7265625" customWidth="1"/>
    <col min="11" max="11" width="10.26953125" customWidth="1"/>
    <col min="12" max="12" width="10.54296875" bestFit="1" customWidth="1"/>
  </cols>
  <sheetData>
    <row r="2" spans="2:39" ht="23.5" x14ac:dyDescent="0.55000000000000004">
      <c r="B2" s="17" t="s">
        <v>33</v>
      </c>
    </row>
    <row r="3" spans="2:39" x14ac:dyDescent="0.35">
      <c r="B3" s="5" t="s">
        <v>34</v>
      </c>
    </row>
    <row r="4" spans="2:39" x14ac:dyDescent="0.35">
      <c r="B4" s="5"/>
    </row>
    <row r="5" spans="2:39" ht="18.5" x14ac:dyDescent="0.45">
      <c r="B5" s="22" t="s">
        <v>2</v>
      </c>
      <c r="C5" s="23"/>
      <c r="D5" s="23"/>
      <c r="E5" s="23"/>
      <c r="F5" s="23"/>
      <c r="G5" s="23"/>
      <c r="H5" s="23"/>
      <c r="I5" s="23"/>
      <c r="J5" s="24"/>
    </row>
    <row r="6" spans="2:39" x14ac:dyDescent="0.35">
      <c r="B6" s="25" t="s">
        <v>3</v>
      </c>
      <c r="C6" s="25" t="s">
        <v>4</v>
      </c>
      <c r="D6" s="25" t="s">
        <v>5</v>
      </c>
      <c r="E6" s="26" t="s">
        <v>6</v>
      </c>
      <c r="F6" s="26" t="s">
        <v>7</v>
      </c>
      <c r="G6" s="26" t="s">
        <v>8</v>
      </c>
      <c r="H6" s="27" t="s">
        <v>9</v>
      </c>
      <c r="I6" s="28"/>
      <c r="J6" s="29" t="s">
        <v>10</v>
      </c>
    </row>
    <row r="7" spans="2:39" s="5" customFormat="1" ht="29" x14ac:dyDescent="0.35">
      <c r="B7" s="48" t="s">
        <v>11</v>
      </c>
      <c r="C7" s="16" t="s">
        <v>28</v>
      </c>
      <c r="D7" s="9" t="s">
        <v>35</v>
      </c>
      <c r="E7" s="9" t="s">
        <v>35</v>
      </c>
      <c r="F7" s="9" t="s">
        <v>35</v>
      </c>
      <c r="G7" s="9"/>
      <c r="H7" s="9" t="s">
        <v>35</v>
      </c>
      <c r="I7" s="7"/>
      <c r="J7" s="8" t="s">
        <v>35</v>
      </c>
      <c r="K7"/>
      <c r="L7"/>
      <c r="M7"/>
      <c r="N7"/>
      <c r="O7"/>
      <c r="P7"/>
      <c r="Q7"/>
      <c r="R7"/>
      <c r="S7"/>
      <c r="T7"/>
      <c r="U7"/>
      <c r="V7"/>
      <c r="W7"/>
      <c r="X7"/>
      <c r="Y7"/>
      <c r="Z7"/>
      <c r="AA7"/>
      <c r="AB7"/>
      <c r="AC7"/>
      <c r="AD7"/>
      <c r="AE7"/>
      <c r="AF7"/>
      <c r="AG7"/>
      <c r="AH7"/>
      <c r="AI7"/>
      <c r="AJ7"/>
      <c r="AK7"/>
      <c r="AL7"/>
      <c r="AM7"/>
    </row>
    <row r="8" spans="2:39" ht="45" customHeight="1" x14ac:dyDescent="0.35">
      <c r="B8" s="14"/>
      <c r="C8" s="61" t="s">
        <v>74</v>
      </c>
      <c r="D8" s="62">
        <v>85509</v>
      </c>
      <c r="E8" s="62">
        <f>D8+(D8*0.025)</f>
        <v>87646.725000000006</v>
      </c>
      <c r="F8" s="62">
        <f>E8+(E8*0.025)</f>
        <v>89837.893125000002</v>
      </c>
      <c r="G8" s="62">
        <f>F8+(F8*0.025)</f>
        <v>92083.840453124998</v>
      </c>
      <c r="H8" s="62">
        <f>G8+(G8*0.025)</f>
        <v>94385.936464453116</v>
      </c>
      <c r="I8" s="63"/>
      <c r="J8" s="62">
        <f>SUM(D8:H8)</f>
        <v>449463.39504257817</v>
      </c>
      <c r="L8" s="49"/>
    </row>
    <row r="9" spans="2:39" x14ac:dyDescent="0.35">
      <c r="B9" s="14"/>
      <c r="C9" s="61"/>
      <c r="D9" s="62"/>
      <c r="E9" s="62"/>
      <c r="F9" s="62"/>
      <c r="G9" s="62"/>
      <c r="H9" s="62"/>
      <c r="I9" s="55"/>
      <c r="J9" s="62">
        <f>SUM(D9:H9)</f>
        <v>0</v>
      </c>
    </row>
    <row r="10" spans="2:39" x14ac:dyDescent="0.35">
      <c r="B10" s="14"/>
      <c r="C10" s="64"/>
      <c r="D10" s="62"/>
      <c r="E10" s="65"/>
      <c r="F10" s="65"/>
      <c r="G10" s="65"/>
      <c r="H10" s="65"/>
      <c r="I10" s="55"/>
      <c r="J10" s="62">
        <f>SUM(D10:H10)</f>
        <v>0</v>
      </c>
    </row>
    <row r="11" spans="2:39" x14ac:dyDescent="0.35">
      <c r="B11" s="14"/>
      <c r="C11" s="53" t="s">
        <v>12</v>
      </c>
      <c r="D11" s="54">
        <f>SUM(D8:D10)</f>
        <v>85509</v>
      </c>
      <c r="E11" s="54">
        <f>SUM(E8:E10)</f>
        <v>87646.725000000006</v>
      </c>
      <c r="F11" s="54">
        <f>SUM(F8:F10)</f>
        <v>89837.893125000002</v>
      </c>
      <c r="G11" s="54">
        <f>SUM(G8:G10)</f>
        <v>92083.840453124998</v>
      </c>
      <c r="H11" s="54">
        <f>SUM(H8:H10)</f>
        <v>94385.936464453116</v>
      </c>
      <c r="I11" s="55"/>
      <c r="J11" s="54">
        <f t="shared" ref="J11" si="0">SUM(J8:J10)</f>
        <v>449463.39504257817</v>
      </c>
    </row>
    <row r="12" spans="2:39" x14ac:dyDescent="0.35">
      <c r="B12" s="14"/>
      <c r="C12" s="66" t="s">
        <v>36</v>
      </c>
      <c r="D12" s="67" t="s">
        <v>35</v>
      </c>
      <c r="E12" s="68"/>
      <c r="F12" s="68"/>
      <c r="G12" s="68"/>
      <c r="H12" s="68"/>
      <c r="I12" s="55"/>
      <c r="J12" s="56" t="s">
        <v>35</v>
      </c>
    </row>
    <row r="13" spans="2:39" x14ac:dyDescent="0.35">
      <c r="B13" s="14"/>
      <c r="C13" s="61" t="s">
        <v>37</v>
      </c>
      <c r="D13" s="62">
        <v>22788</v>
      </c>
      <c r="E13" s="62">
        <f>D13+(D13*0.025)</f>
        <v>23357.7</v>
      </c>
      <c r="F13" s="62">
        <f>E13+(E13*0.025)</f>
        <v>23941.642500000002</v>
      </c>
      <c r="G13" s="62">
        <f>F13+(F13*0.025)</f>
        <v>24540.183562500002</v>
      </c>
      <c r="H13" s="62">
        <f>G13+(G13*0.025)</f>
        <v>25153.688151562503</v>
      </c>
      <c r="I13" s="55"/>
      <c r="J13" s="62">
        <f>SUM(D13:H13)</f>
        <v>119781.21421406249</v>
      </c>
    </row>
    <row r="14" spans="2:39" x14ac:dyDescent="0.35">
      <c r="B14" s="14"/>
      <c r="C14" s="61"/>
      <c r="D14" s="62"/>
      <c r="E14" s="62"/>
      <c r="F14" s="62"/>
      <c r="G14" s="62"/>
      <c r="H14" s="62"/>
      <c r="I14" s="55"/>
      <c r="J14" s="62">
        <f t="shared" ref="J14:J15" si="1">SUM(D14:H14)</f>
        <v>0</v>
      </c>
    </row>
    <row r="15" spans="2:39" x14ac:dyDescent="0.35">
      <c r="B15" s="14"/>
      <c r="C15" s="68"/>
      <c r="D15" s="62"/>
      <c r="E15" s="65"/>
      <c r="F15" s="65"/>
      <c r="G15" s="65"/>
      <c r="H15" s="65"/>
      <c r="I15" s="55"/>
      <c r="J15" s="62">
        <f t="shared" si="1"/>
        <v>0</v>
      </c>
    </row>
    <row r="16" spans="2:39" x14ac:dyDescent="0.35">
      <c r="B16" s="14"/>
      <c r="C16" s="53" t="s">
        <v>13</v>
      </c>
      <c r="D16" s="54">
        <f>SUM(D13:D15)</f>
        <v>22788</v>
      </c>
      <c r="E16" s="54">
        <f t="shared" ref="E16:J16" si="2">SUM(E13:E15)</f>
        <v>23357.7</v>
      </c>
      <c r="F16" s="54">
        <f t="shared" si="2"/>
        <v>23941.642500000002</v>
      </c>
      <c r="G16" s="54">
        <f t="shared" si="2"/>
        <v>24540.183562500002</v>
      </c>
      <c r="H16" s="54">
        <f t="shared" si="2"/>
        <v>25153.688151562503</v>
      </c>
      <c r="I16" s="55"/>
      <c r="J16" s="54">
        <f t="shared" si="2"/>
        <v>119781.21421406249</v>
      </c>
    </row>
    <row r="17" spans="2:10" x14ac:dyDescent="0.35">
      <c r="B17" s="14"/>
      <c r="C17" s="66" t="s">
        <v>38</v>
      </c>
      <c r="D17" s="67" t="s">
        <v>35</v>
      </c>
      <c r="E17" s="68"/>
      <c r="F17" s="68"/>
      <c r="G17" s="68"/>
      <c r="H17" s="68"/>
      <c r="I17" s="55"/>
      <c r="J17" s="56" t="s">
        <v>35</v>
      </c>
    </row>
    <row r="18" spans="2:10" ht="29" x14ac:dyDescent="0.35">
      <c r="B18" s="14"/>
      <c r="C18" s="69" t="s">
        <v>75</v>
      </c>
      <c r="D18" s="62">
        <v>1000</v>
      </c>
      <c r="E18" s="62">
        <v>1000</v>
      </c>
      <c r="F18" s="62">
        <v>1000</v>
      </c>
      <c r="G18" s="62">
        <v>1000</v>
      </c>
      <c r="H18" s="62">
        <v>1000</v>
      </c>
      <c r="I18" s="55"/>
      <c r="J18" s="62">
        <f>SUM(D18:H18)</f>
        <v>5000</v>
      </c>
    </row>
    <row r="19" spans="2:10" x14ac:dyDescent="0.35">
      <c r="B19" s="14"/>
      <c r="C19" s="69"/>
      <c r="D19" s="62"/>
      <c r="E19" s="62"/>
      <c r="F19" s="62"/>
      <c r="G19" s="62"/>
      <c r="H19" s="62"/>
      <c r="I19" s="63"/>
      <c r="J19" s="62">
        <f>SUM(D19:H19)</f>
        <v>0</v>
      </c>
    </row>
    <row r="20" spans="2:10" x14ac:dyDescent="0.35">
      <c r="B20" s="14"/>
      <c r="C20" s="69"/>
      <c r="D20" s="62"/>
      <c r="E20" s="62"/>
      <c r="F20" s="62"/>
      <c r="G20" s="62"/>
      <c r="H20" s="62"/>
      <c r="I20" s="63"/>
      <c r="J20" s="62">
        <f t="shared" ref="J20:J25" si="3">SUM(D20:H20)</f>
        <v>0</v>
      </c>
    </row>
    <row r="21" spans="2:10" x14ac:dyDescent="0.35">
      <c r="B21" s="14"/>
      <c r="C21" s="61"/>
      <c r="D21" s="62"/>
      <c r="E21" s="62"/>
      <c r="F21" s="62"/>
      <c r="G21" s="62"/>
      <c r="H21" s="62"/>
      <c r="I21" s="63"/>
      <c r="J21" s="62">
        <f t="shared" si="3"/>
        <v>0</v>
      </c>
    </row>
    <row r="22" spans="2:10" x14ac:dyDescent="0.35">
      <c r="B22" s="14"/>
      <c r="C22" s="69"/>
      <c r="D22" s="62"/>
      <c r="E22" s="62"/>
      <c r="F22" s="62"/>
      <c r="G22" s="62"/>
      <c r="H22" s="62"/>
      <c r="I22" s="63"/>
      <c r="J22" s="62">
        <f t="shared" si="3"/>
        <v>0</v>
      </c>
    </row>
    <row r="23" spans="2:10" x14ac:dyDescent="0.35">
      <c r="B23" s="14"/>
      <c r="C23" s="69"/>
      <c r="D23" s="62"/>
      <c r="E23" s="62"/>
      <c r="F23" s="62"/>
      <c r="G23" s="62"/>
      <c r="H23" s="62"/>
      <c r="I23" s="63"/>
      <c r="J23" s="62">
        <f t="shared" si="3"/>
        <v>0</v>
      </c>
    </row>
    <row r="24" spans="2:10" x14ac:dyDescent="0.35">
      <c r="B24" s="14"/>
      <c r="C24" s="69"/>
      <c r="D24" s="62"/>
      <c r="E24" s="62"/>
      <c r="F24" s="62"/>
      <c r="G24" s="62"/>
      <c r="H24" s="62"/>
      <c r="I24" s="63"/>
      <c r="J24" s="62">
        <f t="shared" si="3"/>
        <v>0</v>
      </c>
    </row>
    <row r="25" spans="2:10" x14ac:dyDescent="0.35">
      <c r="B25" s="14"/>
      <c r="C25" s="61"/>
      <c r="D25" s="62"/>
      <c r="E25" s="62"/>
      <c r="F25" s="62"/>
      <c r="G25" s="62"/>
      <c r="H25" s="62"/>
      <c r="I25" s="63"/>
      <c r="J25" s="62">
        <f t="shared" si="3"/>
        <v>0</v>
      </c>
    </row>
    <row r="26" spans="2:10" x14ac:dyDescent="0.35">
      <c r="B26" s="14"/>
      <c r="C26" s="53" t="s">
        <v>14</v>
      </c>
      <c r="D26" s="54">
        <f>SUM(D18:D25)</f>
        <v>1000</v>
      </c>
      <c r="E26" s="54">
        <f t="shared" ref="E26:H26" si="4">SUM(E18:E25)</f>
        <v>1000</v>
      </c>
      <c r="F26" s="54">
        <f t="shared" si="4"/>
        <v>1000</v>
      </c>
      <c r="G26" s="54">
        <f t="shared" si="4"/>
        <v>1000</v>
      </c>
      <c r="H26" s="54">
        <f t="shared" si="4"/>
        <v>1000</v>
      </c>
      <c r="I26" s="55"/>
      <c r="J26" s="54">
        <f>SUM(J18:J25)</f>
        <v>5000</v>
      </c>
    </row>
    <row r="27" spans="2:10" x14ac:dyDescent="0.35">
      <c r="B27" s="14"/>
      <c r="C27" s="66" t="s">
        <v>39</v>
      </c>
      <c r="D27" s="62"/>
      <c r="E27" s="68"/>
      <c r="F27" s="68"/>
      <c r="G27" s="68"/>
      <c r="H27" s="68"/>
      <c r="I27" s="55"/>
      <c r="J27" s="62" t="s">
        <v>20</v>
      </c>
    </row>
    <row r="28" spans="2:10" x14ac:dyDescent="0.35">
      <c r="B28" s="14"/>
      <c r="C28" s="69"/>
      <c r="D28" s="62"/>
      <c r="E28" s="68"/>
      <c r="F28" s="68"/>
      <c r="G28" s="68"/>
      <c r="H28" s="68"/>
      <c r="I28" s="55"/>
      <c r="J28" s="62"/>
    </row>
    <row r="29" spans="2:10" x14ac:dyDescent="0.35">
      <c r="B29" s="14"/>
      <c r="C29" s="53" t="s">
        <v>15</v>
      </c>
      <c r="D29" s="70">
        <f>SUM(D28:D28)</f>
        <v>0</v>
      </c>
      <c r="E29" s="70">
        <f>SUM(E28:E28)</f>
        <v>0</v>
      </c>
      <c r="F29" s="70">
        <f>SUM(F28:F28)</f>
        <v>0</v>
      </c>
      <c r="G29" s="70">
        <f>SUM(G28:G28)</f>
        <v>0</v>
      </c>
      <c r="H29" s="70">
        <f>SUM(H28:H28)</f>
        <v>0</v>
      </c>
      <c r="I29" s="55"/>
      <c r="J29" s="54">
        <f>SUM(J28:J28)</f>
        <v>0</v>
      </c>
    </row>
    <row r="30" spans="2:10" x14ac:dyDescent="0.35">
      <c r="B30" s="14"/>
      <c r="C30" s="66" t="s">
        <v>42</v>
      </c>
      <c r="D30" s="67" t="s">
        <v>35</v>
      </c>
      <c r="E30" s="68"/>
      <c r="F30" s="68"/>
      <c r="G30" s="68"/>
      <c r="H30" s="68"/>
      <c r="I30" s="55"/>
      <c r="J30" s="62"/>
    </row>
    <row r="31" spans="2:10" x14ac:dyDescent="0.35">
      <c r="B31" s="14"/>
      <c r="C31" s="69" t="s">
        <v>41</v>
      </c>
      <c r="D31" s="62">
        <v>1800</v>
      </c>
      <c r="E31" s="68">
        <v>0</v>
      </c>
      <c r="F31" s="68">
        <v>0</v>
      </c>
      <c r="G31" s="68">
        <v>0</v>
      </c>
      <c r="H31" s="68">
        <v>0</v>
      </c>
      <c r="I31" s="55"/>
      <c r="J31" s="62">
        <f t="shared" ref="J31" si="5">SUM(D31:H31)</f>
        <v>1800</v>
      </c>
    </row>
    <row r="32" spans="2:10" x14ac:dyDescent="0.35">
      <c r="B32" s="14"/>
      <c r="C32" s="69" t="s">
        <v>43</v>
      </c>
      <c r="D32" s="62">
        <v>150</v>
      </c>
      <c r="E32" s="62">
        <v>150</v>
      </c>
      <c r="F32" s="62">
        <v>150</v>
      </c>
      <c r="G32" s="62">
        <v>150</v>
      </c>
      <c r="H32" s="62">
        <v>150</v>
      </c>
      <c r="I32" s="63"/>
      <c r="J32" s="62">
        <f t="shared" ref="J32:J47" si="6">SUM(D32:H32)</f>
        <v>750</v>
      </c>
    </row>
    <row r="33" spans="2:10" x14ac:dyDescent="0.35">
      <c r="B33" s="14"/>
      <c r="C33" s="69" t="s">
        <v>44</v>
      </c>
      <c r="D33" s="62">
        <v>500</v>
      </c>
      <c r="E33" s="65">
        <v>500</v>
      </c>
      <c r="F33" s="65">
        <v>500</v>
      </c>
      <c r="G33" s="65">
        <v>500</v>
      </c>
      <c r="H33" s="65">
        <v>500</v>
      </c>
      <c r="I33" s="55"/>
      <c r="J33" s="62">
        <f t="shared" si="6"/>
        <v>2500</v>
      </c>
    </row>
    <row r="34" spans="2:10" x14ac:dyDescent="0.35">
      <c r="B34" s="14"/>
      <c r="C34" s="69" t="s">
        <v>76</v>
      </c>
      <c r="D34" s="62">
        <v>300</v>
      </c>
      <c r="E34" s="68">
        <v>300</v>
      </c>
      <c r="F34" s="68">
        <v>300</v>
      </c>
      <c r="G34" s="68">
        <v>300</v>
      </c>
      <c r="H34" s="68">
        <v>300</v>
      </c>
      <c r="I34" s="55"/>
      <c r="J34" s="62">
        <f>SUM(D34:H34)</f>
        <v>1500</v>
      </c>
    </row>
    <row r="35" spans="2:10" x14ac:dyDescent="0.35">
      <c r="B35" s="14"/>
      <c r="C35" s="53" t="s">
        <v>16</v>
      </c>
      <c r="D35" s="54">
        <f>SUM(D31:D34)</f>
        <v>2750</v>
      </c>
      <c r="E35" s="54">
        <f t="shared" ref="E35:H35" si="7">SUM(E31:E34)</f>
        <v>950</v>
      </c>
      <c r="F35" s="54">
        <f t="shared" si="7"/>
        <v>950</v>
      </c>
      <c r="G35" s="54">
        <f t="shared" si="7"/>
        <v>950</v>
      </c>
      <c r="H35" s="54">
        <f t="shared" si="7"/>
        <v>950</v>
      </c>
      <c r="I35" s="55"/>
      <c r="J35" s="54">
        <f>SUM(J31:J34)</f>
        <v>6550</v>
      </c>
    </row>
    <row r="36" spans="2:10" x14ac:dyDescent="0.35">
      <c r="B36" s="14"/>
      <c r="C36" s="66" t="s">
        <v>45</v>
      </c>
      <c r="D36" s="67" t="s">
        <v>35</v>
      </c>
      <c r="E36" s="68"/>
      <c r="F36" s="68"/>
      <c r="G36" s="68"/>
      <c r="H36" s="68"/>
      <c r="I36" s="55"/>
      <c r="J36" s="62"/>
    </row>
    <row r="37" spans="2:10" x14ac:dyDescent="0.35">
      <c r="B37" s="14"/>
      <c r="C37" s="69"/>
      <c r="D37" s="62"/>
      <c r="E37" s="62"/>
      <c r="F37" s="62"/>
      <c r="G37" s="62"/>
      <c r="H37" s="62"/>
      <c r="I37" s="63"/>
      <c r="J37" s="62"/>
    </row>
    <row r="38" spans="2:10" x14ac:dyDescent="0.35">
      <c r="B38" s="14"/>
      <c r="C38" s="61"/>
      <c r="D38" s="62"/>
      <c r="E38" s="62"/>
      <c r="F38" s="62"/>
      <c r="G38" s="62"/>
      <c r="H38" s="62"/>
      <c r="I38" s="63"/>
      <c r="J38" s="62">
        <f t="shared" si="6"/>
        <v>0</v>
      </c>
    </row>
    <row r="39" spans="2:10" x14ac:dyDescent="0.35">
      <c r="B39" s="14"/>
      <c r="C39" s="61"/>
      <c r="D39" s="62"/>
      <c r="E39" s="62"/>
      <c r="F39" s="62"/>
      <c r="G39" s="62"/>
      <c r="H39" s="62"/>
      <c r="I39" s="63"/>
      <c r="J39" s="62">
        <f t="shared" si="6"/>
        <v>0</v>
      </c>
    </row>
    <row r="40" spans="2:10" x14ac:dyDescent="0.35">
      <c r="B40" s="14"/>
      <c r="C40" s="61"/>
      <c r="D40" s="62"/>
      <c r="E40" s="65"/>
      <c r="F40" s="65"/>
      <c r="G40" s="65"/>
      <c r="H40" s="65"/>
      <c r="I40" s="55"/>
      <c r="J40" s="62">
        <f t="shared" si="6"/>
        <v>0</v>
      </c>
    </row>
    <row r="41" spans="2:10" x14ac:dyDescent="0.35">
      <c r="B41" s="14"/>
      <c r="C41" s="53" t="s">
        <v>17</v>
      </c>
      <c r="D41" s="54">
        <f>SUM(D37:D40)</f>
        <v>0</v>
      </c>
      <c r="E41" s="54">
        <f t="shared" ref="E41:H41" si="8">SUM(E37:E40)</f>
        <v>0</v>
      </c>
      <c r="F41" s="54">
        <f t="shared" si="8"/>
        <v>0</v>
      </c>
      <c r="G41" s="54">
        <f t="shared" si="8"/>
        <v>0</v>
      </c>
      <c r="H41" s="54">
        <f t="shared" si="8"/>
        <v>0</v>
      </c>
      <c r="I41" s="55"/>
      <c r="J41" s="54">
        <f>SUM(J37:J40)</f>
        <v>0</v>
      </c>
    </row>
    <row r="42" spans="2:10" x14ac:dyDescent="0.35">
      <c r="B42" s="14"/>
      <c r="C42" s="66" t="s">
        <v>47</v>
      </c>
      <c r="D42" s="67" t="s">
        <v>35</v>
      </c>
      <c r="E42" s="68"/>
      <c r="F42" s="68"/>
      <c r="G42" s="68"/>
      <c r="H42" s="68"/>
      <c r="I42" s="55"/>
      <c r="J42" s="62"/>
    </row>
    <row r="43" spans="2:10" x14ac:dyDescent="0.35">
      <c r="B43" s="14"/>
      <c r="C43" s="69" t="s">
        <v>48</v>
      </c>
      <c r="D43" s="62">
        <v>1020</v>
      </c>
      <c r="E43" s="62">
        <v>1020</v>
      </c>
      <c r="F43" s="62">
        <v>1020</v>
      </c>
      <c r="G43" s="62">
        <v>1020</v>
      </c>
      <c r="H43" s="62">
        <v>1020</v>
      </c>
      <c r="I43" s="55"/>
      <c r="J43" s="62">
        <f t="shared" si="6"/>
        <v>5100</v>
      </c>
    </row>
    <row r="44" spans="2:10" x14ac:dyDescent="0.35">
      <c r="B44" s="14"/>
      <c r="C44" s="69" t="s">
        <v>46</v>
      </c>
      <c r="D44" s="62">
        <v>500</v>
      </c>
      <c r="E44" s="62">
        <v>500</v>
      </c>
      <c r="F44" s="62">
        <v>500</v>
      </c>
      <c r="G44" s="62">
        <v>500</v>
      </c>
      <c r="H44" s="62">
        <v>500</v>
      </c>
      <c r="I44" s="63"/>
      <c r="J44" s="62">
        <f t="shared" ref="J44" si="9">SUM(D44:H44)</f>
        <v>2500</v>
      </c>
    </row>
    <row r="45" spans="2:10" x14ac:dyDescent="0.35">
      <c r="B45" s="14"/>
      <c r="C45" s="68"/>
      <c r="D45" s="62"/>
      <c r="E45" s="65"/>
      <c r="F45" s="65"/>
      <c r="G45" s="65"/>
      <c r="H45" s="65"/>
      <c r="I45" s="55"/>
      <c r="J45" s="62">
        <f t="shared" si="6"/>
        <v>0</v>
      </c>
    </row>
    <row r="46" spans="2:10" x14ac:dyDescent="0.35">
      <c r="B46" s="15"/>
      <c r="C46" s="53" t="s">
        <v>18</v>
      </c>
      <c r="D46" s="54">
        <f>SUM(D43:D45)</f>
        <v>1520</v>
      </c>
      <c r="E46" s="54">
        <f>SUM(E43:E45)</f>
        <v>1520</v>
      </c>
      <c r="F46" s="54">
        <f>SUM(F43:F45)</f>
        <v>1520</v>
      </c>
      <c r="G46" s="54">
        <f>SUM(G43:G45)</f>
        <v>1520</v>
      </c>
      <c r="H46" s="54">
        <f>SUM(H43:H45)</f>
        <v>1520</v>
      </c>
      <c r="I46" s="55"/>
      <c r="J46" s="54">
        <f>SUM(J43:J45)</f>
        <v>7600</v>
      </c>
    </row>
    <row r="47" spans="2:10" x14ac:dyDescent="0.35">
      <c r="B47" s="15"/>
      <c r="C47" s="53" t="s">
        <v>19</v>
      </c>
      <c r="D47" s="54">
        <f>SUM(D46,D41,D35,D29,D26,D16,D11)</f>
        <v>113567</v>
      </c>
      <c r="E47" s="54">
        <f>SUM(E46,E41,E35,E29,E26,E16,E11)</f>
        <v>114474.425</v>
      </c>
      <c r="F47" s="54">
        <f>SUM(F46,F41,F35,F29,F26,F16,F11)</f>
        <v>117249.535625</v>
      </c>
      <c r="G47" s="54">
        <f>SUM(G46,G41,G35,G29,G26,G16,G11)</f>
        <v>120094.02401562501</v>
      </c>
      <c r="H47" s="54">
        <f>SUM(H46,H41,H35,H29,H26,H16,H11)</f>
        <v>123009.62461601562</v>
      </c>
      <c r="I47" s="55"/>
      <c r="J47" s="54">
        <f t="shared" si="6"/>
        <v>588394.60925664066</v>
      </c>
    </row>
    <row r="48" spans="2:10" x14ac:dyDescent="0.35">
      <c r="B48" s="6"/>
      <c r="C48" s="55"/>
      <c r="D48" s="55"/>
      <c r="E48" s="55"/>
      <c r="F48" s="55"/>
      <c r="G48" s="55"/>
      <c r="H48" s="55"/>
      <c r="I48" s="55"/>
      <c r="J48" s="55" t="s">
        <v>20</v>
      </c>
    </row>
    <row r="49" spans="2:10" ht="29" x14ac:dyDescent="0.35">
      <c r="B49" s="48" t="s">
        <v>49</v>
      </c>
      <c r="C49" s="71" t="s">
        <v>49</v>
      </c>
      <c r="D49" s="56"/>
      <c r="E49" s="56"/>
      <c r="F49" s="56"/>
      <c r="G49" s="56"/>
      <c r="H49" s="56"/>
      <c r="I49" s="55"/>
      <c r="J49" s="56" t="s">
        <v>20</v>
      </c>
    </row>
    <row r="50" spans="2:10" x14ac:dyDescent="0.35">
      <c r="B50" s="14"/>
      <c r="C50" s="61"/>
      <c r="D50" s="67"/>
      <c r="E50" s="68"/>
      <c r="F50" s="68"/>
      <c r="G50" s="68"/>
      <c r="H50" s="68"/>
      <c r="I50" s="55"/>
      <c r="J50" s="62">
        <f>SUM(D50:H50)</f>
        <v>0</v>
      </c>
    </row>
    <row r="51" spans="2:10" x14ac:dyDescent="0.35">
      <c r="B51" s="14"/>
      <c r="C51" s="61"/>
      <c r="D51" s="67"/>
      <c r="E51" s="68"/>
      <c r="F51" s="68"/>
      <c r="G51" s="68"/>
      <c r="H51" s="68"/>
      <c r="I51" s="55"/>
      <c r="J51" s="62">
        <f t="shared" ref="J51" si="10">SUM(D51:H51)</f>
        <v>0</v>
      </c>
    </row>
    <row r="52" spans="2:10" x14ac:dyDescent="0.35">
      <c r="B52" s="15"/>
      <c r="C52" s="53" t="s">
        <v>21</v>
      </c>
      <c r="D52" s="54">
        <f>SUM(D50:D51)</f>
        <v>0</v>
      </c>
      <c r="E52" s="54">
        <f t="shared" ref="E52:H52" si="11">SUM(E50:E51)</f>
        <v>0</v>
      </c>
      <c r="F52" s="54">
        <f t="shared" si="11"/>
        <v>0</v>
      </c>
      <c r="G52" s="54">
        <f t="shared" si="11"/>
        <v>0</v>
      </c>
      <c r="H52" s="54">
        <f t="shared" si="11"/>
        <v>0</v>
      </c>
      <c r="I52" s="55"/>
      <c r="J52" s="54">
        <f>SUM(J50:J51)</f>
        <v>0</v>
      </c>
    </row>
    <row r="53" spans="2:10" ht="15" thickBot="1" x14ac:dyDescent="0.4">
      <c r="B53" s="6"/>
      <c r="C53" s="55"/>
      <c r="D53" s="55"/>
      <c r="E53" s="55"/>
      <c r="F53" s="55"/>
      <c r="G53" s="55"/>
      <c r="H53" s="55"/>
      <c r="I53" s="55"/>
      <c r="J53" s="55" t="s">
        <v>20</v>
      </c>
    </row>
    <row r="54" spans="2:10" s="1" customFormat="1" ht="29.5" thickBot="1" x14ac:dyDescent="0.4">
      <c r="B54" s="11" t="s">
        <v>22</v>
      </c>
      <c r="C54" s="72"/>
      <c r="D54" s="73">
        <f>SUM(D52,D47)</f>
        <v>113567</v>
      </c>
      <c r="E54" s="73">
        <f t="shared" ref="E54:J54" si="12">SUM(E52,E47)</f>
        <v>114474.425</v>
      </c>
      <c r="F54" s="73">
        <f t="shared" si="12"/>
        <v>117249.535625</v>
      </c>
      <c r="G54" s="73">
        <f t="shared" si="12"/>
        <v>120094.02401562501</v>
      </c>
      <c r="H54" s="73">
        <f t="shared" si="12"/>
        <v>123009.62461601562</v>
      </c>
      <c r="I54" s="55"/>
      <c r="J54" s="73">
        <f t="shared" si="12"/>
        <v>588394.60925664066</v>
      </c>
    </row>
    <row r="55" spans="2:10" x14ac:dyDescent="0.35">
      <c r="B55" s="6"/>
    </row>
    <row r="56" spans="2:10" x14ac:dyDescent="0.35">
      <c r="B56" s="6"/>
    </row>
    <row r="57" spans="2:10" x14ac:dyDescent="0.35">
      <c r="B57" s="6"/>
    </row>
    <row r="58" spans="2:10" x14ac:dyDescent="0.35">
      <c r="B58" s="6"/>
    </row>
    <row r="59" spans="2:10" x14ac:dyDescent="0.35">
      <c r="B59" s="6"/>
    </row>
    <row r="60" spans="2:10" x14ac:dyDescent="0.35">
      <c r="B60" s="6"/>
    </row>
    <row r="61" spans="2:10" x14ac:dyDescent="0.35">
      <c r="B61" s="6"/>
    </row>
    <row r="62" spans="2:10" x14ac:dyDescent="0.35">
      <c r="B62" s="6"/>
    </row>
    <row r="63" spans="2:10" x14ac:dyDescent="0.35">
      <c r="B63" s="6"/>
    </row>
    <row r="64" spans="2:10" x14ac:dyDescent="0.35">
      <c r="B64" s="6"/>
    </row>
    <row r="65" spans="2:2" x14ac:dyDescent="0.35">
      <c r="B65" s="6"/>
    </row>
    <row r="66" spans="2:2" x14ac:dyDescent="0.35">
      <c r="B66" s="6"/>
    </row>
    <row r="67" spans="2:2" x14ac:dyDescent="0.35">
      <c r="B67" s="6"/>
    </row>
    <row r="68" spans="2:2" x14ac:dyDescent="0.35">
      <c r="B68" s="6"/>
    </row>
    <row r="69" spans="2:2" x14ac:dyDescent="0.35">
      <c r="B69" s="6"/>
    </row>
  </sheetData>
  <pageMargins left="0.7" right="0.7" top="0.75" bottom="0.75" header="0.3" footer="0.3"/>
  <pageSetup scale="97" fitToHeight="0" orientation="landscape" r:id="rId1"/>
  <ignoredErrors>
    <ignoredError sqref="J19:J25 J32 J38:J39 J8" formulaRange="1"/>
    <ignoredError sqref="J46" 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634C37-1548-4AC3-B53B-961AC359D6B3}">
  <sheetPr>
    <tabColor theme="9" tint="0.39997558519241921"/>
    <pageSetUpPr fitToPage="1"/>
  </sheetPr>
  <dimension ref="B2:AM72"/>
  <sheetViews>
    <sheetView showGridLines="0" zoomScale="85" zoomScaleNormal="85" workbookViewId="0">
      <pane xSplit="3" ySplit="6" topLeftCell="D35" activePane="bottomRight" state="frozen"/>
      <selection pane="topRight" activeCell="R20" sqref="R20:W20"/>
      <selection pane="bottomLeft" activeCell="R20" sqref="R20:W20"/>
      <selection pane="bottomRight" activeCell="C7" sqref="C7:J57"/>
    </sheetView>
  </sheetViews>
  <sheetFormatPr defaultColWidth="9.26953125" defaultRowHeight="14.5" x14ac:dyDescent="0.35"/>
  <cols>
    <col min="1" max="1" width="3.26953125" customWidth="1"/>
    <col min="2" max="2" width="10" customWidth="1"/>
    <col min="3" max="3" width="46.7265625" customWidth="1"/>
    <col min="4" max="4" width="12.7265625" style="6" customWidth="1"/>
    <col min="5" max="5" width="12.453125" style="2" customWidth="1"/>
    <col min="6" max="6" width="12.7265625" customWidth="1"/>
    <col min="7" max="7" width="12.453125" customWidth="1"/>
    <col min="8" max="8" width="12.7265625" style="2" customWidth="1"/>
    <col min="9" max="9" width="0.7265625" style="7" customWidth="1"/>
    <col min="10" max="10" width="12.7265625" bestFit="1" customWidth="1"/>
    <col min="11" max="11" width="10.26953125" customWidth="1"/>
  </cols>
  <sheetData>
    <row r="2" spans="2:39" ht="23.5" x14ac:dyDescent="0.55000000000000004">
      <c r="B2" s="17" t="s">
        <v>33</v>
      </c>
    </row>
    <row r="3" spans="2:39" x14ac:dyDescent="0.35">
      <c r="B3" s="42" t="s">
        <v>34</v>
      </c>
    </row>
    <row r="4" spans="2:39" x14ac:dyDescent="0.35">
      <c r="B4" s="5"/>
    </row>
    <row r="5" spans="2:39" ht="18.5" x14ac:dyDescent="0.45">
      <c r="B5" s="22" t="s">
        <v>2</v>
      </c>
      <c r="C5" s="23"/>
      <c r="D5" s="23"/>
      <c r="E5" s="23"/>
      <c r="F5" s="23"/>
      <c r="G5" s="23"/>
      <c r="H5" s="23"/>
      <c r="I5" s="23"/>
      <c r="J5" s="24"/>
    </row>
    <row r="6" spans="2:39" x14ac:dyDescent="0.35">
      <c r="B6" s="25" t="s">
        <v>3</v>
      </c>
      <c r="C6" s="25" t="s">
        <v>4</v>
      </c>
      <c r="D6" s="25" t="s">
        <v>5</v>
      </c>
      <c r="E6" s="26" t="s">
        <v>6</v>
      </c>
      <c r="F6" s="26" t="s">
        <v>7</v>
      </c>
      <c r="G6" s="26" t="s">
        <v>8</v>
      </c>
      <c r="H6" s="27" t="s">
        <v>9</v>
      </c>
      <c r="I6" s="28"/>
      <c r="J6" s="29" t="s">
        <v>10</v>
      </c>
    </row>
    <row r="7" spans="2:39" s="5" customFormat="1" x14ac:dyDescent="0.35">
      <c r="B7" s="13" t="s">
        <v>11</v>
      </c>
      <c r="C7" s="74" t="s">
        <v>28</v>
      </c>
      <c r="D7" s="68" t="s">
        <v>35</v>
      </c>
      <c r="E7" s="68" t="s">
        <v>35</v>
      </c>
      <c r="F7" s="68" t="s">
        <v>35</v>
      </c>
      <c r="G7" s="68"/>
      <c r="H7" s="68" t="s">
        <v>35</v>
      </c>
      <c r="I7" s="55"/>
      <c r="J7" s="56" t="s">
        <v>35</v>
      </c>
      <c r="K7"/>
      <c r="L7"/>
      <c r="M7"/>
      <c r="N7"/>
      <c r="O7"/>
      <c r="P7"/>
      <c r="Q7"/>
      <c r="R7"/>
      <c r="S7"/>
      <c r="T7"/>
      <c r="U7"/>
      <c r="V7"/>
      <c r="W7"/>
      <c r="X7"/>
      <c r="Y7"/>
      <c r="Z7"/>
      <c r="AA7"/>
      <c r="AB7"/>
      <c r="AC7"/>
      <c r="AD7"/>
      <c r="AE7"/>
      <c r="AF7"/>
      <c r="AG7"/>
      <c r="AH7"/>
      <c r="AI7"/>
      <c r="AJ7"/>
      <c r="AK7"/>
      <c r="AL7"/>
      <c r="AM7"/>
    </row>
    <row r="8" spans="2:39" x14ac:dyDescent="0.35">
      <c r="B8" s="14"/>
      <c r="C8" s="61"/>
      <c r="D8" s="62"/>
      <c r="E8" s="62"/>
      <c r="F8" s="62"/>
      <c r="G8" s="62"/>
      <c r="H8" s="62"/>
      <c r="I8" s="63">
        <v>450000</v>
      </c>
      <c r="J8" s="62">
        <f>SUM(D8:H8)</f>
        <v>0</v>
      </c>
    </row>
    <row r="9" spans="2:39" x14ac:dyDescent="0.35">
      <c r="B9" s="14"/>
      <c r="C9" s="61"/>
      <c r="D9" s="62"/>
      <c r="E9" s="62"/>
      <c r="F9" s="62"/>
      <c r="G9" s="62"/>
      <c r="H9" s="62"/>
      <c r="I9" s="55"/>
      <c r="J9" s="62">
        <f>SUM(D9:H9)</f>
        <v>0</v>
      </c>
    </row>
    <row r="10" spans="2:39" x14ac:dyDescent="0.35">
      <c r="B10" s="14"/>
      <c r="C10" s="64"/>
      <c r="D10" s="62"/>
      <c r="E10" s="65"/>
      <c r="F10" s="65"/>
      <c r="G10" s="65"/>
      <c r="H10" s="65"/>
      <c r="I10" s="55"/>
      <c r="J10" s="62">
        <f>SUM(D10:H10)</f>
        <v>0</v>
      </c>
    </row>
    <row r="11" spans="2:39" x14ac:dyDescent="0.35">
      <c r="B11" s="14"/>
      <c r="C11" s="53" t="s">
        <v>12</v>
      </c>
      <c r="D11" s="54">
        <f>SUM(D8:D10)</f>
        <v>0</v>
      </c>
      <c r="E11" s="54">
        <f t="shared" ref="E11:J11" si="0">SUM(E8:E10)</f>
        <v>0</v>
      </c>
      <c r="F11" s="54">
        <f t="shared" si="0"/>
        <v>0</v>
      </c>
      <c r="G11" s="54">
        <f t="shared" si="0"/>
        <v>0</v>
      </c>
      <c r="H11" s="54">
        <f t="shared" si="0"/>
        <v>0</v>
      </c>
      <c r="I11" s="55">
        <f t="shared" si="0"/>
        <v>450000</v>
      </c>
      <c r="J11" s="54">
        <f t="shared" si="0"/>
        <v>0</v>
      </c>
    </row>
    <row r="12" spans="2:39" x14ac:dyDescent="0.35">
      <c r="B12" s="14"/>
      <c r="C12" s="66" t="s">
        <v>36</v>
      </c>
      <c r="D12" s="67" t="s">
        <v>35</v>
      </c>
      <c r="E12" s="68"/>
      <c r="F12" s="68"/>
      <c r="G12" s="68"/>
      <c r="H12" s="68"/>
      <c r="I12" s="55"/>
      <c r="J12" s="56" t="s">
        <v>35</v>
      </c>
    </row>
    <row r="13" spans="2:39" x14ac:dyDescent="0.35">
      <c r="B13" s="14"/>
      <c r="C13" s="61"/>
      <c r="D13" s="62"/>
      <c r="E13" s="62"/>
      <c r="F13" s="62"/>
      <c r="G13" s="62"/>
      <c r="H13" s="62"/>
      <c r="I13" s="55"/>
      <c r="J13" s="62">
        <f>SUM(D13:H13)</f>
        <v>0</v>
      </c>
    </row>
    <row r="14" spans="2:39" x14ac:dyDescent="0.35">
      <c r="B14" s="14"/>
      <c r="C14" s="61"/>
      <c r="D14" s="62"/>
      <c r="E14" s="62"/>
      <c r="F14" s="62"/>
      <c r="G14" s="62"/>
      <c r="H14" s="62"/>
      <c r="I14" s="55"/>
      <c r="J14" s="62">
        <f t="shared" ref="J14:J15" si="1">SUM(D14:H14)</f>
        <v>0</v>
      </c>
    </row>
    <row r="15" spans="2:39" x14ac:dyDescent="0.35">
      <c r="B15" s="14"/>
      <c r="C15" s="68"/>
      <c r="D15" s="62"/>
      <c r="E15" s="65"/>
      <c r="F15" s="65"/>
      <c r="G15" s="65"/>
      <c r="H15" s="65"/>
      <c r="I15" s="55"/>
      <c r="J15" s="62">
        <f t="shared" si="1"/>
        <v>0</v>
      </c>
    </row>
    <row r="16" spans="2:39" x14ac:dyDescent="0.35">
      <c r="B16" s="14"/>
      <c r="C16" s="53" t="s">
        <v>13</v>
      </c>
      <c r="D16" s="54">
        <f>SUM(D13:D15)</f>
        <v>0</v>
      </c>
      <c r="E16" s="54">
        <f t="shared" ref="E16:J16" si="2">SUM(E13:E15)</f>
        <v>0</v>
      </c>
      <c r="F16" s="54">
        <f t="shared" si="2"/>
        <v>0</v>
      </c>
      <c r="G16" s="54">
        <f t="shared" si="2"/>
        <v>0</v>
      </c>
      <c r="H16" s="54">
        <f t="shared" si="2"/>
        <v>0</v>
      </c>
      <c r="I16" s="55">
        <f t="shared" si="2"/>
        <v>0</v>
      </c>
      <c r="J16" s="54">
        <f t="shared" si="2"/>
        <v>0</v>
      </c>
    </row>
    <row r="17" spans="2:10" x14ac:dyDescent="0.35">
      <c r="B17" s="14"/>
      <c r="C17" s="66" t="s">
        <v>38</v>
      </c>
      <c r="D17" s="67" t="s">
        <v>35</v>
      </c>
      <c r="E17" s="68"/>
      <c r="F17" s="68"/>
      <c r="G17" s="68"/>
      <c r="H17" s="68"/>
      <c r="I17" s="55"/>
      <c r="J17" s="56" t="s">
        <v>35</v>
      </c>
    </row>
    <row r="18" spans="2:10" x14ac:dyDescent="0.35">
      <c r="B18" s="14"/>
      <c r="C18" s="61"/>
      <c r="D18" s="67"/>
      <c r="E18" s="68"/>
      <c r="F18" s="68"/>
      <c r="G18" s="68"/>
      <c r="H18" s="68"/>
      <c r="I18" s="55"/>
      <c r="J18" s="62">
        <f t="shared" ref="J18:J19" si="3">SUM(D18:H18)</f>
        <v>0</v>
      </c>
    </row>
    <row r="19" spans="2:10" x14ac:dyDescent="0.35">
      <c r="B19" s="14"/>
      <c r="C19" s="69"/>
      <c r="D19" s="62" t="s">
        <v>40</v>
      </c>
      <c r="E19" s="65" t="s">
        <v>40</v>
      </c>
      <c r="F19" s="65" t="s">
        <v>40</v>
      </c>
      <c r="G19" s="65"/>
      <c r="H19" s="65"/>
      <c r="I19" s="55"/>
      <c r="J19" s="62">
        <f t="shared" si="3"/>
        <v>0</v>
      </c>
    </row>
    <row r="20" spans="2:10" x14ac:dyDescent="0.35">
      <c r="B20" s="14"/>
      <c r="C20" s="69"/>
      <c r="D20" s="62"/>
      <c r="E20" s="62"/>
      <c r="F20" s="62"/>
      <c r="G20" s="62"/>
      <c r="H20" s="62"/>
      <c r="I20" s="63">
        <v>2000</v>
      </c>
      <c r="J20" s="62">
        <f>SUM(D20:H20)</f>
        <v>0</v>
      </c>
    </row>
    <row r="21" spans="2:10" x14ac:dyDescent="0.35">
      <c r="B21" s="14"/>
      <c r="C21" s="69"/>
      <c r="D21" s="62"/>
      <c r="E21" s="62"/>
      <c r="F21" s="62"/>
      <c r="G21" s="62"/>
      <c r="H21" s="62"/>
      <c r="I21" s="63">
        <v>250</v>
      </c>
      <c r="J21" s="62">
        <f t="shared" ref="J21:J26" si="4">SUM(D21:H21)</f>
        <v>0</v>
      </c>
    </row>
    <row r="22" spans="2:10" x14ac:dyDescent="0.35">
      <c r="B22" s="14"/>
      <c r="C22" s="61"/>
      <c r="D22" s="62"/>
      <c r="E22" s="62"/>
      <c r="F22" s="62"/>
      <c r="G22" s="62"/>
      <c r="H22" s="62"/>
      <c r="I22" s="63">
        <v>2250</v>
      </c>
      <c r="J22" s="62">
        <f t="shared" si="4"/>
        <v>0</v>
      </c>
    </row>
    <row r="23" spans="2:10" x14ac:dyDescent="0.35">
      <c r="B23" s="14"/>
      <c r="C23" s="69"/>
      <c r="D23" s="62"/>
      <c r="E23" s="62"/>
      <c r="F23" s="62"/>
      <c r="G23" s="62"/>
      <c r="H23" s="62"/>
      <c r="I23" s="63">
        <v>1243</v>
      </c>
      <c r="J23" s="62">
        <f t="shared" si="4"/>
        <v>0</v>
      </c>
    </row>
    <row r="24" spans="2:10" x14ac:dyDescent="0.35">
      <c r="B24" s="14"/>
      <c r="C24" s="69"/>
      <c r="D24" s="62"/>
      <c r="E24" s="62"/>
      <c r="F24" s="62"/>
      <c r="G24" s="62"/>
      <c r="H24" s="62"/>
      <c r="I24" s="63">
        <v>225</v>
      </c>
      <c r="J24" s="62">
        <f t="shared" si="4"/>
        <v>0</v>
      </c>
    </row>
    <row r="25" spans="2:10" x14ac:dyDescent="0.35">
      <c r="B25" s="14"/>
      <c r="C25" s="69"/>
      <c r="D25" s="62"/>
      <c r="E25" s="62"/>
      <c r="F25" s="62"/>
      <c r="G25" s="62"/>
      <c r="H25" s="62"/>
      <c r="I25" s="63">
        <v>400</v>
      </c>
      <c r="J25" s="62">
        <f t="shared" si="4"/>
        <v>0</v>
      </c>
    </row>
    <row r="26" spans="2:10" x14ac:dyDescent="0.35">
      <c r="B26" s="14"/>
      <c r="C26" s="61"/>
      <c r="D26" s="62"/>
      <c r="E26" s="62"/>
      <c r="F26" s="62"/>
      <c r="G26" s="62"/>
      <c r="H26" s="62"/>
      <c r="I26" s="63">
        <v>1638</v>
      </c>
      <c r="J26" s="62">
        <f t="shared" si="4"/>
        <v>0</v>
      </c>
    </row>
    <row r="27" spans="2:10" x14ac:dyDescent="0.35">
      <c r="B27" s="14"/>
      <c r="C27" s="53" t="s">
        <v>14</v>
      </c>
      <c r="D27" s="54">
        <f>SUM(D20:D26)</f>
        <v>0</v>
      </c>
      <c r="E27" s="54">
        <f t="shared" ref="E27:H27" si="5">SUM(E20:E26)</f>
        <v>0</v>
      </c>
      <c r="F27" s="54">
        <f t="shared" si="5"/>
        <v>0</v>
      </c>
      <c r="G27" s="54">
        <f t="shared" si="5"/>
        <v>0</v>
      </c>
      <c r="H27" s="54">
        <f t="shared" si="5"/>
        <v>0</v>
      </c>
      <c r="I27" s="55"/>
      <c r="J27" s="54">
        <f>SUM(D27:H27)</f>
        <v>0</v>
      </c>
    </row>
    <row r="28" spans="2:10" x14ac:dyDescent="0.35">
      <c r="B28" s="14"/>
      <c r="C28" s="66" t="s">
        <v>39</v>
      </c>
      <c r="D28" s="62"/>
      <c r="E28" s="68"/>
      <c r="F28" s="68"/>
      <c r="G28" s="68"/>
      <c r="H28" s="68"/>
      <c r="I28" s="55"/>
      <c r="J28" s="62" t="s">
        <v>20</v>
      </c>
    </row>
    <row r="29" spans="2:10" x14ac:dyDescent="0.35">
      <c r="B29" s="14"/>
      <c r="C29" s="61"/>
      <c r="D29" s="62"/>
      <c r="E29" s="68"/>
      <c r="F29" s="68"/>
      <c r="G29" s="68"/>
      <c r="H29" s="68"/>
      <c r="I29" s="55"/>
      <c r="J29" s="62">
        <f>SUM(D29:H29)</f>
        <v>0</v>
      </c>
    </row>
    <row r="30" spans="2:10" x14ac:dyDescent="0.35">
      <c r="B30" s="14" t="s">
        <v>40</v>
      </c>
      <c r="C30" s="67" t="s">
        <v>40</v>
      </c>
      <c r="D30" s="67" t="s">
        <v>35</v>
      </c>
      <c r="E30" s="68"/>
      <c r="F30" s="68"/>
      <c r="G30" s="68"/>
      <c r="H30" s="68"/>
      <c r="I30" s="55"/>
      <c r="J30" s="62">
        <f t="shared" ref="J30:J50" si="6">SUM(D30:H30)</f>
        <v>0</v>
      </c>
    </row>
    <row r="31" spans="2:10" x14ac:dyDescent="0.35">
      <c r="B31" s="14"/>
      <c r="C31" s="53" t="s">
        <v>15</v>
      </c>
      <c r="D31" s="70">
        <f>SUM(D29:D30)</f>
        <v>0</v>
      </c>
      <c r="E31" s="70">
        <f t="shared" ref="E31:H31" si="7">SUM(E29:E30)</f>
        <v>0</v>
      </c>
      <c r="F31" s="70">
        <f t="shared" si="7"/>
        <v>0</v>
      </c>
      <c r="G31" s="70">
        <f t="shared" si="7"/>
        <v>0</v>
      </c>
      <c r="H31" s="70">
        <f t="shared" si="7"/>
        <v>0</v>
      </c>
      <c r="I31" s="55"/>
      <c r="J31" s="54">
        <f t="shared" si="6"/>
        <v>0</v>
      </c>
    </row>
    <row r="32" spans="2:10" x14ac:dyDescent="0.35">
      <c r="B32" s="14"/>
      <c r="C32" s="66" t="s">
        <v>42</v>
      </c>
      <c r="D32" s="67" t="s">
        <v>35</v>
      </c>
      <c r="E32" s="68"/>
      <c r="F32" s="68"/>
      <c r="G32" s="68"/>
      <c r="H32" s="68"/>
      <c r="I32" s="55"/>
      <c r="J32" s="62"/>
    </row>
    <row r="33" spans="2:10" x14ac:dyDescent="0.35">
      <c r="B33" s="14"/>
      <c r="C33" s="61"/>
      <c r="D33" s="62"/>
      <c r="E33" s="62"/>
      <c r="F33" s="62"/>
      <c r="G33" s="62"/>
      <c r="H33" s="62"/>
      <c r="I33" s="63">
        <v>5000</v>
      </c>
      <c r="J33" s="62">
        <f t="shared" si="6"/>
        <v>0</v>
      </c>
    </row>
    <row r="34" spans="2:10" x14ac:dyDescent="0.35">
      <c r="B34" s="14"/>
      <c r="C34" s="61"/>
      <c r="D34" s="62"/>
      <c r="E34" s="65"/>
      <c r="F34" s="65"/>
      <c r="G34" s="65"/>
      <c r="H34" s="65"/>
      <c r="I34" s="55"/>
      <c r="J34" s="62">
        <f t="shared" si="6"/>
        <v>0</v>
      </c>
    </row>
    <row r="35" spans="2:10" x14ac:dyDescent="0.35">
      <c r="B35" s="14"/>
      <c r="C35" s="53" t="s">
        <v>16</v>
      </c>
      <c r="D35" s="54">
        <f>SUM(D33:D34)</f>
        <v>0</v>
      </c>
      <c r="E35" s="54">
        <f t="shared" ref="E35:H35" si="8">SUM(E33:E34)</f>
        <v>0</v>
      </c>
      <c r="F35" s="54">
        <f t="shared" si="8"/>
        <v>0</v>
      </c>
      <c r="G35" s="54">
        <f t="shared" si="8"/>
        <v>0</v>
      </c>
      <c r="H35" s="54">
        <f t="shared" si="8"/>
        <v>0</v>
      </c>
      <c r="I35" s="55"/>
      <c r="J35" s="54">
        <f t="shared" si="6"/>
        <v>0</v>
      </c>
    </row>
    <row r="36" spans="2:10" x14ac:dyDescent="0.35">
      <c r="B36" s="14"/>
      <c r="C36" s="66" t="s">
        <v>45</v>
      </c>
      <c r="D36" s="67" t="s">
        <v>35</v>
      </c>
      <c r="E36" s="68"/>
      <c r="F36" s="68"/>
      <c r="G36" s="68"/>
      <c r="H36" s="68"/>
      <c r="I36" s="55"/>
      <c r="J36" s="62"/>
    </row>
    <row r="37" spans="2:10" x14ac:dyDescent="0.35">
      <c r="B37" s="14"/>
      <c r="C37" s="61"/>
      <c r="D37" s="62"/>
      <c r="E37" s="62"/>
      <c r="F37" s="62"/>
      <c r="G37" s="62"/>
      <c r="H37" s="62"/>
      <c r="I37" s="63"/>
      <c r="J37" s="62"/>
    </row>
    <row r="38" spans="2:10" x14ac:dyDescent="0.35">
      <c r="B38" s="14"/>
      <c r="C38" s="61"/>
      <c r="D38" s="62"/>
      <c r="E38" s="62"/>
      <c r="F38" s="62"/>
      <c r="G38" s="62"/>
      <c r="H38" s="62"/>
      <c r="I38" s="63"/>
      <c r="J38" s="62"/>
    </row>
    <row r="39" spans="2:10" x14ac:dyDescent="0.35">
      <c r="B39" s="14"/>
      <c r="C39" s="61"/>
      <c r="D39" s="62"/>
      <c r="E39" s="62"/>
      <c r="F39" s="62"/>
      <c r="G39" s="62"/>
      <c r="H39" s="62"/>
      <c r="I39" s="63"/>
      <c r="J39" s="62"/>
    </row>
    <row r="40" spans="2:10" x14ac:dyDescent="0.35">
      <c r="B40" s="14"/>
      <c r="C40" s="61"/>
      <c r="D40" s="62"/>
      <c r="E40" s="65"/>
      <c r="F40" s="65"/>
      <c r="G40" s="65"/>
      <c r="H40" s="65"/>
      <c r="I40" s="55"/>
      <c r="J40" s="62">
        <f t="shared" si="6"/>
        <v>0</v>
      </c>
    </row>
    <row r="41" spans="2:10" x14ac:dyDescent="0.35">
      <c r="B41" s="14"/>
      <c r="C41" s="53" t="s">
        <v>66</v>
      </c>
      <c r="D41" s="54">
        <f>SUM(D37:D40)</f>
        <v>0</v>
      </c>
      <c r="E41" s="54">
        <f t="shared" ref="E41:H41" si="9">SUM(E37:E40)</f>
        <v>0</v>
      </c>
      <c r="F41" s="54">
        <f t="shared" si="9"/>
        <v>0</v>
      </c>
      <c r="G41" s="54">
        <f t="shared" si="9"/>
        <v>0</v>
      </c>
      <c r="H41" s="54">
        <f t="shared" si="9"/>
        <v>0</v>
      </c>
      <c r="I41" s="55"/>
      <c r="J41" s="54">
        <f t="shared" si="6"/>
        <v>0</v>
      </c>
    </row>
    <row r="42" spans="2:10" x14ac:dyDescent="0.35">
      <c r="B42" s="14"/>
      <c r="C42" s="66" t="s">
        <v>67</v>
      </c>
      <c r="D42" s="67" t="s">
        <v>35</v>
      </c>
      <c r="E42" s="68"/>
      <c r="F42" s="68"/>
      <c r="G42" s="68"/>
      <c r="H42" s="68"/>
      <c r="I42" s="55"/>
      <c r="J42" s="62"/>
    </row>
    <row r="43" spans="2:10" ht="29" x14ac:dyDescent="0.35">
      <c r="B43" s="14"/>
      <c r="C43" s="61" t="s">
        <v>69</v>
      </c>
      <c r="D43" s="62">
        <v>2000000</v>
      </c>
      <c r="E43" s="62">
        <v>2000000</v>
      </c>
      <c r="F43" s="62">
        <v>2000000</v>
      </c>
      <c r="G43" s="62">
        <v>2000000</v>
      </c>
      <c r="H43" s="62">
        <v>2000000</v>
      </c>
      <c r="I43" s="63">
        <v>5106000</v>
      </c>
      <c r="J43" s="62">
        <f t="shared" ref="J43:J45" si="10">SUM(D43:H43)</f>
        <v>10000000</v>
      </c>
    </row>
    <row r="44" spans="2:10" ht="43.5" x14ac:dyDescent="0.35">
      <c r="B44" s="14"/>
      <c r="C44" s="61" t="s">
        <v>70</v>
      </c>
      <c r="D44" s="62">
        <v>500000</v>
      </c>
      <c r="E44" s="62">
        <v>500000</v>
      </c>
      <c r="F44" s="62">
        <v>500000</v>
      </c>
      <c r="G44" s="62">
        <v>500000</v>
      </c>
      <c r="H44" s="62">
        <v>500000</v>
      </c>
      <c r="I44" s="63">
        <v>22500000</v>
      </c>
      <c r="J44" s="62">
        <f t="shared" si="10"/>
        <v>2500000</v>
      </c>
    </row>
    <row r="45" spans="2:10" ht="29" x14ac:dyDescent="0.35">
      <c r="B45" s="14"/>
      <c r="C45" s="61" t="s">
        <v>71</v>
      </c>
      <c r="D45" s="62">
        <v>1000000</v>
      </c>
      <c r="E45" s="62">
        <v>1000000</v>
      </c>
      <c r="F45" s="62">
        <v>1000000</v>
      </c>
      <c r="G45" s="62">
        <v>1000000</v>
      </c>
      <c r="H45" s="62">
        <v>1000000</v>
      </c>
      <c r="I45" s="63">
        <v>75000000</v>
      </c>
      <c r="J45" s="62">
        <f t="shared" si="10"/>
        <v>5000000</v>
      </c>
    </row>
    <row r="46" spans="2:10" x14ac:dyDescent="0.35">
      <c r="B46" s="14"/>
      <c r="C46" s="61"/>
      <c r="D46" s="62"/>
      <c r="E46" s="65"/>
      <c r="F46" s="65"/>
      <c r="G46" s="65"/>
      <c r="H46" s="65"/>
      <c r="I46" s="55"/>
      <c r="J46" s="62">
        <f t="shared" si="6"/>
        <v>0</v>
      </c>
    </row>
    <row r="47" spans="2:10" x14ac:dyDescent="0.35">
      <c r="B47" s="14"/>
      <c r="C47" s="61"/>
      <c r="D47" s="62"/>
      <c r="E47" s="65"/>
      <c r="F47" s="65"/>
      <c r="G47" s="65"/>
      <c r="H47" s="65"/>
      <c r="I47" s="55"/>
      <c r="J47" s="62">
        <f t="shared" si="6"/>
        <v>0</v>
      </c>
    </row>
    <row r="48" spans="2:10" x14ac:dyDescent="0.35">
      <c r="B48" s="14"/>
      <c r="C48" s="68"/>
      <c r="D48" s="62"/>
      <c r="E48" s="65"/>
      <c r="F48" s="65"/>
      <c r="G48" s="65"/>
      <c r="H48" s="65"/>
      <c r="I48" s="55"/>
      <c r="J48" s="62">
        <f t="shared" si="6"/>
        <v>0</v>
      </c>
    </row>
    <row r="49" spans="2:10" x14ac:dyDescent="0.35">
      <c r="B49" s="15"/>
      <c r="C49" s="53" t="s">
        <v>18</v>
      </c>
      <c r="D49" s="54">
        <f>SUM(D43:D48)</f>
        <v>3500000</v>
      </c>
      <c r="E49" s="54">
        <f t="shared" ref="E49:H49" si="11">SUM(E43:E48)</f>
        <v>3500000</v>
      </c>
      <c r="F49" s="54">
        <f t="shared" si="11"/>
        <v>3500000</v>
      </c>
      <c r="G49" s="54">
        <f t="shared" si="11"/>
        <v>3500000</v>
      </c>
      <c r="H49" s="54">
        <f t="shared" si="11"/>
        <v>3500000</v>
      </c>
      <c r="I49" s="55"/>
      <c r="J49" s="54">
        <f t="shared" si="6"/>
        <v>17500000</v>
      </c>
    </row>
    <row r="50" spans="2:10" x14ac:dyDescent="0.35">
      <c r="B50" s="15"/>
      <c r="C50" s="53" t="s">
        <v>19</v>
      </c>
      <c r="D50" s="54">
        <f>SUM(D49,D41,D35,D31,D27,D16,D11)</f>
        <v>3500000</v>
      </c>
      <c r="E50" s="54">
        <f t="shared" ref="E50:H50" si="12">SUM(E49,E41,E35,E31,E27,E16,E11)</f>
        <v>3500000</v>
      </c>
      <c r="F50" s="54">
        <f t="shared" si="12"/>
        <v>3500000</v>
      </c>
      <c r="G50" s="54">
        <f t="shared" si="12"/>
        <v>3500000</v>
      </c>
      <c r="H50" s="54">
        <f t="shared" si="12"/>
        <v>3500000</v>
      </c>
      <c r="I50" s="55"/>
      <c r="J50" s="54">
        <f t="shared" si="6"/>
        <v>17500000</v>
      </c>
    </row>
    <row r="51" spans="2:10" x14ac:dyDescent="0.35">
      <c r="B51" s="6"/>
      <c r="C51" s="55"/>
      <c r="D51" s="55"/>
      <c r="E51" s="55"/>
      <c r="F51" s="55"/>
      <c r="G51" s="55"/>
      <c r="H51" s="55"/>
      <c r="I51" s="55"/>
      <c r="J51" s="55" t="s">
        <v>20</v>
      </c>
    </row>
    <row r="52" spans="2:10" ht="29" x14ac:dyDescent="0.35">
      <c r="B52" s="48" t="s">
        <v>49</v>
      </c>
      <c r="C52" s="71" t="s">
        <v>49</v>
      </c>
      <c r="D52" s="56"/>
      <c r="E52" s="56"/>
      <c r="F52" s="56"/>
      <c r="G52" s="56"/>
      <c r="H52" s="56"/>
      <c r="I52" s="55"/>
      <c r="J52" s="56" t="s">
        <v>20</v>
      </c>
    </row>
    <row r="53" spans="2:10" x14ac:dyDescent="0.35">
      <c r="B53" s="14"/>
      <c r="C53" s="61"/>
      <c r="D53" s="67"/>
      <c r="E53" s="68"/>
      <c r="F53" s="68"/>
      <c r="G53" s="68"/>
      <c r="H53" s="68"/>
      <c r="I53" s="55"/>
      <c r="J53" s="62">
        <f>SUM(D53:H53)</f>
        <v>0</v>
      </c>
    </row>
    <row r="54" spans="2:10" x14ac:dyDescent="0.35">
      <c r="B54" s="14"/>
      <c r="C54" s="61"/>
      <c r="D54" s="67"/>
      <c r="E54" s="68"/>
      <c r="F54" s="68"/>
      <c r="G54" s="68"/>
      <c r="H54" s="68"/>
      <c r="I54" s="55"/>
      <c r="J54" s="62">
        <f t="shared" ref="J54:J55" si="13">SUM(D54:H54)</f>
        <v>0</v>
      </c>
    </row>
    <row r="55" spans="2:10" x14ac:dyDescent="0.35">
      <c r="B55" s="15"/>
      <c r="C55" s="53" t="s">
        <v>21</v>
      </c>
      <c r="D55" s="54">
        <f>SUM(D53:D54)</f>
        <v>0</v>
      </c>
      <c r="E55" s="54">
        <f t="shared" ref="E55:H55" si="14">SUM(E53:E54)</f>
        <v>0</v>
      </c>
      <c r="F55" s="54">
        <f t="shared" si="14"/>
        <v>0</v>
      </c>
      <c r="G55" s="54">
        <f t="shared" si="14"/>
        <v>0</v>
      </c>
      <c r="H55" s="54">
        <f t="shared" si="14"/>
        <v>0</v>
      </c>
      <c r="I55" s="55"/>
      <c r="J55" s="54">
        <f t="shared" si="13"/>
        <v>0</v>
      </c>
    </row>
    <row r="56" spans="2:10" ht="15" thickBot="1" x14ac:dyDescent="0.4">
      <c r="B56" s="6"/>
      <c r="C56" s="55"/>
      <c r="D56" s="55"/>
      <c r="E56" s="55"/>
      <c r="F56" s="55"/>
      <c r="G56" s="55"/>
      <c r="H56" s="55"/>
      <c r="I56" s="55"/>
      <c r="J56" s="55" t="s">
        <v>20</v>
      </c>
    </row>
    <row r="57" spans="2:10" s="1" customFormat="1" ht="29.5" thickBot="1" x14ac:dyDescent="0.4">
      <c r="B57" s="11" t="s">
        <v>22</v>
      </c>
      <c r="C57" s="72"/>
      <c r="D57" s="73">
        <f>SUM(D55,D50)</f>
        <v>3500000</v>
      </c>
      <c r="E57" s="73">
        <f t="shared" ref="E57:J57" si="15">SUM(E55,E50)</f>
        <v>3500000</v>
      </c>
      <c r="F57" s="73">
        <f t="shared" si="15"/>
        <v>3500000</v>
      </c>
      <c r="G57" s="73">
        <f t="shared" si="15"/>
        <v>3500000</v>
      </c>
      <c r="H57" s="73">
        <f t="shared" si="15"/>
        <v>3500000</v>
      </c>
      <c r="I57" s="55">
        <f>SUM(I55,I50)</f>
        <v>0</v>
      </c>
      <c r="J57" s="73">
        <f t="shared" si="15"/>
        <v>17500000</v>
      </c>
    </row>
    <row r="58" spans="2:10" x14ac:dyDescent="0.35">
      <c r="B58" s="6"/>
    </row>
    <row r="59" spans="2:10" x14ac:dyDescent="0.35">
      <c r="B59" s="6"/>
    </row>
    <row r="60" spans="2:10" x14ac:dyDescent="0.35">
      <c r="B60" s="6"/>
    </row>
    <row r="61" spans="2:10" x14ac:dyDescent="0.35">
      <c r="B61" s="6"/>
    </row>
    <row r="62" spans="2:10" x14ac:dyDescent="0.35">
      <c r="B62" s="6"/>
    </row>
    <row r="63" spans="2:10" x14ac:dyDescent="0.35">
      <c r="B63" s="6"/>
    </row>
    <row r="64" spans="2:10" x14ac:dyDescent="0.35">
      <c r="B64" s="6"/>
    </row>
    <row r="65" spans="2:2" x14ac:dyDescent="0.35">
      <c r="B65" s="6"/>
    </row>
    <row r="66" spans="2:2" x14ac:dyDescent="0.35">
      <c r="B66" s="6"/>
    </row>
    <row r="67" spans="2:2" x14ac:dyDescent="0.35">
      <c r="B67" s="6"/>
    </row>
    <row r="68" spans="2:2" x14ac:dyDescent="0.35">
      <c r="B68" s="6"/>
    </row>
    <row r="69" spans="2:2" x14ac:dyDescent="0.35">
      <c r="B69" s="6"/>
    </row>
    <row r="70" spans="2:2" x14ac:dyDescent="0.35">
      <c r="B70" s="6"/>
    </row>
    <row r="71" spans="2:2" x14ac:dyDescent="0.35">
      <c r="B71" s="6"/>
    </row>
    <row r="72" spans="2:2" x14ac:dyDescent="0.35">
      <c r="B72" s="6"/>
    </row>
  </sheetData>
  <pageMargins left="0.7" right="0.7" top="0.75" bottom="0.75" header="0.3" footer="0.3"/>
  <pageSetup scale="89" fitToHeight="0" orientation="landscape" r:id="rId1"/>
  <ignoredErrors>
    <ignoredError sqref="J8 J20:J26 J33" formulaRange="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57590D-4C23-44B0-B6B9-2EA12DF57FEF}">
  <sheetPr>
    <tabColor theme="9" tint="0.39997558519241921"/>
    <pageSetUpPr fitToPage="1"/>
  </sheetPr>
  <dimension ref="B2:AM90"/>
  <sheetViews>
    <sheetView showGridLines="0" zoomScale="85" zoomScaleNormal="85" workbookViewId="0">
      <pane xSplit="3" ySplit="6" topLeftCell="D51" activePane="bottomRight" state="frozen"/>
      <selection pane="topRight" activeCell="R20" sqref="R20:W20"/>
      <selection pane="bottomLeft" activeCell="R20" sqref="R20:W20"/>
      <selection pane="bottomRight" activeCell="C7" sqref="C7:J75"/>
    </sheetView>
  </sheetViews>
  <sheetFormatPr defaultColWidth="9.26953125" defaultRowHeight="14.5" x14ac:dyDescent="0.35"/>
  <cols>
    <col min="1" max="1" width="3.26953125" customWidth="1"/>
    <col min="2" max="2" width="9.7265625" customWidth="1"/>
    <col min="3" max="3" width="44.453125" customWidth="1"/>
    <col min="4" max="4" width="12.7265625" style="6" customWidth="1"/>
    <col min="5" max="5" width="12.453125" style="2" customWidth="1"/>
    <col min="6" max="7" width="12.7265625" customWidth="1"/>
    <col min="8" max="8" width="13.453125" style="2" customWidth="1"/>
    <col min="9" max="9" width="0.7265625" style="7" customWidth="1"/>
    <col min="10" max="10" width="14.453125" customWidth="1"/>
    <col min="11" max="11" width="10.26953125" customWidth="1"/>
  </cols>
  <sheetData>
    <row r="2" spans="2:39" ht="23.5" x14ac:dyDescent="0.55000000000000004">
      <c r="B2" s="17" t="s">
        <v>33</v>
      </c>
    </row>
    <row r="3" spans="2:39" x14ac:dyDescent="0.35">
      <c r="B3" s="5" t="s">
        <v>34</v>
      </c>
    </row>
    <row r="4" spans="2:39" x14ac:dyDescent="0.35">
      <c r="B4" s="5"/>
    </row>
    <row r="5" spans="2:39" ht="18.5" x14ac:dyDescent="0.45">
      <c r="B5" s="22" t="s">
        <v>2</v>
      </c>
      <c r="C5" s="23"/>
      <c r="D5" s="23"/>
      <c r="E5" s="23"/>
      <c r="F5" s="23"/>
      <c r="G5" s="23"/>
      <c r="H5" s="23"/>
      <c r="I5" s="23"/>
      <c r="J5" s="24"/>
    </row>
    <row r="6" spans="2:39" ht="29" x14ac:dyDescent="0.35">
      <c r="B6" s="25" t="s">
        <v>3</v>
      </c>
      <c r="C6" s="25" t="s">
        <v>4</v>
      </c>
      <c r="D6" s="25" t="s">
        <v>5</v>
      </c>
      <c r="E6" s="26" t="s">
        <v>6</v>
      </c>
      <c r="F6" s="26" t="s">
        <v>7</v>
      </c>
      <c r="G6" s="26" t="s">
        <v>8</v>
      </c>
      <c r="H6" s="27" t="s">
        <v>9</v>
      </c>
      <c r="I6" s="28"/>
      <c r="J6" s="29" t="s">
        <v>10</v>
      </c>
    </row>
    <row r="7" spans="2:39" s="5" customFormat="1" x14ac:dyDescent="0.35">
      <c r="B7" s="13" t="s">
        <v>11</v>
      </c>
      <c r="C7" s="74" t="s">
        <v>28</v>
      </c>
      <c r="D7" s="68" t="s">
        <v>35</v>
      </c>
      <c r="E7" s="68" t="s">
        <v>35</v>
      </c>
      <c r="F7" s="68" t="s">
        <v>35</v>
      </c>
      <c r="G7" s="68"/>
      <c r="H7" s="68" t="s">
        <v>35</v>
      </c>
      <c r="I7" s="55"/>
      <c r="J7" s="56" t="s">
        <v>35</v>
      </c>
      <c r="K7"/>
      <c r="L7"/>
      <c r="M7"/>
      <c r="N7"/>
      <c r="O7"/>
      <c r="P7"/>
      <c r="Q7"/>
      <c r="R7"/>
      <c r="S7"/>
      <c r="T7"/>
      <c r="U7"/>
      <c r="V7"/>
      <c r="W7"/>
      <c r="X7"/>
      <c r="Y7"/>
      <c r="Z7"/>
      <c r="AA7"/>
      <c r="AB7"/>
      <c r="AC7"/>
      <c r="AD7"/>
      <c r="AE7"/>
      <c r="AF7"/>
      <c r="AG7"/>
      <c r="AH7"/>
      <c r="AI7"/>
      <c r="AJ7"/>
      <c r="AK7"/>
      <c r="AL7"/>
      <c r="AM7"/>
    </row>
    <row r="8" spans="2:39" x14ac:dyDescent="0.35">
      <c r="B8" s="14"/>
      <c r="C8" s="61"/>
      <c r="D8" s="62"/>
      <c r="E8" s="62"/>
      <c r="F8" s="62"/>
      <c r="G8" s="62"/>
      <c r="H8" s="62"/>
      <c r="I8" s="63">
        <v>450000</v>
      </c>
      <c r="J8" s="62">
        <f>SUM(D8:H8)</f>
        <v>0</v>
      </c>
    </row>
    <row r="9" spans="2:39" x14ac:dyDescent="0.35">
      <c r="B9" s="14"/>
      <c r="C9" s="61"/>
      <c r="D9" s="62"/>
      <c r="E9" s="62"/>
      <c r="F9" s="62"/>
      <c r="G9" s="62"/>
      <c r="H9" s="62"/>
      <c r="I9" s="55"/>
      <c r="J9" s="62">
        <f>SUM(D9:H9)</f>
        <v>0</v>
      </c>
    </row>
    <row r="10" spans="2:39" x14ac:dyDescent="0.35">
      <c r="B10" s="14"/>
      <c r="C10" s="64"/>
      <c r="D10" s="62"/>
      <c r="E10" s="65"/>
      <c r="F10" s="65"/>
      <c r="G10" s="65"/>
      <c r="H10" s="65"/>
      <c r="I10" s="55"/>
      <c r="J10" s="62">
        <f>SUM(D10:H10)</f>
        <v>0</v>
      </c>
    </row>
    <row r="11" spans="2:39" x14ac:dyDescent="0.35">
      <c r="B11" s="14"/>
      <c r="C11" s="53" t="s">
        <v>12</v>
      </c>
      <c r="D11" s="54">
        <f>SUM(D8:D10)</f>
        <v>0</v>
      </c>
      <c r="E11" s="54">
        <f t="shared" ref="E11:J11" si="0">SUM(E8:E10)</f>
        <v>0</v>
      </c>
      <c r="F11" s="54">
        <f t="shared" si="0"/>
        <v>0</v>
      </c>
      <c r="G11" s="54">
        <f t="shared" si="0"/>
        <v>0</v>
      </c>
      <c r="H11" s="54">
        <f t="shared" si="0"/>
        <v>0</v>
      </c>
      <c r="I11" s="55">
        <f t="shared" si="0"/>
        <v>450000</v>
      </c>
      <c r="J11" s="54">
        <f t="shared" si="0"/>
        <v>0</v>
      </c>
    </row>
    <row r="12" spans="2:39" x14ac:dyDescent="0.35">
      <c r="B12" s="14"/>
      <c r="C12" s="66" t="s">
        <v>36</v>
      </c>
      <c r="D12" s="67" t="s">
        <v>35</v>
      </c>
      <c r="E12" s="68"/>
      <c r="F12" s="68"/>
      <c r="G12" s="68"/>
      <c r="H12" s="68"/>
      <c r="I12" s="55"/>
      <c r="J12" s="56" t="s">
        <v>35</v>
      </c>
    </row>
    <row r="13" spans="2:39" x14ac:dyDescent="0.35">
      <c r="B13" s="14"/>
      <c r="C13" s="61"/>
      <c r="D13" s="62"/>
      <c r="E13" s="62"/>
      <c r="F13" s="62"/>
      <c r="G13" s="62"/>
      <c r="H13" s="62"/>
      <c r="I13" s="55"/>
      <c r="J13" s="62">
        <f>SUM(D13:H13)</f>
        <v>0</v>
      </c>
    </row>
    <row r="14" spans="2:39" x14ac:dyDescent="0.35">
      <c r="B14" s="14"/>
      <c r="C14" s="61"/>
      <c r="D14" s="62"/>
      <c r="E14" s="62"/>
      <c r="F14" s="62"/>
      <c r="G14" s="62"/>
      <c r="H14" s="62"/>
      <c r="I14" s="55"/>
      <c r="J14" s="62">
        <f t="shared" ref="J14:J15" si="1">SUM(D14:H14)</f>
        <v>0</v>
      </c>
    </row>
    <row r="15" spans="2:39" x14ac:dyDescent="0.35">
      <c r="B15" s="14"/>
      <c r="C15" s="68"/>
      <c r="D15" s="62"/>
      <c r="E15" s="65"/>
      <c r="F15" s="65"/>
      <c r="G15" s="65"/>
      <c r="H15" s="65"/>
      <c r="I15" s="55"/>
      <c r="J15" s="62">
        <f t="shared" si="1"/>
        <v>0</v>
      </c>
    </row>
    <row r="16" spans="2:39" x14ac:dyDescent="0.35">
      <c r="B16" s="14"/>
      <c r="C16" s="53" t="s">
        <v>13</v>
      </c>
      <c r="D16" s="54">
        <f>SUM(D13:D15)</f>
        <v>0</v>
      </c>
      <c r="E16" s="54">
        <f t="shared" ref="E16:J16" si="2">SUM(E13:E15)</f>
        <v>0</v>
      </c>
      <c r="F16" s="54">
        <f t="shared" si="2"/>
        <v>0</v>
      </c>
      <c r="G16" s="54">
        <f t="shared" si="2"/>
        <v>0</v>
      </c>
      <c r="H16" s="54">
        <f t="shared" si="2"/>
        <v>0</v>
      </c>
      <c r="I16" s="55">
        <f t="shared" si="2"/>
        <v>0</v>
      </c>
      <c r="J16" s="54">
        <f t="shared" si="2"/>
        <v>0</v>
      </c>
    </row>
    <row r="17" spans="2:10" x14ac:dyDescent="0.35">
      <c r="B17" s="14"/>
      <c r="C17" s="66" t="s">
        <v>38</v>
      </c>
      <c r="D17" s="67" t="s">
        <v>35</v>
      </c>
      <c r="E17" s="68"/>
      <c r="F17" s="68"/>
      <c r="G17" s="68"/>
      <c r="H17" s="68"/>
      <c r="I17" s="55"/>
      <c r="J17" s="56" t="s">
        <v>35</v>
      </c>
    </row>
    <row r="18" spans="2:10" x14ac:dyDescent="0.35">
      <c r="B18" s="14"/>
      <c r="C18" s="61"/>
      <c r="D18" s="67"/>
      <c r="E18" s="68"/>
      <c r="F18" s="68"/>
      <c r="G18" s="68"/>
      <c r="H18" s="68"/>
      <c r="I18" s="55"/>
      <c r="J18" s="62">
        <f>SUM(D18:H18)</f>
        <v>0</v>
      </c>
    </row>
    <row r="19" spans="2:10" x14ac:dyDescent="0.35">
      <c r="B19" s="14"/>
      <c r="C19" s="69"/>
      <c r="D19" s="62"/>
      <c r="E19" s="65"/>
      <c r="F19" s="65"/>
      <c r="G19" s="65"/>
      <c r="H19" s="65"/>
      <c r="I19" s="55"/>
      <c r="J19" s="62">
        <f>SUM(D19:H19)</f>
        <v>0</v>
      </c>
    </row>
    <row r="20" spans="2:10" x14ac:dyDescent="0.35">
      <c r="B20" s="14"/>
      <c r="C20" s="69"/>
      <c r="D20" s="62"/>
      <c r="E20" s="62"/>
      <c r="F20" s="62"/>
      <c r="G20" s="62"/>
      <c r="H20" s="62"/>
      <c r="I20" s="63">
        <v>2000</v>
      </c>
      <c r="J20" s="62">
        <f>SUM(D20:H20)</f>
        <v>0</v>
      </c>
    </row>
    <row r="21" spans="2:10" x14ac:dyDescent="0.35">
      <c r="B21" s="14"/>
      <c r="C21" s="69"/>
      <c r="D21" s="62"/>
      <c r="E21" s="62"/>
      <c r="F21" s="62"/>
      <c r="G21" s="62"/>
      <c r="H21" s="62"/>
      <c r="I21" s="63">
        <v>250</v>
      </c>
      <c r="J21" s="62">
        <f t="shared" ref="J21:J26" si="3">SUM(D21:H21)</f>
        <v>0</v>
      </c>
    </row>
    <row r="22" spans="2:10" x14ac:dyDescent="0.35">
      <c r="B22" s="14"/>
      <c r="C22" s="61"/>
      <c r="D22" s="62"/>
      <c r="E22" s="62"/>
      <c r="F22" s="62"/>
      <c r="G22" s="62"/>
      <c r="H22" s="62"/>
      <c r="I22" s="63">
        <v>2250</v>
      </c>
      <c r="J22" s="62">
        <f t="shared" si="3"/>
        <v>0</v>
      </c>
    </row>
    <row r="23" spans="2:10" x14ac:dyDescent="0.35">
      <c r="B23" s="14"/>
      <c r="C23" s="69"/>
      <c r="D23" s="62"/>
      <c r="E23" s="62"/>
      <c r="F23" s="62"/>
      <c r="G23" s="62"/>
      <c r="H23" s="62"/>
      <c r="I23" s="63">
        <v>1243</v>
      </c>
      <c r="J23" s="62">
        <f t="shared" si="3"/>
        <v>0</v>
      </c>
    </row>
    <row r="24" spans="2:10" x14ac:dyDescent="0.35">
      <c r="B24" s="14"/>
      <c r="C24" s="69"/>
      <c r="D24" s="62"/>
      <c r="E24" s="62"/>
      <c r="F24" s="62"/>
      <c r="G24" s="62"/>
      <c r="H24" s="62"/>
      <c r="I24" s="63">
        <v>225</v>
      </c>
      <c r="J24" s="62">
        <f t="shared" si="3"/>
        <v>0</v>
      </c>
    </row>
    <row r="25" spans="2:10" x14ac:dyDescent="0.35">
      <c r="B25" s="14"/>
      <c r="C25" s="69"/>
      <c r="D25" s="62"/>
      <c r="E25" s="62"/>
      <c r="F25" s="62"/>
      <c r="G25" s="62"/>
      <c r="H25" s="62"/>
      <c r="I25" s="63">
        <v>400</v>
      </c>
      <c r="J25" s="62">
        <f t="shared" si="3"/>
        <v>0</v>
      </c>
    </row>
    <row r="26" spans="2:10" x14ac:dyDescent="0.35">
      <c r="B26" s="14"/>
      <c r="C26" s="61"/>
      <c r="D26" s="62"/>
      <c r="E26" s="62"/>
      <c r="F26" s="62"/>
      <c r="G26" s="62"/>
      <c r="H26" s="62"/>
      <c r="I26" s="63">
        <v>1638</v>
      </c>
      <c r="J26" s="62">
        <f t="shared" si="3"/>
        <v>0</v>
      </c>
    </row>
    <row r="27" spans="2:10" x14ac:dyDescent="0.35">
      <c r="B27" s="14"/>
      <c r="C27" s="53" t="s">
        <v>14</v>
      </c>
      <c r="D27" s="54">
        <f>SUM(D20:D26)</f>
        <v>0</v>
      </c>
      <c r="E27" s="54">
        <f t="shared" ref="E27:H27" si="4">SUM(E20:E26)</f>
        <v>0</v>
      </c>
      <c r="F27" s="54">
        <f t="shared" si="4"/>
        <v>0</v>
      </c>
      <c r="G27" s="54">
        <f t="shared" si="4"/>
        <v>0</v>
      </c>
      <c r="H27" s="54">
        <f t="shared" si="4"/>
        <v>0</v>
      </c>
      <c r="I27" s="55"/>
      <c r="J27" s="54">
        <f>SUM(J18:J26)</f>
        <v>0</v>
      </c>
    </row>
    <row r="28" spans="2:10" x14ac:dyDescent="0.35">
      <c r="B28" s="14"/>
      <c r="C28" s="66" t="s">
        <v>39</v>
      </c>
      <c r="D28" s="62"/>
      <c r="E28" s="68"/>
      <c r="F28" s="68"/>
      <c r="G28" s="68"/>
      <c r="H28" s="68"/>
      <c r="I28" s="55"/>
      <c r="J28" s="62" t="s">
        <v>20</v>
      </c>
    </row>
    <row r="29" spans="2:10" ht="29" x14ac:dyDescent="0.35">
      <c r="B29" s="14"/>
      <c r="C29" s="61" t="s">
        <v>51</v>
      </c>
      <c r="D29" s="62">
        <v>400000</v>
      </c>
      <c r="E29" s="62">
        <v>400000</v>
      </c>
      <c r="F29" s="62">
        <v>400000</v>
      </c>
      <c r="G29" s="62">
        <v>400000</v>
      </c>
      <c r="H29" s="62">
        <v>400000</v>
      </c>
      <c r="I29" s="55"/>
      <c r="J29" s="62">
        <f t="shared" ref="J29:J44" si="5">SUM(D29:H29)</f>
        <v>2000000</v>
      </c>
    </row>
    <row r="30" spans="2:10" x14ac:dyDescent="0.35">
      <c r="B30" s="14"/>
      <c r="C30" s="61" t="s">
        <v>52</v>
      </c>
      <c r="D30" s="62">
        <v>139265</v>
      </c>
      <c r="E30" s="62"/>
      <c r="F30" s="62"/>
      <c r="G30" s="62"/>
      <c r="H30" s="62"/>
      <c r="I30" s="55"/>
      <c r="J30" s="62">
        <f t="shared" si="5"/>
        <v>139265</v>
      </c>
    </row>
    <row r="31" spans="2:10" x14ac:dyDescent="0.35">
      <c r="B31" s="14"/>
      <c r="C31" s="61" t="s">
        <v>53</v>
      </c>
      <c r="D31" s="62">
        <v>623875</v>
      </c>
      <c r="E31" s="62"/>
      <c r="F31" s="62"/>
      <c r="G31" s="62"/>
      <c r="H31" s="62"/>
      <c r="I31" s="55"/>
      <c r="J31" s="62">
        <f t="shared" si="5"/>
        <v>623875</v>
      </c>
    </row>
    <row r="32" spans="2:10" x14ac:dyDescent="0.35">
      <c r="B32" s="14"/>
      <c r="C32" s="61" t="s">
        <v>54</v>
      </c>
      <c r="D32" s="62">
        <v>172327.5</v>
      </c>
      <c r="E32" s="62"/>
      <c r="F32" s="62"/>
      <c r="G32" s="62"/>
      <c r="H32" s="62"/>
      <c r="I32" s="55"/>
      <c r="J32" s="62">
        <f t="shared" si="5"/>
        <v>172327.5</v>
      </c>
    </row>
    <row r="33" spans="2:10" x14ac:dyDescent="0.35">
      <c r="B33" s="14"/>
      <c r="C33" s="61" t="s">
        <v>55</v>
      </c>
      <c r="D33" s="62">
        <v>175000</v>
      </c>
      <c r="E33" s="62"/>
      <c r="F33" s="62"/>
      <c r="G33" s="62"/>
      <c r="H33" s="62"/>
      <c r="I33" s="55"/>
      <c r="J33" s="62">
        <f t="shared" si="5"/>
        <v>175000</v>
      </c>
    </row>
    <row r="34" spans="2:10" ht="29" x14ac:dyDescent="0.35">
      <c r="B34" s="14"/>
      <c r="C34" s="61" t="s">
        <v>56</v>
      </c>
      <c r="D34" s="62">
        <v>200000</v>
      </c>
      <c r="E34" s="62">
        <v>500000</v>
      </c>
      <c r="F34" s="62">
        <v>500000</v>
      </c>
      <c r="G34" s="62">
        <v>300000</v>
      </c>
      <c r="H34" s="62">
        <v>100000</v>
      </c>
      <c r="I34" s="55"/>
      <c r="J34" s="62">
        <f t="shared" si="5"/>
        <v>1600000</v>
      </c>
    </row>
    <row r="35" spans="2:10" x14ac:dyDescent="0.35">
      <c r="B35" s="14"/>
      <c r="C35" s="61"/>
      <c r="D35" s="62"/>
      <c r="E35" s="62"/>
      <c r="F35" s="62"/>
      <c r="G35" s="62"/>
      <c r="H35" s="62"/>
      <c r="I35" s="55"/>
      <c r="J35" s="62"/>
    </row>
    <row r="36" spans="2:10" x14ac:dyDescent="0.35">
      <c r="B36" s="14"/>
      <c r="C36" s="61"/>
      <c r="D36" s="62"/>
      <c r="E36" s="62"/>
      <c r="F36" s="62"/>
      <c r="G36" s="62"/>
      <c r="H36" s="62"/>
      <c r="I36" s="55"/>
      <c r="J36" s="62"/>
    </row>
    <row r="37" spans="2:10" x14ac:dyDescent="0.35">
      <c r="B37" s="14"/>
      <c r="C37" s="61"/>
      <c r="D37" s="62"/>
      <c r="E37" s="62"/>
      <c r="F37" s="62"/>
      <c r="G37" s="62"/>
      <c r="H37" s="62"/>
      <c r="I37" s="55"/>
      <c r="J37" s="62"/>
    </row>
    <row r="38" spans="2:10" x14ac:dyDescent="0.35">
      <c r="B38" s="14"/>
      <c r="C38" s="61"/>
      <c r="D38" s="62"/>
      <c r="E38" s="62"/>
      <c r="F38" s="62"/>
      <c r="G38" s="62"/>
      <c r="H38" s="62"/>
      <c r="I38" s="55"/>
      <c r="J38" s="62"/>
    </row>
    <row r="39" spans="2:10" x14ac:dyDescent="0.35">
      <c r="B39" s="14"/>
      <c r="C39" s="61"/>
      <c r="D39" s="62"/>
      <c r="E39" s="62"/>
      <c r="F39" s="62"/>
      <c r="G39" s="62"/>
      <c r="H39" s="62"/>
      <c r="I39" s="55"/>
      <c r="J39" s="62"/>
    </row>
    <row r="40" spans="2:10" x14ac:dyDescent="0.35">
      <c r="B40" s="14"/>
      <c r="C40" s="61"/>
      <c r="D40" s="62"/>
      <c r="E40" s="62"/>
      <c r="F40" s="62"/>
      <c r="G40" s="62"/>
      <c r="H40" s="62"/>
      <c r="I40" s="55"/>
      <c r="J40" s="62"/>
    </row>
    <row r="41" spans="2:10" x14ac:dyDescent="0.35">
      <c r="B41" s="14"/>
      <c r="C41" s="61"/>
      <c r="D41" s="62"/>
      <c r="E41" s="62"/>
      <c r="F41" s="62"/>
      <c r="G41" s="62"/>
      <c r="H41" s="62"/>
      <c r="I41" s="55"/>
      <c r="J41" s="62"/>
    </row>
    <row r="42" spans="2:10" x14ac:dyDescent="0.35">
      <c r="B42" s="14"/>
      <c r="C42" s="61"/>
      <c r="D42" s="62"/>
      <c r="E42" s="62"/>
      <c r="F42" s="62"/>
      <c r="G42" s="62"/>
      <c r="H42" s="62"/>
      <c r="I42" s="55"/>
      <c r="J42" s="62"/>
    </row>
    <row r="43" spans="2:10" x14ac:dyDescent="0.35">
      <c r="B43" s="14"/>
      <c r="C43" s="61"/>
      <c r="D43" s="62"/>
      <c r="E43" s="62"/>
      <c r="F43" s="62"/>
      <c r="G43" s="62"/>
      <c r="H43" s="62"/>
      <c r="I43" s="55"/>
      <c r="J43" s="62"/>
    </row>
    <row r="44" spans="2:10" x14ac:dyDescent="0.35">
      <c r="B44" s="14"/>
      <c r="C44" s="61"/>
      <c r="D44" s="62"/>
      <c r="E44" s="68"/>
      <c r="F44" s="68"/>
      <c r="G44" s="68"/>
      <c r="H44" s="68"/>
      <c r="I44" s="55"/>
      <c r="J44" s="62">
        <f t="shared" si="5"/>
        <v>0</v>
      </c>
    </row>
    <row r="45" spans="2:10" x14ac:dyDescent="0.35">
      <c r="B45" s="14" t="s">
        <v>40</v>
      </c>
      <c r="C45" s="67" t="s">
        <v>40</v>
      </c>
      <c r="D45" s="67" t="s">
        <v>35</v>
      </c>
      <c r="E45" s="68"/>
      <c r="F45" s="68"/>
      <c r="G45" s="68"/>
      <c r="H45" s="68"/>
      <c r="I45" s="55"/>
      <c r="J45" s="62">
        <f t="shared" ref="J45:J66" si="6">SUM(D45:H45)</f>
        <v>0</v>
      </c>
    </row>
    <row r="46" spans="2:10" x14ac:dyDescent="0.35">
      <c r="B46" s="14"/>
      <c r="C46" s="53" t="s">
        <v>15</v>
      </c>
      <c r="D46" s="70">
        <f>SUM(D29:D45)</f>
        <v>1710467.5</v>
      </c>
      <c r="E46" s="70">
        <f>SUM(E29:E45)</f>
        <v>900000</v>
      </c>
      <c r="F46" s="70">
        <f>SUM(F29:F45)</f>
        <v>900000</v>
      </c>
      <c r="G46" s="70">
        <f>SUM(G29:G45)</f>
        <v>700000</v>
      </c>
      <c r="H46" s="70">
        <f>SUM(H29:H45)</f>
        <v>500000</v>
      </c>
      <c r="I46" s="55"/>
      <c r="J46" s="54">
        <f>SUM(J29:J45)</f>
        <v>4710467.5</v>
      </c>
    </row>
    <row r="47" spans="2:10" x14ac:dyDescent="0.35">
      <c r="B47" s="14"/>
      <c r="C47" s="66" t="s">
        <v>42</v>
      </c>
      <c r="D47" s="67" t="s">
        <v>35</v>
      </c>
      <c r="E47" s="68"/>
      <c r="F47" s="68"/>
      <c r="G47" s="68"/>
      <c r="H47" s="68"/>
      <c r="I47" s="55"/>
      <c r="J47" s="62"/>
    </row>
    <row r="48" spans="2:10" ht="29" x14ac:dyDescent="0.35">
      <c r="B48" s="14"/>
      <c r="C48" s="61" t="s">
        <v>50</v>
      </c>
      <c r="D48" s="62">
        <v>436040</v>
      </c>
      <c r="E48" s="62">
        <v>436040</v>
      </c>
      <c r="F48" s="62">
        <v>436040</v>
      </c>
      <c r="G48" s="62">
        <v>436040</v>
      </c>
      <c r="H48" s="62">
        <v>436040</v>
      </c>
      <c r="I48" s="55"/>
      <c r="J48" s="62">
        <f>SUM(D48:H48)</f>
        <v>2180200</v>
      </c>
    </row>
    <row r="49" spans="2:10" ht="29" x14ac:dyDescent="0.35">
      <c r="B49" s="14"/>
      <c r="C49" s="61" t="s">
        <v>57</v>
      </c>
      <c r="D49" s="62">
        <v>33000</v>
      </c>
      <c r="E49" s="62"/>
      <c r="F49" s="62"/>
      <c r="G49" s="62"/>
      <c r="H49" s="62"/>
      <c r="I49" s="55"/>
      <c r="J49" s="62">
        <f t="shared" ref="J49" si="7">SUM(D49:H49)</f>
        <v>33000</v>
      </c>
    </row>
    <row r="50" spans="2:10" ht="58" x14ac:dyDescent="0.35">
      <c r="B50" s="14"/>
      <c r="C50" s="61" t="s">
        <v>72</v>
      </c>
      <c r="D50" s="62">
        <v>10000</v>
      </c>
      <c r="E50" s="62"/>
      <c r="F50" s="62"/>
      <c r="G50" s="62"/>
      <c r="H50" s="62"/>
      <c r="I50" s="63">
        <v>5000</v>
      </c>
      <c r="J50" s="62">
        <f t="shared" si="6"/>
        <v>10000</v>
      </c>
    </row>
    <row r="51" spans="2:10" x14ac:dyDescent="0.35">
      <c r="B51" s="14"/>
      <c r="C51" s="61"/>
      <c r="D51" s="62"/>
      <c r="E51" s="65"/>
      <c r="F51" s="65"/>
      <c r="G51" s="65"/>
      <c r="H51" s="65"/>
      <c r="I51" s="55"/>
      <c r="J51" s="62">
        <f t="shared" si="6"/>
        <v>0</v>
      </c>
    </row>
    <row r="52" spans="2:10" x14ac:dyDescent="0.35">
      <c r="B52" s="14"/>
      <c r="C52" s="53" t="s">
        <v>16</v>
      </c>
      <c r="D52" s="54">
        <f>SUM(D48:D51)</f>
        <v>479040</v>
      </c>
      <c r="E52" s="54">
        <f t="shared" ref="E52:H52" si="8">SUM(E48:E51)</f>
        <v>436040</v>
      </c>
      <c r="F52" s="54">
        <f t="shared" si="8"/>
        <v>436040</v>
      </c>
      <c r="G52" s="54">
        <f t="shared" si="8"/>
        <v>436040</v>
      </c>
      <c r="H52" s="54">
        <f t="shared" si="8"/>
        <v>436040</v>
      </c>
      <c r="I52" s="55"/>
      <c r="J52" s="54">
        <f>SUM(J48:J51)</f>
        <v>2223200</v>
      </c>
    </row>
    <row r="53" spans="2:10" x14ac:dyDescent="0.35">
      <c r="B53" s="14"/>
      <c r="C53" s="66" t="s">
        <v>45</v>
      </c>
      <c r="D53" s="67" t="s">
        <v>35</v>
      </c>
      <c r="E53" s="68"/>
      <c r="F53" s="68"/>
      <c r="G53" s="68"/>
      <c r="H53" s="68"/>
      <c r="I53" s="55"/>
      <c r="J53" s="62"/>
    </row>
    <row r="54" spans="2:10" ht="43.5" x14ac:dyDescent="0.35">
      <c r="B54" s="14"/>
      <c r="C54" s="61" t="s">
        <v>58</v>
      </c>
      <c r="D54" s="62">
        <v>10000</v>
      </c>
      <c r="E54" s="62"/>
      <c r="F54" s="62"/>
      <c r="G54" s="62"/>
      <c r="H54" s="62"/>
      <c r="I54" s="63"/>
      <c r="J54" s="62">
        <f t="shared" si="6"/>
        <v>10000</v>
      </c>
    </row>
    <row r="55" spans="2:10" ht="29" x14ac:dyDescent="0.35">
      <c r="B55" s="14"/>
      <c r="C55" s="61" t="s">
        <v>59</v>
      </c>
      <c r="D55" s="62">
        <v>2400</v>
      </c>
      <c r="E55" s="62">
        <v>2400</v>
      </c>
      <c r="F55" s="62">
        <v>2400</v>
      </c>
      <c r="G55" s="62">
        <v>2400</v>
      </c>
      <c r="H55" s="62">
        <v>2400</v>
      </c>
      <c r="I55" s="63"/>
      <c r="J55" s="62">
        <f t="shared" si="6"/>
        <v>12000</v>
      </c>
    </row>
    <row r="56" spans="2:10" x14ac:dyDescent="0.35">
      <c r="B56" s="14"/>
      <c r="C56" s="61" t="s">
        <v>60</v>
      </c>
      <c r="D56" s="62">
        <v>20000</v>
      </c>
      <c r="E56" s="62">
        <v>20000</v>
      </c>
      <c r="F56" s="62">
        <v>20000</v>
      </c>
      <c r="G56" s="62">
        <v>20000</v>
      </c>
      <c r="H56" s="62">
        <v>20000</v>
      </c>
      <c r="I56" s="63"/>
      <c r="J56" s="62">
        <f t="shared" si="6"/>
        <v>100000</v>
      </c>
    </row>
    <row r="57" spans="2:10" x14ac:dyDescent="0.35">
      <c r="B57" s="14"/>
      <c r="C57" s="61" t="s">
        <v>61</v>
      </c>
      <c r="D57" s="62">
        <v>17000</v>
      </c>
      <c r="E57" s="62">
        <v>17000</v>
      </c>
      <c r="F57" s="62">
        <v>17000</v>
      </c>
      <c r="G57" s="62">
        <v>17000</v>
      </c>
      <c r="H57" s="62">
        <v>17000</v>
      </c>
      <c r="I57" s="63"/>
      <c r="J57" s="62">
        <f t="shared" si="6"/>
        <v>85000</v>
      </c>
    </row>
    <row r="58" spans="2:10" x14ac:dyDescent="0.35">
      <c r="B58" s="14"/>
      <c r="C58" s="61"/>
      <c r="D58" s="62"/>
      <c r="E58" s="65"/>
      <c r="F58" s="65"/>
      <c r="G58" s="65"/>
      <c r="H58" s="65"/>
      <c r="I58" s="55"/>
      <c r="J58" s="62">
        <f t="shared" si="6"/>
        <v>0</v>
      </c>
    </row>
    <row r="59" spans="2:10" x14ac:dyDescent="0.35">
      <c r="B59" s="14"/>
      <c r="C59" s="53" t="s">
        <v>17</v>
      </c>
      <c r="D59" s="54">
        <f>SUM(D54:D58)</f>
        <v>49400</v>
      </c>
      <c r="E59" s="54">
        <f t="shared" ref="E59:H59" si="9">SUM(E54:E58)</f>
        <v>39400</v>
      </c>
      <c r="F59" s="54">
        <f t="shared" si="9"/>
        <v>39400</v>
      </c>
      <c r="G59" s="54">
        <f t="shared" si="9"/>
        <v>39400</v>
      </c>
      <c r="H59" s="54">
        <f t="shared" si="9"/>
        <v>39400</v>
      </c>
      <c r="I59" s="55"/>
      <c r="J59" s="54">
        <f>SUM(J54:J58)</f>
        <v>207000</v>
      </c>
    </row>
    <row r="60" spans="2:10" x14ac:dyDescent="0.35">
      <c r="B60" s="14"/>
      <c r="C60" s="66" t="s">
        <v>47</v>
      </c>
      <c r="D60" s="67" t="s">
        <v>35</v>
      </c>
      <c r="E60" s="68"/>
      <c r="F60" s="68"/>
      <c r="G60" s="68"/>
      <c r="H60" s="68"/>
      <c r="I60" s="55"/>
      <c r="J60" s="62"/>
    </row>
    <row r="61" spans="2:10" x14ac:dyDescent="0.35">
      <c r="B61" s="14"/>
      <c r="C61" s="61"/>
      <c r="D61" s="62"/>
      <c r="E61" s="62"/>
      <c r="F61" s="62"/>
      <c r="G61" s="62"/>
      <c r="H61" s="62"/>
      <c r="I61" s="63">
        <v>375000</v>
      </c>
      <c r="J61" s="62">
        <f t="shared" si="6"/>
        <v>0</v>
      </c>
    </row>
    <row r="62" spans="2:10" x14ac:dyDescent="0.35">
      <c r="B62" s="14"/>
      <c r="C62" s="61"/>
      <c r="D62" s="62"/>
      <c r="E62" s="62"/>
      <c r="F62" s="62"/>
      <c r="G62" s="62"/>
      <c r="H62" s="62"/>
      <c r="I62" s="63">
        <v>781250</v>
      </c>
      <c r="J62" s="62">
        <f t="shared" si="6"/>
        <v>0</v>
      </c>
    </row>
    <row r="63" spans="2:10" x14ac:dyDescent="0.35">
      <c r="B63" s="14"/>
      <c r="C63" s="61"/>
      <c r="D63" s="62"/>
      <c r="E63" s="62"/>
      <c r="F63" s="62"/>
      <c r="G63" s="62"/>
      <c r="H63" s="62"/>
      <c r="I63" s="63">
        <v>2083335</v>
      </c>
      <c r="J63" s="62">
        <f t="shared" si="6"/>
        <v>0</v>
      </c>
    </row>
    <row r="64" spans="2:10" x14ac:dyDescent="0.35">
      <c r="B64" s="14"/>
      <c r="C64" s="61"/>
      <c r="D64" s="62"/>
      <c r="E64" s="65"/>
      <c r="F64" s="65"/>
      <c r="G64" s="65"/>
      <c r="H64" s="65"/>
      <c r="I64" s="55"/>
      <c r="J64" s="62">
        <f t="shared" si="6"/>
        <v>0</v>
      </c>
    </row>
    <row r="65" spans="2:10" x14ac:dyDescent="0.35">
      <c r="B65" s="14"/>
      <c r="C65" s="61"/>
      <c r="D65" s="62"/>
      <c r="E65" s="65"/>
      <c r="F65" s="65"/>
      <c r="G65" s="65"/>
      <c r="H65" s="65"/>
      <c r="I65" s="55"/>
      <c r="J65" s="62">
        <f t="shared" si="6"/>
        <v>0</v>
      </c>
    </row>
    <row r="66" spans="2:10" x14ac:dyDescent="0.35">
      <c r="B66" s="14"/>
      <c r="C66" s="68"/>
      <c r="D66" s="62"/>
      <c r="E66" s="65"/>
      <c r="F66" s="65"/>
      <c r="G66" s="65"/>
      <c r="H66" s="65"/>
      <c r="I66" s="55"/>
      <c r="J66" s="62">
        <f t="shared" si="6"/>
        <v>0</v>
      </c>
    </row>
    <row r="67" spans="2:10" x14ac:dyDescent="0.35">
      <c r="B67" s="15"/>
      <c r="C67" s="53" t="s">
        <v>18</v>
      </c>
      <c r="D67" s="54">
        <f>SUM(D61:D66)</f>
        <v>0</v>
      </c>
      <c r="E67" s="54">
        <f t="shared" ref="E67:H67" si="10">SUM(E61:E66)</f>
        <v>0</v>
      </c>
      <c r="F67" s="54">
        <f t="shared" si="10"/>
        <v>0</v>
      </c>
      <c r="G67" s="54">
        <f t="shared" si="10"/>
        <v>0</v>
      </c>
      <c r="H67" s="54">
        <f t="shared" si="10"/>
        <v>0</v>
      </c>
      <c r="I67" s="55"/>
      <c r="J67" s="54">
        <f>SUM(J61:J66)</f>
        <v>0</v>
      </c>
    </row>
    <row r="68" spans="2:10" x14ac:dyDescent="0.35">
      <c r="B68" s="15"/>
      <c r="C68" s="53" t="s">
        <v>19</v>
      </c>
      <c r="D68" s="54">
        <f>SUM(D67,D59,D52,D46,D27,D16,D11)</f>
        <v>2238907.5</v>
      </c>
      <c r="E68" s="54">
        <f>SUM(E67,E59,E52,E46,E27,E16,E11)</f>
        <v>1375440</v>
      </c>
      <c r="F68" s="54">
        <f>SUM(F67,F59,F52,F46,F27,F16,F11)</f>
        <v>1375440</v>
      </c>
      <c r="G68" s="54">
        <f>SUM(G67,G59,G52,G46,G27,G16,G11)</f>
        <v>1175440</v>
      </c>
      <c r="H68" s="54">
        <f>SUM(H67,H59,H52,H46,H27,H16,H11)</f>
        <v>975440</v>
      </c>
      <c r="I68" s="55"/>
      <c r="J68" s="54">
        <f>SUM(D68:H68)</f>
        <v>7140667.5</v>
      </c>
    </row>
    <row r="69" spans="2:10" x14ac:dyDescent="0.35">
      <c r="B69" s="6"/>
      <c r="C69" s="55"/>
      <c r="D69" s="55"/>
      <c r="E69" s="55"/>
      <c r="F69" s="55"/>
      <c r="G69" s="55"/>
      <c r="H69" s="55"/>
      <c r="I69" s="55"/>
      <c r="J69" s="55" t="s">
        <v>20</v>
      </c>
    </row>
    <row r="70" spans="2:10" x14ac:dyDescent="0.35">
      <c r="B70" s="13" t="s">
        <v>49</v>
      </c>
      <c r="C70" s="71" t="s">
        <v>49</v>
      </c>
      <c r="D70" s="56"/>
      <c r="E70" s="56"/>
      <c r="F70" s="56"/>
      <c r="G70" s="56"/>
      <c r="H70" s="56"/>
      <c r="I70" s="55"/>
      <c r="J70" s="56" t="s">
        <v>20</v>
      </c>
    </row>
    <row r="71" spans="2:10" x14ac:dyDescent="0.35">
      <c r="B71" s="14"/>
      <c r="C71" s="61"/>
      <c r="D71" s="67"/>
      <c r="E71" s="68"/>
      <c r="F71" s="68"/>
      <c r="G71" s="68"/>
      <c r="H71" s="68"/>
      <c r="I71" s="55"/>
      <c r="J71" s="62">
        <f>SUM(D71:H71)</f>
        <v>0</v>
      </c>
    </row>
    <row r="72" spans="2:10" x14ac:dyDescent="0.35">
      <c r="B72" s="14"/>
      <c r="C72" s="61"/>
      <c r="D72" s="67"/>
      <c r="E72" s="68"/>
      <c r="F72" s="68"/>
      <c r="G72" s="68"/>
      <c r="H72" s="68"/>
      <c r="I72" s="55"/>
      <c r="J72" s="62">
        <f t="shared" ref="J72:J73" si="11">SUM(D72:H72)</f>
        <v>0</v>
      </c>
    </row>
    <row r="73" spans="2:10" x14ac:dyDescent="0.35">
      <c r="B73" s="15"/>
      <c r="C73" s="53" t="s">
        <v>21</v>
      </c>
      <c r="D73" s="54">
        <f>SUM(D71:D72)</f>
        <v>0</v>
      </c>
      <c r="E73" s="54">
        <f t="shared" ref="E73:H73" si="12">SUM(E71:E72)</f>
        <v>0</v>
      </c>
      <c r="F73" s="54">
        <f t="shared" si="12"/>
        <v>0</v>
      </c>
      <c r="G73" s="54">
        <f t="shared" si="12"/>
        <v>0</v>
      </c>
      <c r="H73" s="54">
        <f t="shared" si="12"/>
        <v>0</v>
      </c>
      <c r="I73" s="55"/>
      <c r="J73" s="54">
        <f t="shared" si="11"/>
        <v>0</v>
      </c>
    </row>
    <row r="74" spans="2:10" ht="15" thickBot="1" x14ac:dyDescent="0.4">
      <c r="B74" s="6"/>
      <c r="C74" s="55"/>
      <c r="D74" s="55"/>
      <c r="E74" s="55"/>
      <c r="F74" s="55"/>
      <c r="G74" s="55"/>
      <c r="H74" s="55"/>
      <c r="I74" s="55"/>
      <c r="J74" s="55" t="s">
        <v>20</v>
      </c>
    </row>
    <row r="75" spans="2:10" s="1" customFormat="1" ht="29.5" thickBot="1" x14ac:dyDescent="0.4">
      <c r="B75" s="11" t="s">
        <v>22</v>
      </c>
      <c r="C75" s="72"/>
      <c r="D75" s="73">
        <f>SUM(D73,D68)</f>
        <v>2238907.5</v>
      </c>
      <c r="E75" s="73">
        <f t="shared" ref="E75:J75" si="13">SUM(E73,E68)</f>
        <v>1375440</v>
      </c>
      <c r="F75" s="73">
        <f t="shared" si="13"/>
        <v>1375440</v>
      </c>
      <c r="G75" s="73">
        <f t="shared" si="13"/>
        <v>1175440</v>
      </c>
      <c r="H75" s="73">
        <f t="shared" si="13"/>
        <v>975440</v>
      </c>
      <c r="I75" s="55">
        <f>SUM(I73,I68)</f>
        <v>0</v>
      </c>
      <c r="J75" s="73">
        <f t="shared" si="13"/>
        <v>7140667.5</v>
      </c>
    </row>
    <row r="76" spans="2:10" x14ac:dyDescent="0.35">
      <c r="B76" s="6"/>
    </row>
    <row r="77" spans="2:10" x14ac:dyDescent="0.35">
      <c r="B77" s="6"/>
    </row>
    <row r="78" spans="2:10" x14ac:dyDescent="0.35">
      <c r="B78" s="6"/>
    </row>
    <row r="79" spans="2:10" x14ac:dyDescent="0.35">
      <c r="B79" s="6"/>
    </row>
    <row r="80" spans="2:10" x14ac:dyDescent="0.35">
      <c r="B80" s="6"/>
    </row>
    <row r="81" spans="2:2" x14ac:dyDescent="0.35">
      <c r="B81" s="6"/>
    </row>
    <row r="82" spans="2:2" x14ac:dyDescent="0.35">
      <c r="B82" s="6"/>
    </row>
    <row r="83" spans="2:2" x14ac:dyDescent="0.35">
      <c r="B83" s="6"/>
    </row>
    <row r="84" spans="2:2" x14ac:dyDescent="0.35">
      <c r="B84" s="6"/>
    </row>
    <row r="85" spans="2:2" x14ac:dyDescent="0.35">
      <c r="B85" s="6"/>
    </row>
    <row r="86" spans="2:2" x14ac:dyDescent="0.35">
      <c r="B86" s="6"/>
    </row>
    <row r="87" spans="2:2" x14ac:dyDescent="0.35">
      <c r="B87" s="6"/>
    </row>
    <row r="88" spans="2:2" x14ac:dyDescent="0.35">
      <c r="B88" s="6"/>
    </row>
    <row r="89" spans="2:2" x14ac:dyDescent="0.35">
      <c r="B89" s="6"/>
    </row>
    <row r="90" spans="2:2" x14ac:dyDescent="0.35">
      <c r="B90" s="6"/>
    </row>
  </sheetData>
  <pageMargins left="0.7" right="0.7" top="0.75" bottom="0.75" header="0.3" footer="0.3"/>
  <pageSetup scale="89" fitToHeight="0" orientation="landscape" r:id="rId1"/>
  <ignoredErrors>
    <ignoredError sqref="J8 J20:J26 J50 J61:J63" formulaRange="1"/>
    <ignoredError sqref="J67"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7A2F6B-0E17-4DEC-91FE-233D04B5BDA4}">
  <sheetPr>
    <tabColor theme="9" tint="0.39997558519241921"/>
    <pageSetUpPr fitToPage="1"/>
  </sheetPr>
  <dimension ref="B2:AM70"/>
  <sheetViews>
    <sheetView showGridLines="0" zoomScale="85" zoomScaleNormal="85" workbookViewId="0">
      <pane xSplit="3" ySplit="6" topLeftCell="D7" activePane="bottomRight" state="frozen"/>
      <selection pane="topRight" activeCell="R20" sqref="R20:W20"/>
      <selection pane="bottomLeft" activeCell="R20" sqref="R20:W20"/>
      <selection pane="bottomRight" activeCell="O42" sqref="O42"/>
    </sheetView>
  </sheetViews>
  <sheetFormatPr defaultColWidth="9.26953125" defaultRowHeight="14.5" x14ac:dyDescent="0.35"/>
  <cols>
    <col min="1" max="1" width="3.26953125" customWidth="1"/>
    <col min="2" max="2" width="10.7265625" customWidth="1"/>
    <col min="3" max="3" width="45.54296875" customWidth="1"/>
    <col min="4" max="4" width="12.7265625" style="6" customWidth="1"/>
    <col min="5" max="5" width="12.54296875" style="2" customWidth="1"/>
    <col min="6" max="7" width="12.453125" customWidth="1"/>
    <col min="8" max="8" width="12.54296875" style="2" customWidth="1"/>
    <col min="9" max="9" width="0.7265625" style="7" customWidth="1"/>
    <col min="10" max="10" width="13.54296875" customWidth="1"/>
    <col min="11" max="11" width="10.26953125" customWidth="1"/>
  </cols>
  <sheetData>
    <row r="2" spans="2:39" ht="23.5" x14ac:dyDescent="0.55000000000000004">
      <c r="B2" s="17" t="s">
        <v>33</v>
      </c>
    </row>
    <row r="3" spans="2:39" x14ac:dyDescent="0.35">
      <c r="B3" s="42" t="s">
        <v>34</v>
      </c>
    </row>
    <row r="4" spans="2:39" x14ac:dyDescent="0.35">
      <c r="B4" s="5"/>
    </row>
    <row r="5" spans="2:39" ht="18.5" x14ac:dyDescent="0.45">
      <c r="B5" s="22" t="s">
        <v>2</v>
      </c>
      <c r="C5" s="23"/>
      <c r="D5" s="23"/>
      <c r="E5" s="23"/>
      <c r="F5" s="23"/>
      <c r="G5" s="23"/>
      <c r="H5" s="23"/>
      <c r="I5" s="23"/>
      <c r="J5" s="24"/>
    </row>
    <row r="6" spans="2:39" x14ac:dyDescent="0.35">
      <c r="B6" s="25" t="s">
        <v>3</v>
      </c>
      <c r="C6" s="25" t="s">
        <v>4</v>
      </c>
      <c r="D6" s="25" t="s">
        <v>5</v>
      </c>
      <c r="E6" s="26" t="s">
        <v>6</v>
      </c>
      <c r="F6" s="26" t="s">
        <v>7</v>
      </c>
      <c r="G6" s="26" t="s">
        <v>8</v>
      </c>
      <c r="H6" s="27" t="s">
        <v>9</v>
      </c>
      <c r="I6" s="28"/>
      <c r="J6" s="29" t="s">
        <v>10</v>
      </c>
    </row>
    <row r="7" spans="2:39" s="5" customFormat="1" x14ac:dyDescent="0.35">
      <c r="B7" s="13" t="s">
        <v>11</v>
      </c>
      <c r="C7" s="74" t="s">
        <v>28</v>
      </c>
      <c r="D7" s="68" t="s">
        <v>35</v>
      </c>
      <c r="E7" s="68" t="s">
        <v>35</v>
      </c>
      <c r="F7" s="68" t="s">
        <v>35</v>
      </c>
      <c r="G7" s="68"/>
      <c r="H7" s="68" t="s">
        <v>35</v>
      </c>
      <c r="I7" s="55"/>
      <c r="J7" s="56" t="s">
        <v>35</v>
      </c>
      <c r="K7"/>
      <c r="L7"/>
      <c r="M7"/>
      <c r="N7"/>
      <c r="O7"/>
      <c r="P7"/>
      <c r="Q7"/>
      <c r="R7"/>
      <c r="S7"/>
      <c r="T7"/>
      <c r="U7"/>
      <c r="V7"/>
      <c r="W7"/>
      <c r="X7"/>
      <c r="Y7"/>
      <c r="Z7"/>
      <c r="AA7"/>
      <c r="AB7"/>
      <c r="AC7"/>
      <c r="AD7"/>
      <c r="AE7"/>
      <c r="AF7"/>
      <c r="AG7"/>
      <c r="AH7"/>
      <c r="AI7"/>
      <c r="AJ7"/>
      <c r="AK7"/>
      <c r="AL7"/>
      <c r="AM7"/>
    </row>
    <row r="8" spans="2:39" x14ac:dyDescent="0.35">
      <c r="B8" s="14"/>
      <c r="C8" s="61"/>
      <c r="D8" s="62"/>
      <c r="E8" s="62"/>
      <c r="F8" s="62"/>
      <c r="G8" s="62"/>
      <c r="H8" s="62"/>
      <c r="I8" s="63">
        <v>450000</v>
      </c>
      <c r="J8" s="62">
        <f>SUM(D8:H8)</f>
        <v>0</v>
      </c>
    </row>
    <row r="9" spans="2:39" x14ac:dyDescent="0.35">
      <c r="B9" s="14"/>
      <c r="C9" s="61"/>
      <c r="D9" s="62"/>
      <c r="E9" s="62"/>
      <c r="F9" s="62"/>
      <c r="G9" s="62"/>
      <c r="H9" s="62"/>
      <c r="I9" s="55"/>
      <c r="J9" s="62">
        <f>SUM(D9:H9)</f>
        <v>0</v>
      </c>
    </row>
    <row r="10" spans="2:39" x14ac:dyDescent="0.35">
      <c r="B10" s="14"/>
      <c r="C10" s="64"/>
      <c r="D10" s="62"/>
      <c r="E10" s="65"/>
      <c r="F10" s="65"/>
      <c r="G10" s="65"/>
      <c r="H10" s="65"/>
      <c r="I10" s="55"/>
      <c r="J10" s="62">
        <f>SUM(D10:H10)</f>
        <v>0</v>
      </c>
    </row>
    <row r="11" spans="2:39" x14ac:dyDescent="0.35">
      <c r="B11" s="14"/>
      <c r="C11" s="53" t="s">
        <v>12</v>
      </c>
      <c r="D11" s="54">
        <f>SUM(D8:D10)</f>
        <v>0</v>
      </c>
      <c r="E11" s="54">
        <f t="shared" ref="E11:J11" si="0">SUM(E8:E10)</f>
        <v>0</v>
      </c>
      <c r="F11" s="54">
        <f t="shared" si="0"/>
        <v>0</v>
      </c>
      <c r="G11" s="54">
        <f t="shared" si="0"/>
        <v>0</v>
      </c>
      <c r="H11" s="54">
        <f t="shared" si="0"/>
        <v>0</v>
      </c>
      <c r="I11" s="55">
        <f t="shared" si="0"/>
        <v>450000</v>
      </c>
      <c r="J11" s="54">
        <f t="shared" si="0"/>
        <v>0</v>
      </c>
    </row>
    <row r="12" spans="2:39" x14ac:dyDescent="0.35">
      <c r="B12" s="14"/>
      <c r="C12" s="66" t="s">
        <v>36</v>
      </c>
      <c r="D12" s="67" t="s">
        <v>35</v>
      </c>
      <c r="E12" s="68"/>
      <c r="F12" s="68"/>
      <c r="G12" s="68"/>
      <c r="H12" s="68"/>
      <c r="I12" s="55"/>
      <c r="J12" s="56" t="s">
        <v>35</v>
      </c>
    </row>
    <row r="13" spans="2:39" x14ac:dyDescent="0.35">
      <c r="B13" s="14"/>
      <c r="C13" s="61"/>
      <c r="D13" s="62"/>
      <c r="E13" s="62"/>
      <c r="F13" s="62"/>
      <c r="G13" s="62"/>
      <c r="H13" s="62"/>
      <c r="I13" s="55"/>
      <c r="J13" s="62">
        <f>SUM(D13:H13)</f>
        <v>0</v>
      </c>
    </row>
    <row r="14" spans="2:39" x14ac:dyDescent="0.35">
      <c r="B14" s="14"/>
      <c r="C14" s="61"/>
      <c r="D14" s="62"/>
      <c r="E14" s="62"/>
      <c r="F14" s="62"/>
      <c r="G14" s="62"/>
      <c r="H14" s="62"/>
      <c r="I14" s="55"/>
      <c r="J14" s="62">
        <f t="shared" ref="J14:J15" si="1">SUM(D14:H14)</f>
        <v>0</v>
      </c>
    </row>
    <row r="15" spans="2:39" x14ac:dyDescent="0.35">
      <c r="B15" s="14"/>
      <c r="C15" s="68"/>
      <c r="D15" s="62"/>
      <c r="E15" s="65"/>
      <c r="F15" s="65"/>
      <c r="G15" s="65"/>
      <c r="H15" s="65"/>
      <c r="I15" s="55"/>
      <c r="J15" s="62">
        <f t="shared" si="1"/>
        <v>0</v>
      </c>
    </row>
    <row r="16" spans="2:39" x14ac:dyDescent="0.35">
      <c r="B16" s="14"/>
      <c r="C16" s="53" t="s">
        <v>13</v>
      </c>
      <c r="D16" s="54">
        <f>SUM(D13:D15)</f>
        <v>0</v>
      </c>
      <c r="E16" s="54">
        <f t="shared" ref="E16:J16" si="2">SUM(E13:E15)</f>
        <v>0</v>
      </c>
      <c r="F16" s="54">
        <f t="shared" si="2"/>
        <v>0</v>
      </c>
      <c r="G16" s="54">
        <f t="shared" si="2"/>
        <v>0</v>
      </c>
      <c r="H16" s="54">
        <f t="shared" si="2"/>
        <v>0</v>
      </c>
      <c r="I16" s="55">
        <f t="shared" si="2"/>
        <v>0</v>
      </c>
      <c r="J16" s="54">
        <f t="shared" si="2"/>
        <v>0</v>
      </c>
    </row>
    <row r="17" spans="2:10" x14ac:dyDescent="0.35">
      <c r="B17" s="14"/>
      <c r="C17" s="66" t="s">
        <v>38</v>
      </c>
      <c r="D17" s="67" t="s">
        <v>35</v>
      </c>
      <c r="E17" s="68"/>
      <c r="F17" s="68"/>
      <c r="G17" s="68"/>
      <c r="H17" s="68"/>
      <c r="I17" s="55"/>
      <c r="J17" s="56" t="s">
        <v>35</v>
      </c>
    </row>
    <row r="18" spans="2:10" x14ac:dyDescent="0.35">
      <c r="B18" s="14"/>
      <c r="C18" s="61"/>
      <c r="D18" s="67"/>
      <c r="E18" s="68"/>
      <c r="F18" s="68"/>
      <c r="G18" s="68"/>
      <c r="H18" s="68"/>
      <c r="I18" s="55"/>
      <c r="J18" s="62">
        <f t="shared" ref="J18:J19" si="3">SUM(D18:H18)</f>
        <v>0</v>
      </c>
    </row>
    <row r="19" spans="2:10" x14ac:dyDescent="0.35">
      <c r="B19" s="14"/>
      <c r="C19" s="69"/>
      <c r="D19" s="62"/>
      <c r="E19" s="65"/>
      <c r="F19" s="65"/>
      <c r="G19" s="65"/>
      <c r="H19" s="65"/>
      <c r="I19" s="55"/>
      <c r="J19" s="62">
        <f t="shared" si="3"/>
        <v>0</v>
      </c>
    </row>
    <row r="20" spans="2:10" x14ac:dyDescent="0.35">
      <c r="B20" s="14"/>
      <c r="C20" s="69"/>
      <c r="D20" s="62"/>
      <c r="E20" s="62"/>
      <c r="F20" s="62"/>
      <c r="G20" s="62"/>
      <c r="H20" s="62"/>
      <c r="I20" s="63">
        <v>2000</v>
      </c>
      <c r="J20" s="62">
        <f>SUM(D20:H20)</f>
        <v>0</v>
      </c>
    </row>
    <row r="21" spans="2:10" x14ac:dyDescent="0.35">
      <c r="B21" s="14"/>
      <c r="C21" s="69"/>
      <c r="D21" s="62"/>
      <c r="E21" s="62"/>
      <c r="F21" s="62"/>
      <c r="G21" s="62"/>
      <c r="H21" s="62"/>
      <c r="I21" s="63">
        <v>250</v>
      </c>
      <c r="J21" s="62">
        <f t="shared" ref="J21:J26" si="4">SUM(D21:H21)</f>
        <v>0</v>
      </c>
    </row>
    <row r="22" spans="2:10" x14ac:dyDescent="0.35">
      <c r="B22" s="14"/>
      <c r="C22" s="61"/>
      <c r="D22" s="62"/>
      <c r="E22" s="62"/>
      <c r="F22" s="62"/>
      <c r="G22" s="62"/>
      <c r="H22" s="62"/>
      <c r="I22" s="63">
        <v>2250</v>
      </c>
      <c r="J22" s="62">
        <f t="shared" si="4"/>
        <v>0</v>
      </c>
    </row>
    <row r="23" spans="2:10" x14ac:dyDescent="0.35">
      <c r="B23" s="14"/>
      <c r="C23" s="69"/>
      <c r="D23" s="62"/>
      <c r="E23" s="62"/>
      <c r="F23" s="62"/>
      <c r="G23" s="62"/>
      <c r="H23" s="62"/>
      <c r="I23" s="63">
        <v>1243</v>
      </c>
      <c r="J23" s="62">
        <f t="shared" si="4"/>
        <v>0</v>
      </c>
    </row>
    <row r="24" spans="2:10" x14ac:dyDescent="0.35">
      <c r="B24" s="14"/>
      <c r="C24" s="69"/>
      <c r="D24" s="62"/>
      <c r="E24" s="62"/>
      <c r="F24" s="62"/>
      <c r="G24" s="62"/>
      <c r="H24" s="62"/>
      <c r="I24" s="63">
        <v>225</v>
      </c>
      <c r="J24" s="62">
        <f t="shared" si="4"/>
        <v>0</v>
      </c>
    </row>
    <row r="25" spans="2:10" x14ac:dyDescent="0.35">
      <c r="B25" s="14"/>
      <c r="C25" s="69"/>
      <c r="D25" s="62"/>
      <c r="E25" s="62"/>
      <c r="F25" s="62"/>
      <c r="G25" s="62"/>
      <c r="H25" s="62"/>
      <c r="I25" s="63">
        <v>400</v>
      </c>
      <c r="J25" s="62">
        <f t="shared" si="4"/>
        <v>0</v>
      </c>
    </row>
    <row r="26" spans="2:10" x14ac:dyDescent="0.35">
      <c r="B26" s="14"/>
      <c r="C26" s="61"/>
      <c r="D26" s="62"/>
      <c r="E26" s="62"/>
      <c r="F26" s="62"/>
      <c r="G26" s="62"/>
      <c r="H26" s="62"/>
      <c r="I26" s="63">
        <v>1638</v>
      </c>
      <c r="J26" s="62">
        <f t="shared" si="4"/>
        <v>0</v>
      </c>
    </row>
    <row r="27" spans="2:10" x14ac:dyDescent="0.35">
      <c r="B27" s="14"/>
      <c r="C27" s="53" t="s">
        <v>14</v>
      </c>
      <c r="D27" s="54">
        <f>SUM(D20:D26)</f>
        <v>0</v>
      </c>
      <c r="E27" s="54">
        <f t="shared" ref="E27:H27" si="5">SUM(E20:E26)</f>
        <v>0</v>
      </c>
      <c r="F27" s="54">
        <f t="shared" si="5"/>
        <v>0</v>
      </c>
      <c r="G27" s="54">
        <f t="shared" si="5"/>
        <v>0</v>
      </c>
      <c r="H27" s="54">
        <f t="shared" si="5"/>
        <v>0</v>
      </c>
      <c r="I27" s="55"/>
      <c r="J27" s="54">
        <f>SUM(D27:H27)</f>
        <v>0</v>
      </c>
    </row>
    <row r="28" spans="2:10" x14ac:dyDescent="0.35">
      <c r="B28" s="14"/>
      <c r="C28" s="66" t="s">
        <v>39</v>
      </c>
      <c r="D28" s="62"/>
      <c r="E28" s="68"/>
      <c r="F28" s="68"/>
      <c r="G28" s="68"/>
      <c r="H28" s="68"/>
      <c r="I28" s="55"/>
      <c r="J28" s="62" t="s">
        <v>20</v>
      </c>
    </row>
    <row r="29" spans="2:10" x14ac:dyDescent="0.35">
      <c r="B29" s="14"/>
      <c r="C29" s="61"/>
      <c r="D29" s="62"/>
      <c r="E29" s="68"/>
      <c r="F29" s="68"/>
      <c r="G29" s="68"/>
      <c r="H29" s="68"/>
      <c r="I29" s="55"/>
      <c r="J29" s="62">
        <f>SUM(D29:H29)</f>
        <v>0</v>
      </c>
    </row>
    <row r="30" spans="2:10" x14ac:dyDescent="0.35">
      <c r="B30" s="14" t="s">
        <v>40</v>
      </c>
      <c r="C30" s="67" t="s">
        <v>40</v>
      </c>
      <c r="D30" s="67" t="s">
        <v>35</v>
      </c>
      <c r="E30" s="68"/>
      <c r="F30" s="68"/>
      <c r="G30" s="68"/>
      <c r="H30" s="68"/>
      <c r="I30" s="55"/>
      <c r="J30" s="62">
        <f t="shared" ref="J30:J49" si="6">SUM(D30:H30)</f>
        <v>0</v>
      </c>
    </row>
    <row r="31" spans="2:10" x14ac:dyDescent="0.35">
      <c r="B31" s="14"/>
      <c r="C31" s="53" t="s">
        <v>15</v>
      </c>
      <c r="D31" s="70">
        <f>SUM(D29:D30)</f>
        <v>0</v>
      </c>
      <c r="E31" s="70">
        <f t="shared" ref="E31:H31" si="7">SUM(E29:E30)</f>
        <v>0</v>
      </c>
      <c r="F31" s="70">
        <f t="shared" si="7"/>
        <v>0</v>
      </c>
      <c r="G31" s="70">
        <f t="shared" si="7"/>
        <v>0</v>
      </c>
      <c r="H31" s="70">
        <f t="shared" si="7"/>
        <v>0</v>
      </c>
      <c r="I31" s="55"/>
      <c r="J31" s="54">
        <f t="shared" si="6"/>
        <v>0</v>
      </c>
    </row>
    <row r="32" spans="2:10" x14ac:dyDescent="0.35">
      <c r="B32" s="14"/>
      <c r="C32" s="66" t="s">
        <v>42</v>
      </c>
      <c r="D32" s="67" t="s">
        <v>35</v>
      </c>
      <c r="E32" s="68"/>
      <c r="F32" s="68"/>
      <c r="G32" s="68"/>
      <c r="H32" s="68"/>
      <c r="I32" s="55"/>
      <c r="J32" s="62"/>
    </row>
    <row r="33" spans="2:10" x14ac:dyDescent="0.35">
      <c r="B33" s="14"/>
      <c r="C33" s="61"/>
      <c r="D33" s="62"/>
      <c r="E33" s="62"/>
      <c r="F33" s="62"/>
      <c r="G33" s="62"/>
      <c r="H33" s="62"/>
      <c r="I33" s="63">
        <v>5000</v>
      </c>
      <c r="J33" s="62">
        <f t="shared" si="6"/>
        <v>0</v>
      </c>
    </row>
    <row r="34" spans="2:10" x14ac:dyDescent="0.35">
      <c r="B34" s="14"/>
      <c r="C34" s="61"/>
      <c r="D34" s="62"/>
      <c r="E34" s="65"/>
      <c r="F34" s="65"/>
      <c r="G34" s="65"/>
      <c r="H34" s="65"/>
      <c r="I34" s="55"/>
      <c r="J34" s="62">
        <f t="shared" si="6"/>
        <v>0</v>
      </c>
    </row>
    <row r="35" spans="2:10" x14ac:dyDescent="0.35">
      <c r="B35" s="14"/>
      <c r="C35" s="53" t="s">
        <v>16</v>
      </c>
      <c r="D35" s="54">
        <f>SUM(D33:D34)</f>
        <v>0</v>
      </c>
      <c r="E35" s="54">
        <f t="shared" ref="E35:H35" si="8">SUM(E33:E34)</f>
        <v>0</v>
      </c>
      <c r="F35" s="54">
        <f t="shared" si="8"/>
        <v>0</v>
      </c>
      <c r="G35" s="54">
        <f t="shared" si="8"/>
        <v>0</v>
      </c>
      <c r="H35" s="54">
        <f t="shared" si="8"/>
        <v>0</v>
      </c>
      <c r="I35" s="55"/>
      <c r="J35" s="54">
        <f t="shared" si="6"/>
        <v>0</v>
      </c>
    </row>
    <row r="36" spans="2:10" x14ac:dyDescent="0.35">
      <c r="B36" s="14"/>
      <c r="C36" s="66" t="s">
        <v>45</v>
      </c>
      <c r="D36" s="67" t="s">
        <v>35</v>
      </c>
      <c r="E36" s="68"/>
      <c r="F36" s="68"/>
      <c r="G36" s="68"/>
      <c r="H36" s="68"/>
      <c r="I36" s="55"/>
      <c r="J36" s="62"/>
    </row>
    <row r="37" spans="2:10" x14ac:dyDescent="0.35">
      <c r="B37" s="14"/>
      <c r="C37" s="61" t="s">
        <v>62</v>
      </c>
      <c r="D37" s="62">
        <v>1525000</v>
      </c>
      <c r="E37" s="62">
        <v>1525000</v>
      </c>
      <c r="F37" s="62">
        <v>1525000</v>
      </c>
      <c r="G37" s="62">
        <v>1525000</v>
      </c>
      <c r="H37" s="62">
        <v>1525000</v>
      </c>
      <c r="I37" s="63"/>
      <c r="J37" s="62">
        <f t="shared" si="6"/>
        <v>7625000</v>
      </c>
    </row>
    <row r="38" spans="2:10" ht="58" x14ac:dyDescent="0.35">
      <c r="B38" s="14"/>
      <c r="C38" s="61" t="s">
        <v>73</v>
      </c>
      <c r="D38" s="62">
        <v>500000</v>
      </c>
      <c r="E38" s="62">
        <v>500000</v>
      </c>
      <c r="F38" s="62">
        <v>500000</v>
      </c>
      <c r="G38" s="62">
        <v>500000</v>
      </c>
      <c r="H38" s="62">
        <v>500000</v>
      </c>
      <c r="I38" s="63"/>
      <c r="J38" s="62">
        <f t="shared" si="6"/>
        <v>2500000</v>
      </c>
    </row>
    <row r="39" spans="2:10" ht="87" x14ac:dyDescent="0.35">
      <c r="B39" s="14"/>
      <c r="C39" s="61" t="s">
        <v>64</v>
      </c>
      <c r="D39" s="62">
        <v>1000000</v>
      </c>
      <c r="E39" s="62">
        <v>1000000</v>
      </c>
      <c r="F39" s="62">
        <v>1000000</v>
      </c>
      <c r="G39" s="62">
        <v>1000000</v>
      </c>
      <c r="H39" s="62">
        <v>1000000</v>
      </c>
      <c r="I39" s="63">
        <v>75000000</v>
      </c>
      <c r="J39" s="62">
        <f t="shared" si="6"/>
        <v>5000000</v>
      </c>
    </row>
    <row r="40" spans="2:10" ht="43.5" x14ac:dyDescent="0.35">
      <c r="B40" s="14"/>
      <c r="C40" s="61" t="s">
        <v>65</v>
      </c>
      <c r="D40" s="62">
        <v>800000</v>
      </c>
      <c r="E40" s="62">
        <v>800000</v>
      </c>
      <c r="F40" s="62">
        <v>800000</v>
      </c>
      <c r="G40" s="62">
        <v>800000</v>
      </c>
      <c r="H40" s="62">
        <v>800000</v>
      </c>
      <c r="I40" s="55"/>
      <c r="J40" s="62">
        <f>SUM(D40:H40)</f>
        <v>4000000</v>
      </c>
    </row>
    <row r="41" spans="2:10" x14ac:dyDescent="0.35">
      <c r="B41" s="14"/>
      <c r="C41" s="53" t="s">
        <v>17</v>
      </c>
      <c r="D41" s="54">
        <f>SUM(D37:D40)</f>
        <v>3825000</v>
      </c>
      <c r="E41" s="54">
        <f t="shared" ref="E41:H41" si="9">SUM(E37:E40)</f>
        <v>3825000</v>
      </c>
      <c r="F41" s="54">
        <f t="shared" si="9"/>
        <v>3825000</v>
      </c>
      <c r="G41" s="54">
        <f t="shared" si="9"/>
        <v>3825000</v>
      </c>
      <c r="H41" s="54">
        <f t="shared" si="9"/>
        <v>3825000</v>
      </c>
      <c r="I41" s="55"/>
      <c r="J41" s="54">
        <f t="shared" si="6"/>
        <v>19125000</v>
      </c>
    </row>
    <row r="42" spans="2:10" x14ac:dyDescent="0.35">
      <c r="B42" s="14"/>
      <c r="C42" s="66" t="s">
        <v>47</v>
      </c>
      <c r="D42" s="67" t="s">
        <v>35</v>
      </c>
      <c r="E42" s="68"/>
      <c r="F42" s="68"/>
      <c r="G42" s="68"/>
      <c r="H42" s="68"/>
      <c r="I42" s="55"/>
      <c r="J42" s="62"/>
    </row>
    <row r="43" spans="2:10" ht="45" customHeight="1" x14ac:dyDescent="0.35">
      <c r="B43" s="14"/>
      <c r="C43" s="61" t="s">
        <v>63</v>
      </c>
      <c r="D43" s="62">
        <v>700000</v>
      </c>
      <c r="E43" s="62">
        <v>700000</v>
      </c>
      <c r="F43" s="62">
        <v>700000</v>
      </c>
      <c r="G43" s="62">
        <v>700000</v>
      </c>
      <c r="H43" s="62">
        <v>700000</v>
      </c>
      <c r="I43" s="63">
        <v>22500000</v>
      </c>
      <c r="J43" s="62">
        <f t="shared" ref="J43" si="10">SUM(D43:H43)</f>
        <v>3500000</v>
      </c>
    </row>
    <row r="44" spans="2:10" x14ac:dyDescent="0.35">
      <c r="B44" s="14"/>
      <c r="C44" s="61"/>
      <c r="D44" s="62"/>
      <c r="E44" s="62"/>
      <c r="F44" s="62"/>
      <c r="G44" s="62"/>
      <c r="H44" s="62"/>
      <c r="I44" s="63">
        <v>2083335</v>
      </c>
      <c r="J44" s="62">
        <f t="shared" si="6"/>
        <v>0</v>
      </c>
    </row>
    <row r="45" spans="2:10" x14ac:dyDescent="0.35">
      <c r="B45" s="14"/>
      <c r="C45" s="61"/>
      <c r="D45" s="62"/>
      <c r="E45" s="65"/>
      <c r="F45" s="65"/>
      <c r="G45" s="65"/>
      <c r="H45" s="65"/>
      <c r="I45" s="55"/>
      <c r="J45" s="62">
        <f t="shared" si="6"/>
        <v>0</v>
      </c>
    </row>
    <row r="46" spans="2:10" x14ac:dyDescent="0.35">
      <c r="B46" s="14"/>
      <c r="C46" s="61"/>
      <c r="D46" s="62"/>
      <c r="E46" s="65"/>
      <c r="F46" s="65"/>
      <c r="G46" s="65"/>
      <c r="H46" s="65"/>
      <c r="I46" s="55"/>
      <c r="J46" s="62">
        <f t="shared" si="6"/>
        <v>0</v>
      </c>
    </row>
    <row r="47" spans="2:10" x14ac:dyDescent="0.35">
      <c r="B47" s="14"/>
      <c r="C47" s="68"/>
      <c r="D47" s="62"/>
      <c r="E47" s="65"/>
      <c r="F47" s="65"/>
      <c r="G47" s="65"/>
      <c r="H47" s="65"/>
      <c r="I47" s="55"/>
      <c r="J47" s="62">
        <f t="shared" si="6"/>
        <v>0</v>
      </c>
    </row>
    <row r="48" spans="2:10" x14ac:dyDescent="0.35">
      <c r="B48" s="15"/>
      <c r="C48" s="53" t="s">
        <v>18</v>
      </c>
      <c r="D48" s="54">
        <f>SUM(D43:D47)</f>
        <v>700000</v>
      </c>
      <c r="E48" s="54">
        <f>SUM(E43:E47)</f>
        <v>700000</v>
      </c>
      <c r="F48" s="54">
        <f>SUM(F43:F47)</f>
        <v>700000</v>
      </c>
      <c r="G48" s="54">
        <f>SUM(G43:G47)</f>
        <v>700000</v>
      </c>
      <c r="H48" s="54">
        <f>SUM(H43:H47)</f>
        <v>700000</v>
      </c>
      <c r="I48" s="55"/>
      <c r="J48" s="54">
        <f t="shared" si="6"/>
        <v>3500000</v>
      </c>
    </row>
    <row r="49" spans="2:10" x14ac:dyDescent="0.35">
      <c r="B49" s="15"/>
      <c r="C49" s="53" t="s">
        <v>19</v>
      </c>
      <c r="D49" s="54">
        <f>SUM(D48,D41,D35,D31,D27,D16,D11)</f>
        <v>4525000</v>
      </c>
      <c r="E49" s="54">
        <f>SUM(E48,E41,E35,E31,E27,E16,E11)</f>
        <v>4525000</v>
      </c>
      <c r="F49" s="54">
        <f>SUM(F48,F41,F35,F31,F27,F16,F11)</f>
        <v>4525000</v>
      </c>
      <c r="G49" s="54">
        <f>SUM(G48,G41,G35,G31,G27,G16,G11)</f>
        <v>4525000</v>
      </c>
      <c r="H49" s="54">
        <f>SUM(H48,H41,H35,H31,H27,H16,H11)</f>
        <v>4525000</v>
      </c>
      <c r="I49" s="55"/>
      <c r="J49" s="54">
        <f t="shared" si="6"/>
        <v>22625000</v>
      </c>
    </row>
    <row r="50" spans="2:10" x14ac:dyDescent="0.35">
      <c r="B50" s="6"/>
      <c r="C50" s="55"/>
      <c r="D50" s="55"/>
      <c r="E50" s="55"/>
      <c r="F50" s="55"/>
      <c r="G50" s="55"/>
      <c r="H50" s="55"/>
      <c r="I50" s="55"/>
      <c r="J50" s="55" t="s">
        <v>20</v>
      </c>
    </row>
    <row r="51" spans="2:10" ht="29" x14ac:dyDescent="0.35">
      <c r="B51" s="48" t="s">
        <v>49</v>
      </c>
      <c r="C51" s="71" t="s">
        <v>49</v>
      </c>
      <c r="D51" s="56"/>
      <c r="E51" s="56"/>
      <c r="F51" s="56"/>
      <c r="G51" s="56"/>
      <c r="H51" s="56"/>
      <c r="I51" s="55"/>
      <c r="J51" s="56" t="s">
        <v>20</v>
      </c>
    </row>
    <row r="52" spans="2:10" x14ac:dyDescent="0.35">
      <c r="B52" s="14"/>
      <c r="C52" s="61"/>
      <c r="D52" s="62"/>
      <c r="E52" s="62"/>
      <c r="F52" s="62"/>
      <c r="G52" s="62"/>
      <c r="H52" s="62"/>
      <c r="I52" s="55"/>
      <c r="J52" s="62"/>
    </row>
    <row r="53" spans="2:10" x14ac:dyDescent="0.35">
      <c r="B53" s="15"/>
      <c r="C53" s="53" t="s">
        <v>21</v>
      </c>
      <c r="D53" s="54">
        <f>SUM(D52:D52)</f>
        <v>0</v>
      </c>
      <c r="E53" s="54">
        <f>SUM(E52:E52)</f>
        <v>0</v>
      </c>
      <c r="F53" s="54">
        <f>SUM(F52:F52)</f>
        <v>0</v>
      </c>
      <c r="G53" s="54">
        <f>SUM(G52:G52)</f>
        <v>0</v>
      </c>
      <c r="H53" s="54">
        <f>SUM(H52:H52)</f>
        <v>0</v>
      </c>
      <c r="I53" s="55"/>
      <c r="J53" s="54">
        <f t="shared" ref="J53" si="11">SUM(D53:H53)</f>
        <v>0</v>
      </c>
    </row>
    <row r="54" spans="2:10" ht="15" thickBot="1" x14ac:dyDescent="0.4">
      <c r="B54" s="6"/>
      <c r="C54" s="55"/>
      <c r="D54" s="55"/>
      <c r="E54" s="55"/>
      <c r="F54" s="55"/>
      <c r="G54" s="55"/>
      <c r="H54" s="55"/>
      <c r="I54" s="55"/>
      <c r="J54" s="55" t="s">
        <v>20</v>
      </c>
    </row>
    <row r="55" spans="2:10" s="1" customFormat="1" ht="29.5" thickBot="1" x14ac:dyDescent="0.4">
      <c r="B55" s="11" t="s">
        <v>22</v>
      </c>
      <c r="C55" s="72"/>
      <c r="D55" s="73">
        <f t="shared" ref="D55:J55" si="12">SUM(D53,D49)</f>
        <v>4525000</v>
      </c>
      <c r="E55" s="73">
        <f t="shared" si="12"/>
        <v>4525000</v>
      </c>
      <c r="F55" s="73">
        <f t="shared" si="12"/>
        <v>4525000</v>
      </c>
      <c r="G55" s="73">
        <f t="shared" si="12"/>
        <v>4525000</v>
      </c>
      <c r="H55" s="73">
        <f t="shared" si="12"/>
        <v>4525000</v>
      </c>
      <c r="I55" s="55">
        <f t="shared" si="12"/>
        <v>0</v>
      </c>
      <c r="J55" s="73">
        <f t="shared" si="12"/>
        <v>22625000</v>
      </c>
    </row>
    <row r="56" spans="2:10" x14ac:dyDescent="0.35">
      <c r="B56" s="6"/>
    </row>
    <row r="57" spans="2:10" x14ac:dyDescent="0.35">
      <c r="B57" s="6"/>
    </row>
    <row r="58" spans="2:10" x14ac:dyDescent="0.35">
      <c r="B58" s="6"/>
    </row>
    <row r="59" spans="2:10" x14ac:dyDescent="0.35">
      <c r="B59" s="6"/>
    </row>
    <row r="60" spans="2:10" x14ac:dyDescent="0.35">
      <c r="B60" s="6"/>
    </row>
    <row r="61" spans="2:10" x14ac:dyDescent="0.35">
      <c r="B61" s="6"/>
    </row>
    <row r="62" spans="2:10" x14ac:dyDescent="0.35">
      <c r="B62" s="6"/>
    </row>
    <row r="63" spans="2:10" x14ac:dyDescent="0.35">
      <c r="B63" s="6"/>
    </row>
    <row r="64" spans="2:10" x14ac:dyDescent="0.35">
      <c r="B64" s="6"/>
    </row>
    <row r="65" spans="2:2" x14ac:dyDescent="0.35">
      <c r="B65" s="6"/>
    </row>
    <row r="66" spans="2:2" x14ac:dyDescent="0.35">
      <c r="B66" s="6"/>
    </row>
    <row r="67" spans="2:2" x14ac:dyDescent="0.35">
      <c r="B67" s="6"/>
    </row>
    <row r="68" spans="2:2" x14ac:dyDescent="0.35">
      <c r="B68" s="6"/>
    </row>
    <row r="69" spans="2:2" x14ac:dyDescent="0.35">
      <c r="B69" s="6"/>
    </row>
    <row r="70" spans="2:2" x14ac:dyDescent="0.35">
      <c r="B70" s="6"/>
    </row>
  </sheetData>
  <pageMargins left="0.7" right="0.7" top="0.75" bottom="0.75" header="0.3" footer="0.3"/>
  <pageSetup scale="89" fitToHeight="0" orientation="landscape" r:id="rId1"/>
  <ignoredErrors>
    <ignoredError sqref="J44 J39 J33 J20:J26 J8" formulaRange="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52bfa4b5-dd64-49d8-bc9d-050103f9c33a">
      <UserInfo>
        <DisplayName>SharingLinks.cd7199e0-3019-4770-af23-1ba8c35e4a37.OrganizationEdit.b1237b01-ca64-4605-b4c3-e192acc355d5</DisplayName>
        <AccountId>204</AccountId>
        <AccountType/>
      </UserInfo>
      <UserInfo>
        <DisplayName>Butler, Elizabeth (she/her/hers)</DisplayName>
        <AccountId>313</AccountId>
        <AccountType/>
      </UserInfo>
      <UserInfo>
        <DisplayName>SharingLinks.c429da80-75db-48b8-ac2c-b8b8d35a7f8d.OrganizationEdit.8c06e9f9-c4a2-42b6-8195-9fbcfda7ee4f</DisplayName>
        <AccountId>223</AccountId>
        <AccountType/>
      </UserInfo>
      <UserInfo>
        <DisplayName>Loutan, Reema (she/her/hers)</DisplayName>
        <AccountId>314</AccountId>
        <AccountType/>
      </UserInfo>
      <UserInfo>
        <DisplayName>SharingLinks.4046d22a-99a7-4d38-96fd-c2a5402ab433.OrganizationEdit.045493fe-632a-411c-b5ba-4812fc49926a</DisplayName>
        <AccountId>222</AccountId>
        <AccountType/>
      </UserInfo>
      <UserInfo>
        <DisplayName>Bitalac, Emily</DisplayName>
        <AccountId>804</AccountId>
        <AccountType/>
      </UserInfo>
      <UserInfo>
        <DisplayName>Roberts, Timothy-P</DisplayName>
        <AccountId>50</AccountId>
        <AccountType/>
      </UserInfo>
      <UserInfo>
        <DisplayName>O'Sullivan, Caitlin (she/her/hers)</DisplayName>
        <AccountId>248</AccountId>
        <AccountType/>
      </UserInfo>
      <UserInfo>
        <DisplayName>January, Elizabeth (she/her/hers)</DisplayName>
        <AccountId>1114</AccountId>
        <AccountType/>
      </UserInfo>
      <UserInfo>
        <DisplayName>Ng, Allison</DisplayName>
        <AccountId>221</AccountId>
        <AccountType/>
      </UserInfo>
      <UserInfo>
        <DisplayName>Thompson, Ashley (she/her/hers)</DisplayName>
        <AccountId>62</AccountId>
        <AccountType/>
      </UserInfo>
      <UserInfo>
        <DisplayName>Damberg, Rich</DisplayName>
        <AccountId>16</AccountId>
        <AccountType/>
      </UserInfo>
      <UserInfo>
        <DisplayName>Brachtl, Megan</DisplayName>
        <AccountId>17</AccountId>
        <AccountType/>
      </UserInfo>
      <UserInfo>
        <DisplayName>Denny, Andrea</DisplayName>
        <AccountId>14</AccountId>
        <AccountType/>
      </UserInfo>
      <UserInfo>
        <DisplayName>Hansel, Peter</DisplayName>
        <AccountId>202</AccountId>
        <AccountType/>
      </UserInfo>
    </SharedWithUsers>
    <TaxCatchAll xmlns="52bfa4b5-dd64-49d8-bc9d-050103f9c33a" xsi:nil="true"/>
    <lcf76f155ced4ddcb4097134ff3c332f xmlns="33fb033d-09dd-4c5c-b641-775b4b868919">
      <Terms xmlns="http://schemas.microsoft.com/office/infopath/2007/PartnerControls"/>
    </lcf76f155ced4ddcb4097134ff3c332f>
  </documentManagement>
</p:properties>
</file>

<file path=customXml/item2.xml>��< ? x m l   v e r s i o n = " 1 . 0 "   e n c o d i n g = " u t f - 1 6 " ? > < D a t a M a s h u p   x m l n s = " h t t p : / / s c h e m a s . m i c r o s o f t . c o m / D a t a M a s h u p " > A A A A A B Q D A A B Q S w M E F A A C A A g A x H l R V m / 8 c y u k A A A A 9 g A A A B I A H A B D b 2 5 m a W c v U G F j a 2 F n Z S 5 4 b W w g o h g A K K A U A A A A A A A A A A A A A A A A A A A A A A A A A A A A h Y 9 B D o I w F E S v Q r q n L Z g Y J J + y c C u J C d G 4 J a V C I 3 w M L Z a 7 u f B I X k G M o u 5 c z p u 3 m L l f b 5 C O b e N d V G 9 0 h w k J K C e e Q t m V G q u E D P b o R y Q V s C 3 k q a i U N 8 l o 4 t G U C a m t P c e M O e e o W 9 C u r 1 j I e c A O 2 S a X t W o L 8 p H 1 f 9 n X a G y B U h E B + 9 c Y E d K A R 3 Q V L S k H N k P I N H 6 F c N r 7 b H 8 g r I f G D r 0 S C v 1 d D m y O w N 4 f x A N Q S w M E F A A C A A g A x H l R V 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M R 5 U V Y o i k e 4 D g A A A B E A A A A T A B w A R m 9 y b X V s Y X M v U 2 V j d G l v b j E u b S C i G A A o o B Q A A A A A A A A A A A A A A A A A A A A A A A A A A A A r T k 0 u y c z P U w i G 0 I b W A F B L A Q I t A B Q A A g A I A M R 5 U V Z v / H M r p A A A A P Y A A A A S A A A A A A A A A A A A A A A A A A A A A A B D b 2 5 m a W c v U G F j a 2 F n Z S 5 4 b W x Q S w E C L Q A U A A I A C A D E e V F W D 8 r p q 6 Q A A A D p A A A A E w A A A A A A A A A A A A A A A A D w A A A A W 0 N v b n R l b n R f V H l w Z X N d L n h t b F B L A Q I t A B Q A A g A I A M R 5 U V Y o i k e 4 D g A A A B E A A A A T A A A A A A A A A A A A A A A A A O E B A A B G b 3 J t d W x h c y 9 T Z W N 0 a W 9 u M S 5 t U E s F B g A A A A A D A A M A w g A A A D w 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B f + N u s U B N x T Y 4 1 b J H D j Y h A A A A A A A I A A A A A A A N m A A D A A A A A E A A A A D 3 I C z P r m s s 1 a Z + f U 6 Z F X X I A A A A A B I A A A K A A A A A Q A A A A + a n v P 3 N Y 9 B 1 F F r z y Q p n F P l A A A A D R f B j M 7 8 t N w t H M s R 9 u G t K H 0 + f M g 1 w Z h O B R N h e m y m j O a D A 7 5 E R m t b z L 1 h A V m S k H v v I j x n i M l U + T 6 K 5 E H M Z 8 Q C 1 A s l U i m P + 1 l r j C g l s C s j C 3 N B Q A A A C 2 O U D u 4 O I x F g Z j 3 L 0 s 0 t 1 3 k 5 J 0 o w = = < / D a t a M a s h u p > 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ma:contentTypeID="0x0101002AEF88FE797B5749BB2969DA6C2F3D0F" ma:contentTypeVersion="17" ma:contentTypeDescription="Create a new document." ma:contentTypeScope="" ma:versionID="848493e82358070877a2faca262274bb">
  <xsd:schema xmlns:xsd="http://www.w3.org/2001/XMLSchema" xmlns:xs="http://www.w3.org/2001/XMLSchema" xmlns:p="http://schemas.microsoft.com/office/2006/metadata/properties" xmlns:ns2="33fb033d-09dd-4c5c-b641-775b4b868919" xmlns:ns3="52bfa4b5-dd64-49d8-bc9d-050103f9c33a" targetNamespace="http://schemas.microsoft.com/office/2006/metadata/properties" ma:root="true" ma:fieldsID="1c4f6fca505221236baf8cfcfef90283" ns2:_="" ns3:_="">
    <xsd:import namespace="33fb033d-09dd-4c5c-b641-775b4b868919"/>
    <xsd:import namespace="52bfa4b5-dd64-49d8-bc9d-050103f9c33a"/>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3:TaxCatchAll" minOccurs="0"/>
                <xsd:element ref="ns2:MediaServiceDateTaken" minOccurs="0"/>
                <xsd:element ref="ns2:MediaServiceOCR" minOccurs="0"/>
                <xsd:element ref="ns2:MediaServiceGenerationTime" minOccurs="0"/>
                <xsd:element ref="ns2:MediaServiceEventHashCode" minOccurs="0"/>
                <xsd:element ref="ns2:lcf76f155ced4ddcb4097134ff3c332f" minOccurs="0"/>
                <xsd:element ref="ns2:MediaServiceLocation" minOccurs="0"/>
                <xsd:element ref="ns2:MediaServiceObjectDetectorVersions"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3fb033d-09dd-4c5c-b641-775b4b86891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ternalName="MediaServiceDateTake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lcf76f155ced4ddcb4097134ff3c332f" ma:index="18" nillable="true" ma:taxonomy="true" ma:internalName="lcf76f155ced4ddcb4097134ff3c332f" ma:taxonomyFieldName="MediaServiceImageTags" ma:displayName="Image Tags" ma:readOnly="false" ma:fieldId="{5cf76f15-5ced-4ddc-b409-7134ff3c332f}" ma:taxonomyMulti="true" ma:sspId="70fecf25-3a11-4003-9cca-0804a470c7c8" ma:termSetId="09814cd3-568e-fe90-9814-8d621ff8fb84" ma:anchorId="fba54fb3-c3e1-fe81-a776-ca4b69148c4d" ma:open="true" ma:isKeyword="false">
      <xsd:complexType>
        <xsd:sequence>
          <xsd:element ref="pc:Terms" minOccurs="0" maxOccurs="1"/>
        </xsd:sequence>
      </xsd:complexType>
    </xsd:element>
    <xsd:element name="MediaServiceLocation" ma:index="19" nillable="true" ma:displayName="Location" ma:internalName="MediaServiceLocation" ma:readOnly="true">
      <xsd:simpleType>
        <xsd:restriction base="dms:Text"/>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2bfa4b5-dd64-49d8-bc9d-050103f9c33a"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12" nillable="true" ma:displayName="Taxonomy Catch All Column" ma:hidden="true" ma:list="{70534bb3-e2ff-4848-b45b-4195f295d73a}" ma:internalName="TaxCatchAll" ma:showField="CatchAllData" ma:web="52bfa4b5-dd64-49d8-bc9d-050103f9c33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8222176-22B4-47AB-AB9E-BB248AC3A7F3}">
  <ds:schemaRefs>
    <ds:schemaRef ds:uri="http://schemas.microsoft.com/office/2006/metadata/properties"/>
    <ds:schemaRef ds:uri="http://schemas.microsoft.com/office/infopath/2007/PartnerControls"/>
    <ds:schemaRef ds:uri="a34aa5d2-bd47-441b-ad6f-17a487aaf127"/>
    <ds:schemaRef ds:uri="4d07db8f-a873-4930-9689-40145cbadc2c"/>
    <ds:schemaRef ds:uri="http://schemas.microsoft.com/sharepoint/v3"/>
    <ds:schemaRef ds:uri="52bfa4b5-dd64-49d8-bc9d-050103f9c33a"/>
    <ds:schemaRef ds:uri="33fb033d-09dd-4c5c-b641-775b4b868919"/>
  </ds:schemaRefs>
</ds:datastoreItem>
</file>

<file path=customXml/itemProps2.xml><?xml version="1.0" encoding="utf-8"?>
<ds:datastoreItem xmlns:ds="http://schemas.openxmlformats.org/officeDocument/2006/customXml" ds:itemID="{5A2572C9-94E8-4C6B-8BD4-9D0B9DF7E5AC}">
  <ds:schemaRefs>
    <ds:schemaRef ds:uri="http://schemas.microsoft.com/DataMashup"/>
  </ds:schemaRefs>
</ds:datastoreItem>
</file>

<file path=customXml/itemProps3.xml><?xml version="1.0" encoding="utf-8"?>
<ds:datastoreItem xmlns:ds="http://schemas.openxmlformats.org/officeDocument/2006/customXml" ds:itemID="{E61D5935-F179-4A89-95E0-C99AE243BFAE}">
  <ds:schemaRefs>
    <ds:schemaRef ds:uri="http://schemas.microsoft.com/sharepoint/v3/contenttype/forms"/>
  </ds:schemaRefs>
</ds:datastoreItem>
</file>

<file path=customXml/itemProps4.xml><?xml version="1.0" encoding="utf-8"?>
<ds:datastoreItem xmlns:ds="http://schemas.openxmlformats.org/officeDocument/2006/customXml" ds:itemID="{95BFD20F-4819-423D-95E7-1251823C687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3fb033d-09dd-4c5c-b641-775b4b868919"/>
    <ds:schemaRef ds:uri="52bfa4b5-dd64-49d8-bc9d-050103f9c33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Overview</vt:lpstr>
      <vt:lpstr>Consolidated Budget</vt:lpstr>
      <vt:lpstr>Program Management Budget</vt:lpstr>
      <vt:lpstr>Service Improvement Budget</vt:lpstr>
      <vt:lpstr>Mobility Hubs Budget</vt:lpstr>
      <vt:lpstr>Behavior Change Budget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2023-09-19T16:36:01Z</dcterms:created>
  <dcterms:modified xsi:type="dcterms:W3CDTF">2024-04-01T20:06:09Z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MediaServiceImageTags">
    <vt:lpwstr/>
  </property>
  <property fmtid="{D5CDD505-2E9C-101B-9397-08002B2CF9AE}" pid="4" name="ContentTypeId">
    <vt:lpwstr>0x0101002AEF88FE797B5749BB2969DA6C2F3D0F</vt:lpwstr>
  </property>
  <property fmtid="{D5CDD505-2E9C-101B-9397-08002B2CF9AE}" pid="5" name="e3f09c3df709400db2417a7161762d62">
    <vt:lpwstr/>
  </property>
  <property fmtid="{D5CDD505-2E9C-101B-9397-08002B2CF9AE}" pid="6" name="EPA Subject">
    <vt:lpwstr/>
  </property>
  <property fmtid="{D5CDD505-2E9C-101B-9397-08002B2CF9AE}" pid="7" name="Document Type">
    <vt:lpwstr/>
  </property>
</Properties>
</file>