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1052" documentId="8_{8C794FCC-600B-4574-80D7-A95DE8243E6C}" xr6:coauthVersionLast="47" xr6:coauthVersionMax="47" xr10:uidLastSave="{AD824642-3715-4D3D-B366-96EAF1ACA3FA}"/>
  <bookViews>
    <workbookView xWindow="-120" yWindow="-120" windowWidth="38640" windowHeight="21120" tabRatio="979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6" l="1"/>
  <c r="J17" i="16"/>
  <c r="J18" i="16"/>
  <c r="E21" i="16"/>
  <c r="F21" i="16"/>
  <c r="G21" i="16"/>
  <c r="H21" i="16"/>
  <c r="D21" i="16"/>
  <c r="J19" i="16"/>
  <c r="J20" i="16"/>
  <c r="J52" i="16"/>
  <c r="J46" i="16"/>
  <c r="E31" i="16"/>
  <c r="F31" i="16"/>
  <c r="G31" i="16"/>
  <c r="H31" i="16"/>
  <c r="I31" i="16"/>
  <c r="D31" i="16"/>
  <c r="D10" i="16"/>
  <c r="E10" i="16" s="1"/>
  <c r="F10" i="16" s="1"/>
  <c r="D9" i="16"/>
  <c r="E9" i="16" s="1"/>
  <c r="F9" i="16" s="1"/>
  <c r="D8" i="16"/>
  <c r="E8" i="16" s="1"/>
  <c r="F8" i="16" s="1"/>
  <c r="J11" i="16"/>
  <c r="J40" i="16"/>
  <c r="J41" i="16"/>
  <c r="J33" i="16"/>
  <c r="J34" i="16"/>
  <c r="J35" i="16"/>
  <c r="E38" i="16"/>
  <c r="F38" i="16"/>
  <c r="G38" i="16"/>
  <c r="H38" i="16"/>
  <c r="D38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27" i="27"/>
  <c r="J18" i="27"/>
  <c r="J19" i="27"/>
  <c r="J12" i="16"/>
  <c r="J23" i="16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J31" i="27" s="1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D11" i="27"/>
  <c r="D16" i="27" s="1"/>
  <c r="J10" i="27"/>
  <c r="J9" i="27"/>
  <c r="E61" i="16"/>
  <c r="F61" i="16"/>
  <c r="G61" i="16"/>
  <c r="H61" i="16"/>
  <c r="D61" i="16"/>
  <c r="J60" i="16"/>
  <c r="J59" i="16"/>
  <c r="E50" i="16"/>
  <c r="E55" i="16" s="1"/>
  <c r="F50" i="16"/>
  <c r="F55" i="16" s="1"/>
  <c r="G50" i="16"/>
  <c r="G55" i="16" s="1"/>
  <c r="H50" i="16"/>
  <c r="H55" i="16" s="1"/>
  <c r="D50" i="16"/>
  <c r="D55" i="16" s="1"/>
  <c r="J49" i="16"/>
  <c r="E44" i="16"/>
  <c r="F44" i="16"/>
  <c r="G44" i="16"/>
  <c r="H44" i="16"/>
  <c r="D44" i="16"/>
  <c r="J42" i="16"/>
  <c r="J43" i="16"/>
  <c r="J47" i="16"/>
  <c r="J48" i="16"/>
  <c r="J53" i="16"/>
  <c r="J54" i="16"/>
  <c r="J37" i="16"/>
  <c r="J36" i="16"/>
  <c r="J25" i="16"/>
  <c r="J26" i="16"/>
  <c r="J27" i="16"/>
  <c r="J28" i="16"/>
  <c r="J29" i="16"/>
  <c r="J30" i="16"/>
  <c r="J24" i="16"/>
  <c r="J31" i="16" l="1"/>
  <c r="E10" i="30"/>
  <c r="J50" i="16"/>
  <c r="J55" i="16" s="1"/>
  <c r="D13" i="16"/>
  <c r="D15" i="16" s="1"/>
  <c r="J38" i="16"/>
  <c r="E11" i="27"/>
  <c r="E16" i="27" s="1"/>
  <c r="G10" i="16"/>
  <c r="H10" i="16" s="1"/>
  <c r="G9" i="16"/>
  <c r="H9" i="16" s="1"/>
  <c r="G8" i="16"/>
  <c r="H8" i="16" s="1"/>
  <c r="F13" i="16"/>
  <c r="E13" i="16"/>
  <c r="E15" i="16" s="1"/>
  <c r="J61" i="16"/>
  <c r="G10" i="30"/>
  <c r="D16" i="30"/>
  <c r="D56" i="16"/>
  <c r="D63" i="16" s="1"/>
  <c r="J44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F12" i="30"/>
  <c r="H12" i="30"/>
  <c r="D10" i="30"/>
  <c r="J13" i="27"/>
  <c r="J16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F51" i="28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55" i="29"/>
  <c r="J49" i="29"/>
  <c r="J50" i="28"/>
  <c r="J56" i="27"/>
  <c r="J9" i="16" l="1"/>
  <c r="J10" i="16"/>
  <c r="F56" i="16"/>
  <c r="F63" i="16" s="1"/>
  <c r="F15" i="16"/>
  <c r="E7" i="30"/>
  <c r="E14" i="30" s="1"/>
  <c r="E18" i="30" s="1"/>
  <c r="E51" i="27"/>
  <c r="E58" i="27" s="1"/>
  <c r="F11" i="27"/>
  <c r="F7" i="30" s="1"/>
  <c r="F14" i="30" s="1"/>
  <c r="F18" i="30" s="1"/>
  <c r="H13" i="16"/>
  <c r="H15" i="16" s="1"/>
  <c r="G13" i="16"/>
  <c r="J8" i="16"/>
  <c r="E56" i="16"/>
  <c r="E63" i="16" s="1"/>
  <c r="J16" i="30"/>
  <c r="J10" i="30"/>
  <c r="J11" i="30"/>
  <c r="D58" i="34"/>
  <c r="J51" i="34"/>
  <c r="J58" i="34" s="1"/>
  <c r="J51" i="33"/>
  <c r="J58" i="33" s="1"/>
  <c r="D58" i="33"/>
  <c r="J46" i="32"/>
  <c r="J53" i="32" s="1"/>
  <c r="J12" i="30"/>
  <c r="J9" i="30"/>
  <c r="J8" i="30"/>
  <c r="J51" i="28"/>
  <c r="J58" i="28" s="1"/>
  <c r="D25" i="30" s="1"/>
  <c r="F58" i="28"/>
  <c r="D14" i="30"/>
  <c r="J13" i="30"/>
  <c r="J50" i="31"/>
  <c r="J57" i="31" s="1"/>
  <c r="J50" i="29"/>
  <c r="J57" i="29" s="1"/>
  <c r="D26" i="30" s="1"/>
  <c r="J13" i="16" l="1"/>
  <c r="G56" i="16"/>
  <c r="G63" i="16" s="1"/>
  <c r="G15" i="16"/>
  <c r="J15" i="16" s="1"/>
  <c r="J21" i="16" s="1"/>
  <c r="H11" i="27"/>
  <c r="G11" i="27"/>
  <c r="G7" i="30" s="1"/>
  <c r="G14" i="30" s="1"/>
  <c r="G18" i="30" s="1"/>
  <c r="F16" i="27"/>
  <c r="F51" i="27"/>
  <c r="F58" i="27" s="1"/>
  <c r="H56" i="16"/>
  <c r="H63" i="16" s="1"/>
  <c r="D18" i="30"/>
  <c r="H16" i="27" l="1"/>
  <c r="H51" i="27"/>
  <c r="H58" i="27" s="1"/>
  <c r="G16" i="27"/>
  <c r="G51" i="27"/>
  <c r="G58" i="27" s="1"/>
  <c r="H7" i="30"/>
  <c r="H14" i="30" s="1"/>
  <c r="H18" i="30" s="1"/>
  <c r="J11" i="27"/>
  <c r="J56" i="16"/>
  <c r="J63" i="16" s="1"/>
  <c r="D23" i="30" s="1"/>
  <c r="J7" i="30" l="1"/>
  <c r="J14" i="30"/>
  <c r="J18" i="30" s="1"/>
  <c r="J51" i="27"/>
  <c r="J58" i="27" s="1"/>
  <c r="D24" i="30" s="1"/>
  <c r="D29" i="30" s="1"/>
  <c r="E24" i="30" l="1"/>
  <c r="E27" i="30"/>
  <c r="E23" i="30"/>
  <c r="E26" i="30"/>
  <c r="E25" i="30"/>
  <c r="E29" i="30" l="1"/>
</calcChain>
</file>

<file path=xl/sharedStrings.xml><?xml version="1.0" encoding="utf-8"?>
<sst xmlns="http://schemas.openxmlformats.org/spreadsheetml/2006/main" count="504" uniqueCount="86">
  <si>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</si>
  <si>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</si>
  <si>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</si>
  <si>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</si>
  <si>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</si>
  <si>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</si>
  <si>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</si>
  <si>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</si>
  <si>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</si>
  <si>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</si>
  <si>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</si>
  <si>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</si>
  <si>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</si>
  <si>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</si>
  <si>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</si>
  <si>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</si>
  <si>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</si>
  <si>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</si>
  <si>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</si>
  <si>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</si>
  <si>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</si>
  <si>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</si>
  <si>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</si>
  <si>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</si>
  <si>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</si>
  <si>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</si>
  <si>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</si>
  <si>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</si>
  <si>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</si>
  <si>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</si>
  <si>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</si>
  <si>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</si>
  <si>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</si>
  <si>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</si>
  <si>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</si>
  <si>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</si>
  <si>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</si>
  <si>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</si>
  <si>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</si>
  <si>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</si>
  <si>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</si>
  <si>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</si>
  <si>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</si>
  <si>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</si>
  <si>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</si>
  <si>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</si>
  <si>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</si>
  <si>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</si>
  <si>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</si>
  <si>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</si>
  <si>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</si>
  <si>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</si>
  <si>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</si>
  <si>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</si>
  <si>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</si>
  <si>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</si>
  <si>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</si>
  <si>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</si>
  <si>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</si>
  <si>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</si>
  <si>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</si>
  <si>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</si>
  <si>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</si>
  <si>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</si>
  <si>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</si>
  <si>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</si>
  <si>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</si>
  <si>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</si>
  <si>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</si>
  <si>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</si>
  <si>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</si>
  <si>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</si>
  <si>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</si>
  <si>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</si>
  <si>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</si>
  <si>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</si>
  <si>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</si>
  <si>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</si>
  <si>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</si>
  <si>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 xml:space="preserve"> Full-time employees @ 40% of salary</t>
  </si>
  <si>
    <r>
      <rPr>
        <b/>
        <i/>
        <sz val="11"/>
        <color theme="1"/>
        <rFont val="Calibri"/>
        <family val="2"/>
        <scheme val="minor"/>
      </rPr>
      <t>Project Manager</t>
    </r>
    <r>
      <rPr>
        <i/>
        <sz val="11"/>
        <color theme="1"/>
        <rFont val="Calibri"/>
        <family val="2"/>
        <scheme val="minor"/>
      </rPr>
      <t xml:space="preserve"> @ $85,841/yr, .5 FTE, with salary increase </t>
    </r>
  </si>
  <si>
    <r>
      <rPr>
        <b/>
        <i/>
        <sz val="11"/>
        <color theme="1"/>
        <rFont val="Calibri"/>
        <family val="2"/>
        <scheme val="minor"/>
      </rPr>
      <t>Accounting Manager</t>
    </r>
    <r>
      <rPr>
        <i/>
        <sz val="11"/>
        <color theme="1"/>
        <rFont val="Calibri"/>
        <family val="2"/>
        <scheme val="minor"/>
      </rPr>
      <t xml:space="preserve"> @ $118,580, .5 FTE each year with salary increase </t>
    </r>
  </si>
  <si>
    <r>
      <rPr>
        <b/>
        <i/>
        <sz val="11"/>
        <color theme="1"/>
        <rFont val="Calibri"/>
        <family val="2"/>
        <scheme val="minor"/>
      </rPr>
      <t>Accounting Staff</t>
    </r>
    <r>
      <rPr>
        <i/>
        <sz val="11"/>
        <color theme="1"/>
        <rFont val="Calibri"/>
        <family val="2"/>
        <scheme val="minor"/>
      </rPr>
      <t xml:space="preserve"> @ $96,678, .5 FTE each year with salary increase</t>
    </r>
  </si>
  <si>
    <t>Travel/lodging/registration for Trade Shows/Conferences/Site visits</t>
  </si>
  <si>
    <t>Loan Underwriter/Consultant</t>
  </si>
  <si>
    <t>Bainbridge EV Supply Chain Accelerator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</si>
</sst>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 indent="2"/>
    </xf>
    <xf numFmtId="6" fontId="3" fillId="0" borderId="1" xfId="0" applyNumberFormat="1" applyFont="1" applyBorder="1" applyAlignment="1">
      <alignment wrapText="1"/>
    </xf>
    <xf numFmtId="6" fontId="3" fillId="4" borderId="1" xfId="0" applyNumberFormat="1" applyFont="1" applyFill="1" applyBorder="1" applyAlignment="1">
      <alignment wrapText="1"/>
    </xf>
    <xf numFmtId="8" fontId="3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0" fontId="0" fillId="0" borderId="1" xfId="0" applyBorder="1" applyAlignment="1">
      <alignment wrapText="1"/>
    </xf>
    <xf numFmtId="9" fontId="3" fillId="0" borderId="1" xfId="0" applyNumberFormat="1" applyFont="1" applyBorder="1" applyAlignment="1">
      <alignment horizontal="left" wrapText="1" indent="1"/>
    </xf>
    <xf numFmtId="0" fontId="18" fillId="0" borderId="1" xfId="0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0" fontId="20" fillId="0" borderId="0" xfId="0" applyFont="1"/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9" fillId="0" borderId="3" xfId="0" applyFont="1" applyBorder="1" applyAlignment="1">
      <alignment horizontal="left" wrapText="1" indent="2"/>
    </xf>
    <xf numFmtId="6" fontId="9" fillId="0" borderId="3" xfId="0" applyNumberFormat="1" applyFont="1" applyBorder="1" applyAlignment="1">
      <alignment wrapText="1"/>
    </xf>
    <xf numFmtId="164" fontId="0" fillId="0" borderId="1" xfId="1" applyNumberFormat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4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E13" sqref="E13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58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B21" sqref="B21:F29"/>
    </sheetView>
  </sheetViews>
  <sheetFormatPr defaultColWidth="9.140625" defaultRowHeight="15" customHeight="1" x14ac:dyDescent="0.25"/>
  <cols>
    <col min="1" max="1" width="3.140625" customWidth="1"/>
    <col min="2" max="2" width="15.5703125" customWidth="1"/>
    <col min="3" max="3" width="27.42578125" customWidth="1"/>
    <col min="4" max="4" width="11.7109375" style="6" bestFit="1" customWidth="1"/>
    <col min="5" max="5" width="10.140625" style="2" bestFit="1" customWidth="1"/>
    <col min="6" max="7" width="10.140625" bestFit="1" customWidth="1"/>
    <col min="8" max="8" width="10.140625" style="2" bestFit="1" customWidth="1"/>
    <col min="9" max="9" width="1.85546875" style="7" customWidth="1"/>
    <col min="10" max="10" width="11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83" t="s">
        <v>1</v>
      </c>
      <c r="C3" s="83"/>
      <c r="D3" s="83"/>
      <c r="E3" s="83"/>
      <c r="F3" s="83"/>
      <c r="G3" s="83"/>
      <c r="H3" s="83"/>
      <c r="I3" s="83"/>
      <c r="J3" s="83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Budget'!D13+'Measure 2 Budget'!D11+'Measure 3 Budget'!D11+'Measure 4 Budget'!D11+'Measure 5 Budget'!D11</f>
        <v>150549.79999999999</v>
      </c>
      <c r="E7" s="52">
        <f>'Measure 1 Budget'!E13+'Measure 2 Budget'!E11+'Measure 3 Budget'!E11+'Measure 4 Budget'!E11+'Measure 5 Budget'!E11</f>
        <v>158077.29</v>
      </c>
      <c r="F7" s="52">
        <f>'Measure 1 Budget'!F13+'Measure 2 Budget'!F11+'Measure 3 Budget'!F11+'Measure 4 Budget'!F11+'Measure 5 Budget'!F11</f>
        <v>165981.1545</v>
      </c>
      <c r="G7" s="52">
        <f>'Measure 1 Budget'!G13+'Measure 2 Budget'!G11+'Measure 3 Budget'!G11+'Measure 4 Budget'!G11+'Measure 5 Budget'!G11</f>
        <v>174280.21222500002</v>
      </c>
      <c r="H7" s="52">
        <f>'Measure 1 Budget'!H13+'Measure 2 Budget'!H11+'Measure 3 Budget'!H11+'Measure 4 Budget'!H11+'Measure 5 Budget'!H11</f>
        <v>182994.22283625003</v>
      </c>
      <c r="I7" s="53"/>
      <c r="J7" s="52">
        <f>SUM(D7:I7)</f>
        <v>831882.67956124991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Budget'!D21+'Measure 2 Budget'!D16+'Measure 3 Budget'!D16+'Measure 4 Budget'!D16+'Measure 5 Budget'!D16</f>
        <v>60219.92</v>
      </c>
      <c r="E8" s="52">
        <f>'Measure 1 Budget'!E21+'Measure 2 Budget'!E16+'Measure 3 Budget'!E16+'Measure 4 Budget'!E16</f>
        <v>63230.916000000005</v>
      </c>
      <c r="F8" s="52">
        <f>'Measure 1 Budget'!F21+'Measure 2 Budget'!F16+'Measure 3 Budget'!F16+'Measure 4 Budget'!F16</f>
        <v>66392.461800000005</v>
      </c>
      <c r="G8" s="52">
        <f>'Measure 1 Budget'!G21+'Measure 2 Budget'!G16+'Measure 3 Budget'!G16+'Measure 4 Budget'!G16</f>
        <v>69712.084890000013</v>
      </c>
      <c r="H8" s="52">
        <f>'Measure 1 Budget'!H21+'Measure 2 Budget'!H16+'Measure 3 Budget'!H16+'Measure 4 Budget'!H16</f>
        <v>73197.689134500019</v>
      </c>
      <c r="I8" s="53"/>
      <c r="J8" s="52">
        <f t="shared" ref="J8:J14" si="0">SUM(D8:I8)</f>
        <v>332753.07182449999</v>
      </c>
    </row>
    <row r="9" spans="2:39" x14ac:dyDescent="0.25">
      <c r="B9" s="23"/>
      <c r="C9" s="51" t="s">
        <v>14</v>
      </c>
      <c r="D9" s="52">
        <f>'Measure 1 Budget'!D31+'Measure 2 Budget'!D27+'Measure 3 Budget'!D27+'Measure 4 Budget'!D27+'Measure 5 Budget'!D27</f>
        <v>50000</v>
      </c>
      <c r="E9" s="52">
        <f>'Measure 1 Budget'!E31+'Measure 2 Budget'!E27+'Measure 3 Budget'!E27+'Measure 4 Budget'!E27</f>
        <v>50000</v>
      </c>
      <c r="F9" s="52">
        <f>'Measure 1 Budget'!F31+'Measure 2 Budget'!F27+'Measure 3 Budget'!F27+'Measure 4 Budget'!F27</f>
        <v>50000</v>
      </c>
      <c r="G9" s="52">
        <f>'Measure 1 Budget'!G31+'Measure 2 Budget'!G27+'Measure 3 Budget'!G27+'Measure 4 Budget'!G27</f>
        <v>50000</v>
      </c>
      <c r="H9" s="52">
        <f>'Measure 1 Budget'!H31+'Measure 2 Budget'!H27+'Measure 3 Budget'!H27+'Measure 4 Budget'!H27</f>
        <v>50000</v>
      </c>
      <c r="I9" s="53"/>
      <c r="J9" s="52">
        <f t="shared" si="0"/>
        <v>250000</v>
      </c>
    </row>
    <row r="10" spans="2:39" x14ac:dyDescent="0.25">
      <c r="B10" s="23"/>
      <c r="C10" s="51" t="s">
        <v>15</v>
      </c>
      <c r="D10" s="52">
        <f>'Measure 1 Budget'!D38+'Measure 2 Budget'!D31+'Measure 3 Budget'!D31+'Measure 4 Budget'!D31+'Measure 5 Budget'!D31</f>
        <v>0</v>
      </c>
      <c r="E10" s="52">
        <f>'Measure 1 Budget'!E38+'Measure 2 Budget'!E31+'Measure 3 Budget'!E31+'Measure 4 Budget'!E31</f>
        <v>0</v>
      </c>
      <c r="F10" s="52">
        <f>'Measure 1 Budget'!F38+'Measure 2 Budget'!F31+'Measure 3 Budget'!F31+'Measure 4 Budget'!F31</f>
        <v>0</v>
      </c>
      <c r="G10" s="52">
        <f>'Measure 1 Budget'!G38+'Measure 2 Budget'!G31+'Measure 3 Budget'!G31+'Measure 4 Budget'!G31</f>
        <v>0</v>
      </c>
      <c r="H10" s="52">
        <f>'Measure 1 Budget'!H38+'Measure 2 Budget'!H31+'Measure 3 Budget'!H31+'Measure 4 Budget'!H31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'Measure 1 Budget'!D44+'Measure 2 Budget'!D35+'Measure 3 Budget'!D35+'Measure 4 Budget'!D35+'Measure 5 Budget'!D35</f>
        <v>0</v>
      </c>
      <c r="E11" s="52">
        <f>'Measure 1 Budget'!E44+'Measure 2 Budget'!E35+'Measure 3 Budget'!E35+'Measure 4 Budget'!E35</f>
        <v>0</v>
      </c>
      <c r="F11" s="52">
        <f>'Measure 1 Budget'!F44+'Measure 2 Budget'!F35+'Measure 3 Budget'!F35+'Measure 4 Budget'!F35</f>
        <v>0</v>
      </c>
      <c r="G11" s="52">
        <f>'Measure 1 Budget'!G44+'Measure 2 Budget'!G35+'Measure 3 Budget'!G35+'Measure 4 Budget'!G35</f>
        <v>0</v>
      </c>
      <c r="H11" s="52">
        <f>'Measure 1 Budget'!H44+'Measure 2 Budget'!H35+'Measure 3 Budget'!H35+'Measure 4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'Measure 1 Budget'!D50+'Measure 2 Budget'!D42+'Measure 3 Budget'!D42+'Measure 4 Budget'!D41+'Measure 5 Budget'!D41</f>
        <v>80000</v>
      </c>
      <c r="E12" s="52">
        <f>'Measure 1 Budget'!E50+'Measure 2 Budget'!E42+'Measure 3 Budget'!E42+'Measure 4 Budget'!E41</f>
        <v>80000</v>
      </c>
      <c r="F12" s="52">
        <f>'Measure 1 Budget'!F50+'Measure 2 Budget'!F42+'Measure 3 Budget'!F42+'Measure 4 Budget'!F41</f>
        <v>80000</v>
      </c>
      <c r="G12" s="52">
        <f>'Measure 1 Budget'!G50+'Measure 2 Budget'!G42+'Measure 3 Budget'!G42+'Measure 4 Budget'!G41</f>
        <v>80000</v>
      </c>
      <c r="H12" s="52">
        <f>'Measure 1 Budget'!H50+'Measure 2 Budget'!H42+'Measure 3 Budget'!H42+'Measure 4 Budget'!H41</f>
        <v>80000</v>
      </c>
      <c r="I12" s="53"/>
      <c r="J12" s="52">
        <f t="shared" si="0"/>
        <v>400000</v>
      </c>
    </row>
    <row r="13" spans="2:39" x14ac:dyDescent="0.25">
      <c r="B13" s="23"/>
      <c r="C13" s="51" t="s">
        <v>18</v>
      </c>
      <c r="D13" s="52">
        <f>'Measure 1 Budget'!D55+'Measure 2 Budget'!D50+'Measure 3 Budget'!D50+'Measure 4 Budget'!D49+'Measure 5 Budget'!D49</f>
        <v>0</v>
      </c>
      <c r="E13" s="52">
        <f>'Measure 1 Budget'!E55+'Measure 2 Budget'!E50+'Measure 3 Budget'!E50+'Measure 4 Budget'!E49</f>
        <v>0</v>
      </c>
      <c r="F13" s="52">
        <f>'Measure 1 Budget'!F55+'Measure 2 Budget'!F50+'Measure 3 Budget'!F50+'Measure 4 Budget'!F49</f>
        <v>0</v>
      </c>
      <c r="G13" s="52">
        <f>'Measure 1 Budget'!G55+'Measure 2 Budget'!G50+'Measure 3 Budget'!G50+'Measure 4 Budget'!G49</f>
        <v>0</v>
      </c>
      <c r="H13" s="52">
        <f>'Measure 1 Budget'!H55+'Measure 2 Budget'!H50+'Measure 3 Budget'!H50+'Measure 4 Budget'!H49</f>
        <v>0</v>
      </c>
      <c r="I13" s="53"/>
      <c r="J13" s="52">
        <f t="shared" si="0"/>
        <v>0</v>
      </c>
    </row>
    <row r="14" spans="2:39" x14ac:dyDescent="0.25">
      <c r="B14" s="24"/>
      <c r="C14" s="9" t="s">
        <v>19</v>
      </c>
      <c r="D14" s="16">
        <f>D13+D12+D11+D10+D9+D8+D7</f>
        <v>340769.72</v>
      </c>
      <c r="E14" s="16">
        <f>E13+E12+E11+E10+E9+E8+E7</f>
        <v>351308.20600000001</v>
      </c>
      <c r="F14" s="16">
        <f>F13+F12+F11+F10+F9+F8+F7</f>
        <v>362373.61629999999</v>
      </c>
      <c r="G14" s="16">
        <f>G13+G12+G11+G10+G9+G8+G7</f>
        <v>373992.29711500002</v>
      </c>
      <c r="H14" s="16">
        <f>H13+H12+H11+H10+H9+H8+H7</f>
        <v>386191.91197075008</v>
      </c>
      <c r="J14" s="16">
        <f t="shared" si="0"/>
        <v>1814635.7513857498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Budget'!D61+'Measure 2 Budget'!D56+'Measure 3 Budget'!D56+'Measure 4 Budget'!D55+'Measure 5 Budget'!D55</f>
        <v>0</v>
      </c>
      <c r="E16" s="59">
        <f>'Measure 1 Budget'!E61+'Measure 2 Budget'!E56+'Measure 3 Budget'!E56+'Measure 4 Budget'!E55</f>
        <v>0</v>
      </c>
      <c r="F16" s="59">
        <f>'Measure 1 Budget'!F61+'Measure 2 Budget'!F56+'Measure 3 Budget'!F56+'Measure 4 Budget'!F55</f>
        <v>0</v>
      </c>
      <c r="G16" s="59">
        <f>'Measure 1 Budget'!G61+'Measure 2 Budget'!G56+'Measure 3 Budget'!G56+'Measure 4 Budget'!G55</f>
        <v>0</v>
      </c>
      <c r="H16" s="59">
        <f>'Measure 1 Budget'!H61+'Measure 2 Budget'!H56+'Measure 3 Budget'!H56+'Measure 4 Budget'!H55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340769.72</v>
      </c>
      <c r="E18" s="54">
        <f>E14+E16</f>
        <v>351308.20600000001</v>
      </c>
      <c r="F18" s="54">
        <f>F14+F16</f>
        <v>362373.61629999999</v>
      </c>
      <c r="G18" s="54">
        <f>G14+G16</f>
        <v>373992.29711500002</v>
      </c>
      <c r="H18" s="54">
        <f>H14+H16</f>
        <v>386191.91197075008</v>
      </c>
      <c r="I18" s="55"/>
      <c r="J18" s="70">
        <f>J14+J16</f>
        <v>1814635.7513857498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85"/>
      <c r="F21" s="85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86" t="s">
        <v>27</v>
      </c>
      <c r="F22" s="86"/>
      <c r="H22"/>
      <c r="I22"/>
    </row>
    <row r="23" spans="2:10" ht="30" x14ac:dyDescent="0.25">
      <c r="B23" s="51">
        <v>1</v>
      </c>
      <c r="C23" s="57" t="s">
        <v>85</v>
      </c>
      <c r="D23" s="58">
        <f>'Measure 1 Budget'!J63</f>
        <v>1814635.7513857498</v>
      </c>
      <c r="E23" s="84">
        <f>D23/D$29</f>
        <v>1</v>
      </c>
      <c r="F23" s="84"/>
      <c r="H23"/>
      <c r="I23"/>
    </row>
    <row r="24" spans="2:10" ht="15" customHeight="1" x14ac:dyDescent="0.25">
      <c r="B24" s="51">
        <v>2</v>
      </c>
      <c r="C24" s="52" t="s">
        <v>28</v>
      </c>
      <c r="D24" s="58">
        <f>'Measure 2 Budget'!J58</f>
        <v>0</v>
      </c>
      <c r="E24" s="84">
        <f t="shared" ref="E24:E27" si="1">D24/D$29</f>
        <v>0</v>
      </c>
      <c r="F24" s="84"/>
      <c r="H24"/>
      <c r="I24"/>
    </row>
    <row r="25" spans="2:10" ht="15" customHeight="1" x14ac:dyDescent="0.25">
      <c r="B25" s="51">
        <v>3</v>
      </c>
      <c r="C25" s="52" t="s">
        <v>29</v>
      </c>
      <c r="D25" s="58">
        <f>'Measure 3 Budget'!J58</f>
        <v>0</v>
      </c>
      <c r="E25" s="84">
        <f t="shared" si="1"/>
        <v>0</v>
      </c>
      <c r="F25" s="84"/>
      <c r="H25"/>
      <c r="I25"/>
    </row>
    <row r="26" spans="2:10" ht="15" customHeight="1" x14ac:dyDescent="0.25">
      <c r="B26" s="51">
        <v>4</v>
      </c>
      <c r="C26" s="52" t="s">
        <v>30</v>
      </c>
      <c r="D26" s="58">
        <f>'Measure 4 Budget'!J57</f>
        <v>0</v>
      </c>
      <c r="E26" s="84">
        <f t="shared" si="1"/>
        <v>0</v>
      </c>
      <c r="F26" s="84"/>
      <c r="H26"/>
      <c r="I26"/>
    </row>
    <row r="27" spans="2:10" ht="15" customHeight="1" x14ac:dyDescent="0.25">
      <c r="B27" s="51">
        <v>5</v>
      </c>
      <c r="C27" s="52" t="s">
        <v>31</v>
      </c>
      <c r="D27" s="58">
        <v>0</v>
      </c>
      <c r="E27" s="84">
        <f t="shared" si="1"/>
        <v>0</v>
      </c>
      <c r="F27" s="84"/>
      <c r="H27"/>
      <c r="I27"/>
    </row>
    <row r="28" spans="2:10" ht="15" customHeight="1" x14ac:dyDescent="0.25">
      <c r="B28" s="51"/>
      <c r="C28" s="52"/>
      <c r="D28" s="58"/>
      <c r="E28" s="84"/>
      <c r="F28" s="84"/>
      <c r="H28"/>
      <c r="I28"/>
    </row>
    <row r="29" spans="2:10" ht="15" customHeight="1" x14ac:dyDescent="0.25">
      <c r="B29" s="51" t="s">
        <v>32</v>
      </c>
      <c r="C29" s="52"/>
      <c r="D29" s="58">
        <f>SUM(D23:D28)</f>
        <v>1814635.7513857498</v>
      </c>
      <c r="E29" s="84">
        <f t="shared" ref="E29" si="2">SUM(E23:E28)</f>
        <v>1</v>
      </c>
      <c r="F29" s="84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8"/>
  <sheetViews>
    <sheetView showGridLines="0" tabSelected="1" zoomScale="85" zoomScaleNormal="85" workbookViewId="0">
      <selection activeCell="L18" sqref="L18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72" t="s">
        <v>80</v>
      </c>
      <c r="D8" s="73">
        <f>85841.6/2</f>
        <v>42920.800000000003</v>
      </c>
      <c r="E8" s="73">
        <f>D8*(1+0.05)</f>
        <v>45066.840000000004</v>
      </c>
      <c r="F8" s="73">
        <f t="shared" ref="F8:H10" si="0">E8*(1+0.05)</f>
        <v>47320.182000000008</v>
      </c>
      <c r="G8" s="73">
        <f t="shared" si="0"/>
        <v>49686.191100000011</v>
      </c>
      <c r="H8" s="73">
        <f t="shared" si="0"/>
        <v>52170.500655000011</v>
      </c>
      <c r="I8" s="34"/>
      <c r="J8" s="73">
        <f>SUM(D8:H8)</f>
        <v>237164.51375500005</v>
      </c>
    </row>
    <row r="9" spans="2:39" ht="33" customHeight="1" x14ac:dyDescent="0.25">
      <c r="B9" s="23"/>
      <c r="C9" s="72" t="s">
        <v>81</v>
      </c>
      <c r="D9" s="73">
        <f>118580/2</f>
        <v>59290</v>
      </c>
      <c r="E9" s="73">
        <f>D9*(1+0.05)</f>
        <v>62254.5</v>
      </c>
      <c r="F9" s="73">
        <f t="shared" si="0"/>
        <v>65367.225000000006</v>
      </c>
      <c r="G9" s="73">
        <f t="shared" si="0"/>
        <v>68635.586250000008</v>
      </c>
      <c r="H9" s="73">
        <f t="shared" si="0"/>
        <v>72067.36556250001</v>
      </c>
      <c r="I9"/>
      <c r="J9" s="73">
        <f>SUM(D9:H9)</f>
        <v>327614.67681250005</v>
      </c>
    </row>
    <row r="10" spans="2:39" ht="30" x14ac:dyDescent="0.25">
      <c r="B10" s="23"/>
      <c r="C10" s="72" t="s">
        <v>82</v>
      </c>
      <c r="D10" s="73">
        <f>96678/2</f>
        <v>48339</v>
      </c>
      <c r="E10" s="73">
        <f>D10*(1+0.05)</f>
        <v>50755.950000000004</v>
      </c>
      <c r="F10" s="73">
        <f t="shared" si="0"/>
        <v>53293.747500000005</v>
      </c>
      <c r="G10" s="73">
        <f t="shared" si="0"/>
        <v>55958.434875000006</v>
      </c>
      <c r="H10" s="73">
        <f t="shared" si="0"/>
        <v>58756.356618750011</v>
      </c>
      <c r="I10"/>
      <c r="J10" s="73">
        <f t="shared" ref="J10:J11" si="1">SUM(D10:H10)</f>
        <v>267103.48899375001</v>
      </c>
    </row>
    <row r="11" spans="2:39" x14ac:dyDescent="0.25">
      <c r="B11" s="23"/>
      <c r="C11" s="25"/>
      <c r="D11" s="15"/>
      <c r="E11" s="15"/>
      <c r="F11" s="15"/>
      <c r="G11" s="15"/>
      <c r="H11" s="15"/>
      <c r="J11" s="15">
        <f t="shared" si="1"/>
        <v>0</v>
      </c>
    </row>
    <row r="12" spans="2:39" x14ac:dyDescent="0.25">
      <c r="B12" s="23"/>
      <c r="C12" s="27"/>
      <c r="D12" s="15"/>
      <c r="E12" s="11"/>
      <c r="F12" s="11"/>
      <c r="G12" s="11"/>
      <c r="H12" s="11"/>
      <c r="J12" s="15">
        <f>SUM(D12:H12)</f>
        <v>0</v>
      </c>
    </row>
    <row r="13" spans="2:39" x14ac:dyDescent="0.25">
      <c r="B13" s="23"/>
      <c r="C13" s="9" t="s">
        <v>12</v>
      </c>
      <c r="D13" s="74">
        <f>SUM(D8:D12)</f>
        <v>150549.79999999999</v>
      </c>
      <c r="E13" s="74">
        <f t="shared" ref="E13:J13" si="2">SUM(E8:E12)</f>
        <v>158077.29</v>
      </c>
      <c r="F13" s="74">
        <f t="shared" si="2"/>
        <v>165981.1545</v>
      </c>
      <c r="G13" s="74">
        <f t="shared" si="2"/>
        <v>174280.21222500002</v>
      </c>
      <c r="H13" s="74">
        <f t="shared" si="2"/>
        <v>182994.22283625003</v>
      </c>
      <c r="I13"/>
      <c r="J13" s="74">
        <f t="shared" si="2"/>
        <v>831882.67956125014</v>
      </c>
    </row>
    <row r="14" spans="2:39" x14ac:dyDescent="0.25">
      <c r="B14" s="23"/>
      <c r="C14" s="14" t="s">
        <v>36</v>
      </c>
      <c r="D14" s="13" t="s">
        <v>35</v>
      </c>
      <c r="E14" s="10"/>
      <c r="F14" s="10"/>
      <c r="G14" s="10"/>
      <c r="H14" s="10"/>
      <c r="J14" s="8" t="s">
        <v>35</v>
      </c>
    </row>
    <row r="15" spans="2:39" ht="30" x14ac:dyDescent="0.25">
      <c r="B15" s="23"/>
      <c r="C15" s="79" t="s">
        <v>79</v>
      </c>
      <c r="D15" s="75">
        <f>0.4*'Measure 1 Budget'!D13</f>
        <v>60219.92</v>
      </c>
      <c r="E15" s="75">
        <f>0.4*'Measure 1 Budget'!E13</f>
        <v>63230.916000000005</v>
      </c>
      <c r="F15" s="75">
        <f>0.4*'Measure 1 Budget'!F13</f>
        <v>66392.461800000005</v>
      </c>
      <c r="G15" s="75">
        <f>0.4*'Measure 1 Budget'!G13</f>
        <v>69712.084890000013</v>
      </c>
      <c r="H15" s="75">
        <f>0.4*'Measure 1 Budget'!H13</f>
        <v>73197.689134500019</v>
      </c>
      <c r="I15"/>
      <c r="J15" s="73">
        <f>SUM(D15:H15)</f>
        <v>332753.07182449999</v>
      </c>
    </row>
    <row r="16" spans="2:39" x14ac:dyDescent="0.25">
      <c r="B16" s="23"/>
      <c r="C16" s="14"/>
      <c r="D16" s="13"/>
      <c r="E16" s="10"/>
      <c r="F16" s="10"/>
      <c r="G16" s="10"/>
      <c r="H16" s="10"/>
      <c r="J16" s="91">
        <f t="shared" ref="J16:J18" si="3">SUM(D16:H16)</f>
        <v>0</v>
      </c>
    </row>
    <row r="17" spans="2:10" x14ac:dyDescent="0.25">
      <c r="B17" s="23"/>
      <c r="C17" s="87"/>
      <c r="D17" s="88"/>
      <c r="E17" s="89"/>
      <c r="F17" s="89"/>
      <c r="G17" s="89"/>
      <c r="H17" s="89"/>
      <c r="J17" s="91">
        <f t="shared" si="3"/>
        <v>0</v>
      </c>
    </row>
    <row r="18" spans="2:10" x14ac:dyDescent="0.25">
      <c r="B18" s="23"/>
      <c r="C18" s="18"/>
      <c r="D18" s="67"/>
      <c r="E18" s="92"/>
      <c r="F18" s="18"/>
      <c r="G18" s="18"/>
      <c r="H18" s="92"/>
      <c r="I18" s="8"/>
      <c r="J18" s="91">
        <f t="shared" si="3"/>
        <v>0</v>
      </c>
    </row>
    <row r="19" spans="2:10" x14ac:dyDescent="0.25">
      <c r="B19" s="23"/>
      <c r="C19" s="90"/>
      <c r="D19" s="91"/>
      <c r="E19" s="91"/>
      <c r="F19" s="91"/>
      <c r="G19" s="91"/>
      <c r="H19" s="91"/>
      <c r="J19" s="91">
        <f t="shared" ref="J19:J20" si="4">SUM(D19:H19)</f>
        <v>0</v>
      </c>
    </row>
    <row r="20" spans="2:10" x14ac:dyDescent="0.25">
      <c r="B20" s="23"/>
      <c r="C20" s="10"/>
      <c r="D20" s="15"/>
      <c r="E20" s="11"/>
      <c r="F20" s="11"/>
      <c r="G20" s="11"/>
      <c r="H20" s="11"/>
      <c r="J20" s="15">
        <f t="shared" si="4"/>
        <v>0</v>
      </c>
    </row>
    <row r="21" spans="2:10" x14ac:dyDescent="0.25">
      <c r="B21" s="23"/>
      <c r="C21" s="9" t="s">
        <v>13</v>
      </c>
      <c r="D21" s="74">
        <f>SUM(D15:D20)</f>
        <v>60219.92</v>
      </c>
      <c r="E21" s="74">
        <f t="shared" ref="E21:H21" si="5">SUM(E15:E20)</f>
        <v>63230.916000000005</v>
      </c>
      <c r="F21" s="74">
        <f t="shared" si="5"/>
        <v>66392.461800000005</v>
      </c>
      <c r="G21" s="74">
        <f t="shared" si="5"/>
        <v>69712.084890000013</v>
      </c>
      <c r="H21" s="74">
        <f t="shared" si="5"/>
        <v>73197.689134500019</v>
      </c>
      <c r="J21" s="16">
        <f>SUM(J15:J20)</f>
        <v>332753.07182449999</v>
      </c>
    </row>
    <row r="22" spans="2:10" x14ac:dyDescent="0.25">
      <c r="B22" s="23"/>
      <c r="C22" s="14" t="s">
        <v>37</v>
      </c>
      <c r="D22" s="13" t="s">
        <v>35</v>
      </c>
      <c r="E22" s="10"/>
      <c r="F22" s="10"/>
      <c r="G22" s="10"/>
      <c r="H22" s="10"/>
      <c r="J22" s="8" t="s">
        <v>35</v>
      </c>
    </row>
    <row r="23" spans="2:10" ht="45" x14ac:dyDescent="0.25">
      <c r="B23" s="23"/>
      <c r="C23" s="72" t="s">
        <v>83</v>
      </c>
      <c r="D23" s="73">
        <v>50000</v>
      </c>
      <c r="E23" s="73">
        <v>50000</v>
      </c>
      <c r="F23" s="73">
        <v>50000</v>
      </c>
      <c r="G23" s="73">
        <v>50000</v>
      </c>
      <c r="H23" s="73">
        <v>50000</v>
      </c>
      <c r="I23"/>
      <c r="J23" s="73">
        <f>SUM(D23:H23)</f>
        <v>250000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>SUM(D24:H24)</f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/>
      <c r="J25" s="15">
        <f t="shared" ref="J25:J30" si="6">SUM(D25:H25)</f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/>
      <c r="J26" s="15">
        <f t="shared" si="6"/>
        <v>0</v>
      </c>
    </row>
    <row r="27" spans="2:10" x14ac:dyDescent="0.25">
      <c r="B27" s="23"/>
      <c r="C27" s="29"/>
      <c r="D27" s="15"/>
      <c r="E27" s="15"/>
      <c r="F27" s="15"/>
      <c r="G27" s="15"/>
      <c r="H27" s="15"/>
      <c r="I27" s="35"/>
      <c r="J27" s="15">
        <f t="shared" si="6"/>
        <v>0</v>
      </c>
    </row>
    <row r="28" spans="2:10" x14ac:dyDescent="0.25">
      <c r="B28" s="23"/>
      <c r="C28" s="29"/>
      <c r="D28" s="15"/>
      <c r="E28" s="15"/>
      <c r="F28" s="15"/>
      <c r="G28" s="15"/>
      <c r="H28" s="15"/>
      <c r="I28" s="35"/>
      <c r="J28" s="15">
        <f t="shared" si="6"/>
        <v>0</v>
      </c>
    </row>
    <row r="29" spans="2:10" x14ac:dyDescent="0.25">
      <c r="B29" s="23"/>
      <c r="C29" s="29"/>
      <c r="D29" s="15"/>
      <c r="E29" s="15"/>
      <c r="F29" s="15"/>
      <c r="G29" s="15"/>
      <c r="H29" s="15"/>
      <c r="I29" s="35"/>
      <c r="J29" s="15">
        <f t="shared" si="6"/>
        <v>0</v>
      </c>
    </row>
    <row r="30" spans="2:10" x14ac:dyDescent="0.25">
      <c r="B30" s="23"/>
      <c r="C30" s="25"/>
      <c r="D30" s="15"/>
      <c r="E30" s="15"/>
      <c r="F30" s="15"/>
      <c r="G30" s="15"/>
      <c r="H30" s="15"/>
      <c r="I30" s="35"/>
      <c r="J30" s="15">
        <f t="shared" si="6"/>
        <v>0</v>
      </c>
    </row>
    <row r="31" spans="2:10" x14ac:dyDescent="0.25">
      <c r="B31" s="23"/>
      <c r="C31" s="9" t="s">
        <v>14</v>
      </c>
      <c r="D31" s="16">
        <f>SUM(D23:D30)</f>
        <v>50000</v>
      </c>
      <c r="E31" s="16">
        <f t="shared" ref="E31:J31" si="7">SUM(E23:E30)</f>
        <v>50000</v>
      </c>
      <c r="F31" s="16">
        <f t="shared" si="7"/>
        <v>50000</v>
      </c>
      <c r="G31" s="16">
        <f t="shared" si="7"/>
        <v>50000</v>
      </c>
      <c r="H31" s="16">
        <f t="shared" si="7"/>
        <v>50000</v>
      </c>
      <c r="I31" s="16">
        <f t="shared" si="7"/>
        <v>0</v>
      </c>
      <c r="J31" s="16">
        <f t="shared" si="7"/>
        <v>250000</v>
      </c>
    </row>
    <row r="32" spans="2:10" x14ac:dyDescent="0.25">
      <c r="B32" s="23"/>
      <c r="C32" s="14" t="s">
        <v>38</v>
      </c>
      <c r="D32" s="15"/>
      <c r="E32" s="10"/>
      <c r="F32" s="10"/>
      <c r="G32" s="10"/>
      <c r="H32" s="10"/>
      <c r="J32" s="15" t="s">
        <v>20</v>
      </c>
    </row>
    <row r="33" spans="2:10" x14ac:dyDescent="0.25">
      <c r="B33" s="23"/>
      <c r="C33" s="77"/>
      <c r="D33" s="73"/>
      <c r="E33" s="78"/>
      <c r="F33" s="78"/>
      <c r="G33" s="78"/>
      <c r="H33" s="78"/>
      <c r="I33"/>
      <c r="J33" s="73">
        <f t="shared" ref="J33:J35" si="8">SUM(D33:H33)</f>
        <v>0</v>
      </c>
    </row>
    <row r="34" spans="2:10" x14ac:dyDescent="0.25">
      <c r="B34" s="23"/>
      <c r="C34" s="76"/>
      <c r="D34" s="15"/>
      <c r="E34" s="10"/>
      <c r="F34" s="10"/>
      <c r="G34" s="10"/>
      <c r="H34" s="10"/>
      <c r="J34" s="15">
        <f t="shared" si="8"/>
        <v>0</v>
      </c>
    </row>
    <row r="35" spans="2:10" x14ac:dyDescent="0.25">
      <c r="B35" s="23"/>
      <c r="C35" s="14"/>
      <c r="D35" s="15"/>
      <c r="E35" s="10"/>
      <c r="F35" s="10"/>
      <c r="G35" s="10"/>
      <c r="H35" s="10"/>
      <c r="J35" s="15">
        <f t="shared" si="8"/>
        <v>0</v>
      </c>
    </row>
    <row r="36" spans="2:10" x14ac:dyDescent="0.25">
      <c r="B36" s="23"/>
      <c r="C36" s="25"/>
      <c r="D36" s="15"/>
      <c r="E36" s="10"/>
      <c r="F36" s="10"/>
      <c r="G36" s="10"/>
      <c r="H36" s="10"/>
      <c r="J36" s="15">
        <f>SUM(D36:H36)</f>
        <v>0</v>
      </c>
    </row>
    <row r="37" spans="2:10" x14ac:dyDescent="0.25">
      <c r="B37" s="23" t="s">
        <v>39</v>
      </c>
      <c r="C37" s="28" t="s">
        <v>39</v>
      </c>
      <c r="D37" s="13" t="s">
        <v>35</v>
      </c>
      <c r="E37" s="10"/>
      <c r="F37" s="10"/>
      <c r="G37" s="10"/>
      <c r="H37" s="10"/>
      <c r="J37" s="15">
        <f t="shared" ref="J37:J56" si="9">SUM(D37:H37)</f>
        <v>0</v>
      </c>
    </row>
    <row r="38" spans="2:10" x14ac:dyDescent="0.25">
      <c r="B38" s="23"/>
      <c r="C38" s="9" t="s">
        <v>15</v>
      </c>
      <c r="D38" s="12">
        <f>SUM(D33:D37)</f>
        <v>0</v>
      </c>
      <c r="E38" s="12">
        <f t="shared" ref="E38:J38" si="10">SUM(E33:E37)</f>
        <v>0</v>
      </c>
      <c r="F38" s="12">
        <f t="shared" si="10"/>
        <v>0</v>
      </c>
      <c r="G38" s="12">
        <f t="shared" si="10"/>
        <v>0</v>
      </c>
      <c r="H38" s="12">
        <f t="shared" si="10"/>
        <v>0</v>
      </c>
      <c r="I38" s="12"/>
      <c r="J38" s="12">
        <f t="shared" si="10"/>
        <v>0</v>
      </c>
    </row>
    <row r="39" spans="2:10" x14ac:dyDescent="0.25">
      <c r="B39" s="23"/>
      <c r="C39" s="14" t="s">
        <v>40</v>
      </c>
      <c r="D39" s="13" t="s">
        <v>35</v>
      </c>
      <c r="E39" s="10"/>
      <c r="F39" s="10"/>
      <c r="G39" s="10"/>
      <c r="H39" s="10"/>
      <c r="J39" s="15"/>
    </row>
    <row r="40" spans="2:10" x14ac:dyDescent="0.25">
      <c r="B40" s="23"/>
      <c r="C40" s="14"/>
      <c r="D40" s="13"/>
      <c r="E40" s="10"/>
      <c r="F40" s="10"/>
      <c r="G40" s="10"/>
      <c r="H40" s="10"/>
      <c r="J40" s="15">
        <f t="shared" si="9"/>
        <v>0</v>
      </c>
    </row>
    <row r="41" spans="2:10" x14ac:dyDescent="0.25">
      <c r="B41" s="23"/>
      <c r="C41" s="14"/>
      <c r="D41" s="13"/>
      <c r="E41" s="10"/>
      <c r="F41" s="10"/>
      <c r="G41" s="10"/>
      <c r="H41" s="10"/>
      <c r="J41" s="15">
        <f t="shared" si="9"/>
        <v>0</v>
      </c>
    </row>
    <row r="42" spans="2:10" x14ac:dyDescent="0.25">
      <c r="B42" s="23"/>
      <c r="C42" s="25"/>
      <c r="D42" s="15"/>
      <c r="E42" s="15"/>
      <c r="F42" s="15"/>
      <c r="G42" s="15"/>
      <c r="H42" s="15"/>
      <c r="I42" s="35"/>
      <c r="J42" s="15">
        <f t="shared" si="9"/>
        <v>0</v>
      </c>
    </row>
    <row r="43" spans="2:10" x14ac:dyDescent="0.25">
      <c r="B43" s="23"/>
      <c r="C43" s="25"/>
      <c r="D43" s="15"/>
      <c r="E43" s="11"/>
      <c r="F43" s="11"/>
      <c r="G43" s="11"/>
      <c r="H43" s="11"/>
      <c r="J43" s="15">
        <f t="shared" si="9"/>
        <v>0</v>
      </c>
    </row>
    <row r="44" spans="2:10" x14ac:dyDescent="0.25">
      <c r="B44" s="23"/>
      <c r="C44" s="9" t="s">
        <v>16</v>
      </c>
      <c r="D44" s="16">
        <f>SUM(D42:D43)</f>
        <v>0</v>
      </c>
      <c r="E44" s="16">
        <f t="shared" ref="E44:H44" si="11">SUM(E42:E43)</f>
        <v>0</v>
      </c>
      <c r="F44" s="16">
        <f t="shared" si="11"/>
        <v>0</v>
      </c>
      <c r="G44" s="16">
        <f t="shared" si="11"/>
        <v>0</v>
      </c>
      <c r="H44" s="16">
        <f t="shared" si="11"/>
        <v>0</v>
      </c>
      <c r="J44" s="16">
        <f>SUM(J42:J43)</f>
        <v>0</v>
      </c>
    </row>
    <row r="45" spans="2:10" x14ac:dyDescent="0.25">
      <c r="B45" s="23"/>
      <c r="C45" s="14" t="s">
        <v>41</v>
      </c>
      <c r="D45" s="13" t="s">
        <v>35</v>
      </c>
      <c r="E45" s="10"/>
      <c r="F45" s="10"/>
      <c r="G45" s="10"/>
      <c r="H45" s="10"/>
      <c r="J45" s="15"/>
    </row>
    <row r="46" spans="2:10" x14ac:dyDescent="0.25">
      <c r="B46" s="23"/>
      <c r="C46" s="80" t="s">
        <v>84</v>
      </c>
      <c r="D46" s="81">
        <v>80000</v>
      </c>
      <c r="E46" s="81">
        <v>80000</v>
      </c>
      <c r="F46" s="81">
        <v>80000</v>
      </c>
      <c r="G46" s="81">
        <v>80000</v>
      </c>
      <c r="H46" s="81">
        <v>80000</v>
      </c>
      <c r="I46" s="82"/>
      <c r="J46" s="81">
        <f>SUM(D46:H46)</f>
        <v>400000</v>
      </c>
    </row>
    <row r="47" spans="2:10" x14ac:dyDescent="0.25">
      <c r="B47" s="23"/>
      <c r="C47" s="25"/>
      <c r="D47" s="15"/>
      <c r="E47" s="15"/>
      <c r="F47" s="15"/>
      <c r="G47" s="15"/>
      <c r="H47" s="15"/>
      <c r="I47" s="35"/>
      <c r="J47" s="15">
        <f t="shared" si="9"/>
        <v>0</v>
      </c>
    </row>
    <row r="48" spans="2:10" x14ac:dyDescent="0.25">
      <c r="B48" s="23"/>
      <c r="C48" s="25"/>
      <c r="D48" s="15"/>
      <c r="E48" s="15"/>
      <c r="F48" s="15"/>
      <c r="G48" s="15"/>
      <c r="H48" s="15"/>
      <c r="I48" s="35"/>
      <c r="J48" s="15">
        <f t="shared" si="9"/>
        <v>0</v>
      </c>
    </row>
    <row r="49" spans="2:10" x14ac:dyDescent="0.25">
      <c r="B49" s="23"/>
      <c r="C49" s="25"/>
      <c r="D49" s="15"/>
      <c r="E49" s="11"/>
      <c r="F49" s="11"/>
      <c r="G49" s="11"/>
      <c r="H49" s="11"/>
      <c r="J49" s="15">
        <f t="shared" si="9"/>
        <v>0</v>
      </c>
    </row>
    <row r="50" spans="2:10" x14ac:dyDescent="0.25">
      <c r="B50" s="23"/>
      <c r="C50" s="9" t="s">
        <v>17</v>
      </c>
      <c r="D50" s="16">
        <f>SUM(D46:D49)</f>
        <v>80000</v>
      </c>
      <c r="E50" s="16">
        <f>SUM(E46:E49)</f>
        <v>80000</v>
      </c>
      <c r="F50" s="16">
        <f>SUM(F46:F49)</f>
        <v>80000</v>
      </c>
      <c r="G50" s="16">
        <f>SUM(G46:G49)</f>
        <v>80000</v>
      </c>
      <c r="H50" s="16">
        <f>SUM(H46:H49)</f>
        <v>80000</v>
      </c>
      <c r="J50" s="16">
        <f>SUM(J46:J49)</f>
        <v>400000</v>
      </c>
    </row>
    <row r="51" spans="2:10" x14ac:dyDescent="0.25">
      <c r="B51" s="23"/>
      <c r="C51" s="14" t="s">
        <v>42</v>
      </c>
      <c r="D51" s="13" t="s">
        <v>35</v>
      </c>
      <c r="E51" s="10"/>
      <c r="F51" s="10"/>
      <c r="G51" s="10"/>
      <c r="H51" s="10"/>
      <c r="J51" s="15"/>
    </row>
    <row r="52" spans="2:10" x14ac:dyDescent="0.25">
      <c r="B52" s="23"/>
      <c r="C52" s="80"/>
      <c r="D52" s="81"/>
      <c r="E52" s="81"/>
      <c r="F52" s="81"/>
      <c r="G52" s="81"/>
      <c r="H52" s="81"/>
      <c r="I52" s="82"/>
      <c r="J52" s="15">
        <f t="shared" si="9"/>
        <v>0</v>
      </c>
    </row>
    <row r="53" spans="2:10" x14ac:dyDescent="0.25">
      <c r="B53" s="23"/>
      <c r="C53" s="25"/>
      <c r="D53" s="15"/>
      <c r="E53" s="60"/>
      <c r="F53" s="60"/>
      <c r="G53" s="60"/>
      <c r="H53" s="60"/>
      <c r="J53" s="15">
        <f t="shared" si="9"/>
        <v>0</v>
      </c>
    </row>
    <row r="54" spans="2:10" x14ac:dyDescent="0.25">
      <c r="B54" s="23"/>
      <c r="C54" s="10"/>
      <c r="D54" s="15"/>
      <c r="E54" s="11"/>
      <c r="F54" s="11"/>
      <c r="G54" s="11"/>
      <c r="H54" s="11"/>
      <c r="J54" s="15">
        <f t="shared" si="9"/>
        <v>0</v>
      </c>
    </row>
    <row r="55" spans="2:10" x14ac:dyDescent="0.25">
      <c r="B55" s="24"/>
      <c r="C55" s="9" t="s">
        <v>18</v>
      </c>
      <c r="D55" s="16">
        <f>SUM(D52:D54)</f>
        <v>0</v>
      </c>
      <c r="E55" s="16">
        <f>SUM(E52:E54)</f>
        <v>0</v>
      </c>
      <c r="F55" s="16">
        <f>SUM(F52:F54)</f>
        <v>0</v>
      </c>
      <c r="G55" s="16">
        <f>SUM(G52:G54)</f>
        <v>0</v>
      </c>
      <c r="H55" s="16">
        <f>SUM(H52:H54)</f>
        <v>0</v>
      </c>
      <c r="J55" s="16">
        <f>SUM(J52:J54)</f>
        <v>0</v>
      </c>
    </row>
    <row r="56" spans="2:10" x14ac:dyDescent="0.25">
      <c r="B56" s="24"/>
      <c r="C56" s="9" t="s">
        <v>19</v>
      </c>
      <c r="D56" s="16">
        <f>SUM(D55,D50,D44,D38,D31,D21,D13)</f>
        <v>340769.72</v>
      </c>
      <c r="E56" s="16">
        <f>SUM(E55,E50,E44,E38,E31,E21,E13)</f>
        <v>351308.20600000001</v>
      </c>
      <c r="F56" s="16">
        <f>SUM(F55,F50,F44,F38,F31,F21,F13)</f>
        <v>362373.61629999999</v>
      </c>
      <c r="G56" s="16">
        <f>SUM(G55,G50,G44,G38,G31,G21,G13)</f>
        <v>373992.29711500002</v>
      </c>
      <c r="H56" s="16">
        <f>SUM(H55,H50,H44,H38,H31,H21,H13)</f>
        <v>386191.91197075008</v>
      </c>
      <c r="J56" s="16">
        <f t="shared" si="9"/>
        <v>1814635.7513857498</v>
      </c>
    </row>
    <row r="57" spans="2:10" x14ac:dyDescent="0.25">
      <c r="B57" s="6"/>
      <c r="D57"/>
      <c r="E57"/>
      <c r="H57"/>
      <c r="I57"/>
      <c r="J57" t="s">
        <v>20</v>
      </c>
    </row>
    <row r="58" spans="2:10" ht="30" x14ac:dyDescent="0.25">
      <c r="B58" s="71" t="s">
        <v>43</v>
      </c>
      <c r="C58" s="17" t="s">
        <v>43</v>
      </c>
      <c r="D58" s="18"/>
      <c r="E58" s="18"/>
      <c r="F58" s="18"/>
      <c r="G58" s="18"/>
      <c r="H58" s="18"/>
      <c r="I58"/>
      <c r="J58" s="18" t="s">
        <v>20</v>
      </c>
    </row>
    <row r="59" spans="2:10" x14ac:dyDescent="0.25">
      <c r="B59" s="23"/>
      <c r="C59" s="25"/>
      <c r="D59" s="13"/>
      <c r="E59" s="10"/>
      <c r="F59" s="10"/>
      <c r="G59" s="10"/>
      <c r="H59" s="10"/>
      <c r="J59" s="15">
        <f>SUM(D59:H59)</f>
        <v>0</v>
      </c>
    </row>
    <row r="60" spans="2:10" x14ac:dyDescent="0.25">
      <c r="B60" s="23"/>
      <c r="C60" s="25"/>
      <c r="D60" s="13"/>
      <c r="E60" s="10"/>
      <c r="F60" s="10"/>
      <c r="G60" s="10"/>
      <c r="H60" s="10"/>
      <c r="J60" s="15">
        <f t="shared" ref="J60" si="12">SUM(D60:H60)</f>
        <v>0</v>
      </c>
    </row>
    <row r="61" spans="2:10" x14ac:dyDescent="0.25">
      <c r="B61" s="24"/>
      <c r="C61" s="9" t="s">
        <v>21</v>
      </c>
      <c r="D61" s="16">
        <f>SUM(D59:D60)</f>
        <v>0</v>
      </c>
      <c r="E61" s="16">
        <f t="shared" ref="E61:H61" si="13">SUM(E59:E60)</f>
        <v>0</v>
      </c>
      <c r="F61" s="16">
        <f t="shared" si="13"/>
        <v>0</v>
      </c>
      <c r="G61" s="16">
        <f t="shared" si="13"/>
        <v>0</v>
      </c>
      <c r="H61" s="16">
        <f t="shared" si="13"/>
        <v>0</v>
      </c>
      <c r="J61" s="16">
        <f>SUM(J59:J60)</f>
        <v>0</v>
      </c>
    </row>
    <row r="62" spans="2:10" ht="15.75" thickBot="1" x14ac:dyDescent="0.3">
      <c r="B62" s="6"/>
      <c r="D62"/>
      <c r="E62"/>
      <c r="H62"/>
      <c r="I62"/>
      <c r="J62" t="s">
        <v>20</v>
      </c>
    </row>
    <row r="63" spans="2:10" s="1" customFormat="1" ht="30.75" thickBot="1" x14ac:dyDescent="0.3">
      <c r="B63" s="19" t="s">
        <v>22</v>
      </c>
      <c r="C63" s="19"/>
      <c r="D63" s="20">
        <f>SUM(D61,D56)</f>
        <v>340769.72</v>
      </c>
      <c r="E63" s="20">
        <f t="shared" ref="E63:J63" si="14">SUM(E61,E56)</f>
        <v>351308.20600000001</v>
      </c>
      <c r="F63" s="20">
        <f t="shared" si="14"/>
        <v>362373.61629999999</v>
      </c>
      <c r="G63" s="20">
        <f t="shared" si="14"/>
        <v>373992.29711500002</v>
      </c>
      <c r="H63" s="20">
        <f t="shared" si="14"/>
        <v>386191.91197075008</v>
      </c>
      <c r="I63" s="7"/>
      <c r="J63" s="20">
        <f t="shared" si="14"/>
        <v>1814635.7513857498</v>
      </c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  <row r="77" spans="2:2" x14ac:dyDescent="0.25">
      <c r="B77" s="6"/>
    </row>
    <row r="78" spans="2:2" x14ac:dyDescent="0.25">
      <c r="B78" s="6"/>
    </row>
  </sheetData>
  <pageMargins left="0.7" right="0.7" top="0.75" bottom="0.75" header="0.3" footer="0.3"/>
  <pageSetup scale="97" fitToHeight="0" orientation="landscape" r:id="rId1"/>
  <ignoredErrors>
    <ignoredError sqref="J24:J30 J42 J47:J4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29" sqref="D29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72"/>
      <c r="D8" s="73"/>
      <c r="E8" s="73"/>
      <c r="F8" s="73"/>
      <c r="G8" s="73"/>
      <c r="H8" s="73"/>
      <c r="I8" s="35"/>
      <c r="J8" s="15"/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64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39</v>
      </c>
      <c r="E19" s="11" t="s">
        <v>39</v>
      </c>
      <c r="F19" s="11" t="s">
        <v>39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C28" sqref="C28:D28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x14ac:dyDescent="0.25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x14ac:dyDescent="0.25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2024-03-29T20:34:37Z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