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5C8FB5AE-CE94-4AF4-B314-3F6649A82A31}" xr6:coauthVersionLast="47" xr6:coauthVersionMax="47" xr10:uidLastSave="{00000000-0000-0000-0000-000000000000}"/>
  <bookViews>
    <workbookView xWindow="-21720" yWindow="1125" windowWidth="21840" windowHeight="13020" tabRatio="979" activeTab="3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6" l="1"/>
  <c r="J45" i="16"/>
  <c r="J64" i="16"/>
  <c r="J54" i="16"/>
  <c r="J55" i="16"/>
  <c r="J56" i="16"/>
  <c r="J57" i="16"/>
  <c r="E59" i="16"/>
  <c r="F59" i="16"/>
  <c r="G59" i="16"/>
  <c r="H59" i="16"/>
  <c r="D59" i="16"/>
  <c r="E45" i="16"/>
  <c r="F45" i="16"/>
  <c r="G45" i="16"/>
  <c r="H45" i="16"/>
  <c r="D45" i="16"/>
  <c r="J43" i="16"/>
  <c r="F64" i="16"/>
  <c r="F32" i="16"/>
  <c r="J30" i="16"/>
  <c r="J29" i="16"/>
  <c r="J31" i="16"/>
  <c r="J42" i="16"/>
  <c r="J41" i="16"/>
  <c r="J53" i="16"/>
  <c r="J52" i="16"/>
  <c r="J51" i="16"/>
  <c r="J40" i="16"/>
  <c r="J34" i="16"/>
  <c r="J36" i="16"/>
  <c r="J37" i="16"/>
  <c r="J38" i="16"/>
  <c r="J39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J10" i="16"/>
  <c r="J18" i="16"/>
  <c r="E54" i="34"/>
  <c r="J54" i="34" s="1"/>
  <c r="F54" i="34"/>
  <c r="F56" i="34" s="1"/>
  <c r="J56" i="34" s="1"/>
  <c r="G54" i="34"/>
  <c r="H54" i="34"/>
  <c r="D54" i="34"/>
  <c r="J8" i="16"/>
  <c r="J9" i="16"/>
  <c r="E16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6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70" i="16"/>
  <c r="F70" i="16"/>
  <c r="G70" i="16"/>
  <c r="H70" i="16"/>
  <c r="D70" i="16"/>
  <c r="J69" i="16"/>
  <c r="J68" i="16"/>
  <c r="J70" i="16" s="1"/>
  <c r="E64" i="16"/>
  <c r="G64" i="16"/>
  <c r="H64" i="16"/>
  <c r="D64" i="16"/>
  <c r="J50" i="16"/>
  <c r="J35" i="16"/>
  <c r="J47" i="16"/>
  <c r="J48" i="16"/>
  <c r="J49" i="16"/>
  <c r="J61" i="16"/>
  <c r="J62" i="16"/>
  <c r="J63" i="16"/>
  <c r="E32" i="16"/>
  <c r="G32" i="16"/>
  <c r="H32" i="16"/>
  <c r="D32" i="16"/>
  <c r="J28" i="16"/>
  <c r="E26" i="16"/>
  <c r="F26" i="16"/>
  <c r="G26" i="16"/>
  <c r="H26" i="16"/>
  <c r="D26" i="16"/>
  <c r="J20" i="16"/>
  <c r="J21" i="16"/>
  <c r="J22" i="16"/>
  <c r="J23" i="16"/>
  <c r="J24" i="16"/>
  <c r="J25" i="16"/>
  <c r="J19" i="16"/>
  <c r="E11" i="16"/>
  <c r="F11" i="16"/>
  <c r="G11" i="16"/>
  <c r="H11" i="16"/>
  <c r="D11" i="16"/>
  <c r="G16" i="16"/>
  <c r="H16" i="16"/>
  <c r="D16" i="16"/>
  <c r="J14" i="16"/>
  <c r="J15" i="16"/>
  <c r="J59" i="16" l="1"/>
  <c r="D65" i="16"/>
  <c r="D72" i="16" s="1"/>
  <c r="D16" i="30"/>
  <c r="J26" i="16"/>
  <c r="E10" i="30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65" i="16"/>
  <c r="H72" i="16" s="1"/>
  <c r="J11" i="16"/>
  <c r="J13" i="16"/>
  <c r="J16" i="16" s="1"/>
  <c r="J55" i="29"/>
  <c r="J49" i="29"/>
  <c r="J50" i="28"/>
  <c r="J56" i="27"/>
  <c r="E65" i="16"/>
  <c r="E72" i="16" s="1"/>
  <c r="G65" i="16"/>
  <c r="G72" i="16" s="1"/>
  <c r="F65" i="16"/>
  <c r="F72" i="16" s="1"/>
  <c r="J10" i="30" l="1"/>
  <c r="J16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65" i="16"/>
  <c r="J72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<sst xmlns="http://schemas.openxmlformats.org/spreadsheetml/2006/main" count="523" uniqueCount="105">
  <si>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</si>
  <si>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</si>
  <si>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</si>
  <si>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</si>
  <si>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</si>
  <si>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</si>
  <si>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</si>
  <si>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</si>
  <si>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</si>
  <si>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</si>
  <si>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</si>
  <si>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</si>
  <si>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</si>
  <si>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</si>
  <si>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</si>
  <si>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</si>
  <si>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</si>
  <si>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</si>
  <si>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</si>
  <si>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</si>
  <si>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</si>
  <si>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</si>
  <si>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</si>
  <si>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</si>
  <si>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</si>
  <si>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</si>
  <si>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</si>
  <si>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</si>
  <si>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</si>
  <si>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</si>
  <si>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</si>
  <si>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</si>
  <si>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</si>
  <si>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</si>
  <si>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</si>
  <si>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</si>
  <si>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</si>
  <si>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</si>
  <si>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</si>
  <si>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</si>
  <si>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</si>
  <si>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</si>
  <si>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</si>
  <si>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</si>
  <si>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</si>
  <si>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</si>
  <si>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</si>
  <si>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</si>
  <si>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</si>
  <si>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</si>
  <si>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</si>
  <si>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</si>
  <si>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</si>
  <si>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</si>
  <si>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</si>
  <si>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</si>
  <si>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</si>
  <si>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</si>
  <si>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</si>
  <si>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</si>
  <si>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</si>
  <si>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</si>
  <si>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</si>
  <si>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</si>
  <si>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</si>
  <si>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</si>
  <si>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</si>
  <si>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</si>
  <si>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</si>
  <si>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</si>
  <si>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</si>
  <si>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</si>
  <si>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</si>
  <si>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</si>
  <si>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</si>
  <si>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</si>
  <si>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</si>
  <si>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</si>
  <si>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</si>
  <si>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Assembly and installation, construction of concreate pads and materials for shelters and repair stations</t>
  </si>
  <si>
    <t>Youth bike 350 @$150</t>
  </si>
  <si>
    <t>Adult bike 150 @$300</t>
  </si>
  <si>
    <t>Senior Bike 100 @$300</t>
  </si>
  <si>
    <t>Adult e-bike 200 @$1,500</t>
  </si>
  <si>
    <t>Senior e-bike 100 @$2,500</t>
  </si>
  <si>
    <t>Cargo e-bike 100 @$3,500</t>
  </si>
  <si>
    <t>Battery safe charge bags 400 @$60</t>
  </si>
  <si>
    <t>Adult helemt 690 @$100</t>
  </si>
  <si>
    <t>Youth helemt 350 @$75</t>
  </si>
  <si>
    <t>Promotional Events 25 @$750</t>
  </si>
  <si>
    <t>EV mechanics certification 15 @$300</t>
  </si>
  <si>
    <t>Bike repair tools 100 @$100</t>
  </si>
  <si>
    <t>Bridging Green Mobility in Bridgeport</t>
  </si>
  <si>
    <t>Retrofit program 200@$400 (Non-competitive)</t>
  </si>
  <si>
    <t>Rebate program administration (Competitive)</t>
  </si>
  <si>
    <t>How to ride class 35 @$500 (Competitive)</t>
  </si>
  <si>
    <t>Bike safety 101 50 @$500 (Competitive)</t>
  </si>
  <si>
    <t>Bike repair shop (4 hour event) 25 @$2,000 (Competitive)</t>
  </si>
  <si>
    <t>Bike repair school program (5-6 weeks) 25 @$2,500 (Competitive)</t>
  </si>
  <si>
    <t xml:space="preserve">Social media promotion and marketing (Competitive) </t>
  </si>
  <si>
    <t>Bike/Car Safety promotion (Competitive)</t>
  </si>
  <si>
    <t>Program branding and promotion (Competitive)</t>
  </si>
  <si>
    <t>Survey of need (Competitive)</t>
  </si>
  <si>
    <t>Bike shelters 6 @$80,000 (Competitive)</t>
  </si>
  <si>
    <t>Bike repair stations 8 @$4,000, (Competitive)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</si>
</sst>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3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opLeftCell="A3" zoomScale="83" zoomScaleNormal="85" workbookViewId="0">
      <selection activeCell="C24" sqref="C2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2" style="2" customWidth="1"/>
    <col min="9" max="9" width="3.570312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0</v>
      </c>
    </row>
    <row r="3" spans="2:39" ht="26.45" customHeight="1" x14ac:dyDescent="0.25">
      <c r="B3" s="72" t="s">
        <v>1</v>
      </c>
      <c r="C3" s="72"/>
      <c r="D3" s="72"/>
      <c r="E3" s="72"/>
      <c r="F3" s="72"/>
      <c r="G3" s="72"/>
      <c r="H3" s="72"/>
      <c r="I3" s="72"/>
      <c r="J3" s="72"/>
    </row>
    <row r="4" spans="2:39" ht="15" customHeight="1" x14ac:dyDescent="0.25">
      <c r="B4" s="5"/>
    </row>
    <row r="5" spans="2:39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x14ac:dyDescent="0.25">
      <c r="B7" s="22" t="s">
        <v>11</v>
      </c>
      <c r="C7" s="51" t="s">
        <v>12</v>
      </c>
      <c r="D7" s="52">
        <f>'Measure 1 Budget'!D11+'Measure 2 Budget'!D11+'Measure 3 Budget'!D11+'Measure 4 Budget'!D11+'Measure 5 Budget'!D11</f>
        <v>0</v>
      </c>
      <c r="E7" s="52">
        <f>'Measure 1 Budget'!E11+'Measure 2 Budget'!E11+'Measure 3 Budget'!E11+'Measure 4 Budget'!E11+'Measure 5 Budget'!E11</f>
        <v>0</v>
      </c>
      <c r="F7" s="52">
        <f>'Measure 1 Budget'!F11+'Measure 2 Budget'!F11+'Measure 3 Budget'!F11+'Measure 4 Budget'!F11+'Measure 5 Budget'!F11</f>
        <v>0</v>
      </c>
      <c r="G7" s="52">
        <f>'Measure 1 Budget'!G11+'Measure 2 Budget'!G11+'Measure 3 Budget'!G11+'Measure 4 Budget'!G11+'Measure 5 Budget'!G11</f>
        <v>0</v>
      </c>
      <c r="H7" s="52">
        <f>'Measure 1 Budget'!H11+'Measure 2 Budget'!H11+'Measure 3 Budget'!H11+'Measure 4 Budget'!H11+'Measure 5 Budget'!H11</f>
        <v>0</v>
      </c>
      <c r="I7" s="53"/>
      <c r="J7" s="52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51" t="s">
        <v>13</v>
      </c>
      <c r="D8" s="52">
        <f>'Measure 1 Budget'!D16+'Measure 2 Budget'!D16+'Measure 3 Budget'!D16+'Measure 4 Budget'!D16+'Measure 5 Budget'!D16</f>
        <v>0</v>
      </c>
      <c r="E8" s="52">
        <f>'Measure 1 Budget'!E16+'Measure 2 Budget'!E16+'Measure 3 Budget'!E16+'Measure 4 Budget'!E16</f>
        <v>0</v>
      </c>
      <c r="F8" s="52">
        <f>'Measure 1 Budget'!F16+'Measure 2 Budget'!F16+'Measure 3 Budget'!F16+'Measure 4 Budget'!F16</f>
        <v>0</v>
      </c>
      <c r="G8" s="52">
        <f>'Measure 1 Budget'!G16+'Measure 2 Budget'!G16+'Measure 3 Budget'!G16+'Measure 4 Budget'!G16</f>
        <v>0</v>
      </c>
      <c r="H8" s="52">
        <f>'Measure 1 Budget'!H16+'Measure 2 Budget'!H16+'Measure 3 Budget'!H16+'Measure 4 Budget'!H16</f>
        <v>0</v>
      </c>
      <c r="I8" s="53"/>
      <c r="J8" s="52">
        <f t="shared" ref="J8:J14" si="0">SUM(D8:I8)</f>
        <v>0</v>
      </c>
    </row>
    <row r="9" spans="2:39" x14ac:dyDescent="0.25">
      <c r="B9" s="23"/>
      <c r="C9" s="51" t="s">
        <v>14</v>
      </c>
      <c r="D9" s="52">
        <f>'Measure 1 Budget'!D26+'Measure 2 Budget'!D27+'Measure 3 Budget'!D27+'Measure 4 Budget'!D27+'Measure 5 Budget'!D27</f>
        <v>0</v>
      </c>
      <c r="E9" s="52">
        <f>'Measure 1 Budget'!E26+'Measure 2 Budget'!E27+'Measure 3 Budget'!E27+'Measure 4 Budget'!E27</f>
        <v>0</v>
      </c>
      <c r="F9" s="52">
        <f>'Measure 1 Budget'!F26+'Measure 2 Budget'!F27+'Measure 3 Budget'!F27+'Measure 4 Budget'!F27</f>
        <v>0</v>
      </c>
      <c r="G9" s="52">
        <f>'Measure 1 Budget'!G26+'Measure 2 Budget'!G27+'Measure 3 Budget'!G27+'Measure 4 Budget'!G27</f>
        <v>0</v>
      </c>
      <c r="H9" s="52">
        <f>'Measure 1 Budget'!H26+'Measure 2 Budget'!H27+'Measure 3 Budget'!H27+'Measure 4 Budget'!H27</f>
        <v>0</v>
      </c>
      <c r="I9" s="53"/>
      <c r="J9" s="52">
        <f t="shared" si="0"/>
        <v>0</v>
      </c>
    </row>
    <row r="10" spans="2:39" x14ac:dyDescent="0.25">
      <c r="B10" s="23"/>
      <c r="C10" s="51" t="s">
        <v>15</v>
      </c>
      <c r="D10" s="52">
        <f>'Measure 1 Budget'!D32+'Measure 2 Budget'!D31+'Measure 3 Budget'!D31+'Measure 4 Budget'!D31+'Measure 5 Budget'!D31</f>
        <v>200667</v>
      </c>
      <c r="E10" s="52">
        <f>'Measure 1 Budget'!E32+'Measure 2 Budget'!E31+'Measure 3 Budget'!E31+'Measure 4 Budget'!E31</f>
        <v>200667</v>
      </c>
      <c r="F10" s="52">
        <f>'Measure 1 Budget'!F32+'Measure 2 Budget'!F31+'Measure 3 Budget'!F31+'Measure 4 Budget'!F31</f>
        <v>200667</v>
      </c>
      <c r="G10" s="52">
        <f>'Measure 1 Budget'!G32+'Measure 2 Budget'!G31+'Measure 3 Budget'!G31+'Measure 4 Budget'!G31</f>
        <v>0</v>
      </c>
      <c r="H10" s="52">
        <f>'Measure 1 Budget'!H32+'Measure 2 Budget'!H31+'Measure 3 Budget'!H31+'Measure 4 Budget'!H31</f>
        <v>0</v>
      </c>
      <c r="I10" s="53"/>
      <c r="J10" s="52">
        <f t="shared" si="0"/>
        <v>602001</v>
      </c>
    </row>
    <row r="11" spans="2:39" x14ac:dyDescent="0.25">
      <c r="B11" s="23"/>
      <c r="C11" s="51" t="s">
        <v>16</v>
      </c>
      <c r="D11" s="52">
        <f>'Measure 1 Budget'!D45+'Measure 2 Budget'!D35+'Measure 3 Budget'!D35+'Measure 4 Budget'!D35+'Measure 5 Budget'!D35</f>
        <v>231350</v>
      </c>
      <c r="E11" s="52">
        <f>'Measure 1 Budget'!E45+'Measure 2 Budget'!E35+'Measure 3 Budget'!E35+'Measure 4 Budget'!E35</f>
        <v>231350</v>
      </c>
      <c r="F11" s="52">
        <f>'Measure 1 Budget'!F45+'Measure 2 Budget'!F35+'Measure 3 Budget'!F35+'Measure 4 Budget'!F35</f>
        <v>231350</v>
      </c>
      <c r="G11" s="52">
        <f>'Measure 1 Budget'!G45+'Measure 2 Budget'!G35+'Measure 3 Budget'!G35+'Measure 4 Budget'!G35</f>
        <v>231350</v>
      </c>
      <c r="H11" s="52">
        <f>'Measure 1 Budget'!H45+'Measure 2 Budget'!H35+'Measure 3 Budget'!H35+'Measure 4 Budget'!H35</f>
        <v>231350</v>
      </c>
      <c r="I11" s="53"/>
      <c r="J11" s="52">
        <f t="shared" si="0"/>
        <v>1156750</v>
      </c>
    </row>
    <row r="12" spans="2:39" x14ac:dyDescent="0.25">
      <c r="B12" s="23"/>
      <c r="C12" s="51" t="s">
        <v>17</v>
      </c>
      <c r="D12" s="52">
        <f>'Measure 1 Budget'!D59+'Measure 2 Budget'!D42+'Measure 3 Budget'!D42+'Measure 4 Budget'!D41+'Measure 5 Budget'!D41</f>
        <v>190750</v>
      </c>
      <c r="E12" s="52">
        <f>'Measure 1 Budget'!E59+'Measure 2 Budget'!E42+'Measure 3 Budget'!E42+'Measure 4 Budget'!E41</f>
        <v>173250</v>
      </c>
      <c r="F12" s="52">
        <f>'Measure 1 Budget'!F59+'Measure 2 Budget'!F42+'Measure 3 Budget'!F42+'Measure 4 Budget'!F41</f>
        <v>173250</v>
      </c>
      <c r="G12" s="52">
        <f>'Measure 1 Budget'!G59+'Measure 2 Budget'!G42+'Measure 3 Budget'!G42+'Measure 4 Budget'!G41</f>
        <v>173250</v>
      </c>
      <c r="H12" s="52">
        <f>'Measure 1 Budget'!H59+'Measure 2 Budget'!H42+'Measure 3 Budget'!H42+'Measure 4 Budget'!H41</f>
        <v>175750</v>
      </c>
      <c r="I12" s="53"/>
      <c r="J12" s="52">
        <f t="shared" si="0"/>
        <v>886250</v>
      </c>
    </row>
    <row r="13" spans="2:39" x14ac:dyDescent="0.25">
      <c r="B13" s="23"/>
      <c r="C13" s="51" t="s">
        <v>18</v>
      </c>
      <c r="D13" s="52">
        <f>'Measure 1 Budget'!D64+'Measure 2 Budget'!D50+'Measure 3 Budget'!D50+'Measure 4 Budget'!D49+'Measure 5 Budget'!D49</f>
        <v>1500</v>
      </c>
      <c r="E13" s="52">
        <f>'Measure 1 Budget'!E64+'Measure 2 Budget'!E50+'Measure 3 Budget'!E50+'Measure 4 Budget'!E49</f>
        <v>1500</v>
      </c>
      <c r="F13" s="52">
        <f>'Measure 1 Budget'!F64+'Measure 2 Budget'!F50+'Measure 3 Budget'!F50+'Measure 4 Budget'!F49</f>
        <v>1500</v>
      </c>
      <c r="G13" s="52">
        <f>'Measure 1 Budget'!G64+'Measure 2 Budget'!G50+'Measure 3 Budget'!G50+'Measure 4 Budget'!G49</f>
        <v>0</v>
      </c>
      <c r="H13" s="52">
        <f>'Measure 1 Budget'!H64+'Measure 2 Budget'!H50+'Measure 3 Budget'!H50+'Measure 4 Budget'!H49</f>
        <v>0</v>
      </c>
      <c r="I13" s="53"/>
      <c r="J13" s="52">
        <f t="shared" si="0"/>
        <v>4500</v>
      </c>
    </row>
    <row r="14" spans="2:39" x14ac:dyDescent="0.25">
      <c r="B14" s="24"/>
      <c r="C14" s="9" t="s">
        <v>19</v>
      </c>
      <c r="D14" s="16">
        <f>D13+D12+D11+D10+D9+D8+D7</f>
        <v>624267</v>
      </c>
      <c r="E14" s="16">
        <f>E13+E12+E11+E10+E9+E8+E7</f>
        <v>606767</v>
      </c>
      <c r="F14" s="16">
        <f>F13+F12+F11+F10+F9+F8+F7</f>
        <v>606767</v>
      </c>
      <c r="G14" s="16">
        <f>G13+G12+G11+G10+G9+G8+G7</f>
        <v>404600</v>
      </c>
      <c r="H14" s="16">
        <f>H13+H12+H11+H10+H9+H8+H7</f>
        <v>407100</v>
      </c>
      <c r="J14" s="16">
        <f t="shared" si="0"/>
        <v>2649501</v>
      </c>
    </row>
    <row r="15" spans="2:39" x14ac:dyDescent="0.25">
      <c r="B15" s="67"/>
      <c r="D15"/>
      <c r="E15"/>
      <c r="H15"/>
      <c r="I15"/>
      <c r="J15" s="18" t="s">
        <v>20</v>
      </c>
    </row>
    <row r="16" spans="2:39" ht="20.100000000000001" customHeight="1" x14ac:dyDescent="0.25">
      <c r="B16" s="67"/>
      <c r="C16" s="9" t="s">
        <v>21</v>
      </c>
      <c r="D16" s="59">
        <f>'Measure 1 Budget'!D70+'Measure 2 Budget'!D56+'Measure 3 Budget'!D56+'Measure 4 Budget'!D55+'Measure 5 Budget'!D55</f>
        <v>0</v>
      </c>
      <c r="E16" s="59">
        <f>'Measure 1 Budget'!E70+'Measure 2 Budget'!E56+'Measure 3 Budget'!E56+'Measure 4 Budget'!E55</f>
        <v>0</v>
      </c>
      <c r="F16" s="59">
        <f>'Measure 1 Budget'!F70+'Measure 2 Budget'!F56+'Measure 3 Budget'!F56+'Measure 4 Budget'!F55</f>
        <v>0</v>
      </c>
      <c r="G16" s="59">
        <f>'Measure 1 Budget'!G70+'Measure 2 Budget'!G56+'Measure 3 Budget'!G56+'Measure 4 Budget'!G55</f>
        <v>0</v>
      </c>
      <c r="H16" s="59">
        <f>'Measure 1 Budget'!H70+'Measure 2 Budget'!H56+'Measure 3 Budget'!H56+'Measure 4 Budget'!H55</f>
        <v>0</v>
      </c>
      <c r="J16" s="9">
        <f>SUM(D16:H16)</f>
        <v>0</v>
      </c>
    </row>
    <row r="17" spans="2:10" ht="15.75" thickBot="1" x14ac:dyDescent="0.3">
      <c r="B17" s="67"/>
      <c r="D17"/>
      <c r="E17"/>
      <c r="H17"/>
      <c r="I17"/>
      <c r="J17" s="18" t="s">
        <v>20</v>
      </c>
    </row>
    <row r="18" spans="2:10" ht="30.95" customHeight="1" thickBot="1" x14ac:dyDescent="0.3">
      <c r="B18" s="66" t="s">
        <v>22</v>
      </c>
      <c r="C18" s="19"/>
      <c r="D18" s="54">
        <f>D14+D16</f>
        <v>624267</v>
      </c>
      <c r="E18" s="54">
        <f>E14+E16</f>
        <v>606767</v>
      </c>
      <c r="F18" s="54">
        <f>F14+F16</f>
        <v>606767</v>
      </c>
      <c r="G18" s="54">
        <f>G14+G16</f>
        <v>404600</v>
      </c>
      <c r="H18" s="54">
        <f>H14+H16</f>
        <v>407100</v>
      </c>
      <c r="I18" s="55"/>
      <c r="J18" s="70">
        <f>J14+J16</f>
        <v>2649501</v>
      </c>
    </row>
    <row r="19" spans="2:10" s="1" customFormat="1" x14ac:dyDescent="0.25">
      <c r="B19" s="6"/>
      <c r="C19"/>
      <c r="D19" s="6"/>
      <c r="E19" s="2"/>
      <c r="F19"/>
      <c r="G19"/>
      <c r="H19" s="2"/>
      <c r="I19" s="7"/>
      <c r="J19"/>
    </row>
    <row r="20" spans="2:10" ht="15" customHeight="1" x14ac:dyDescent="0.25">
      <c r="B20" s="6"/>
    </row>
    <row r="21" spans="2:10" ht="15" customHeight="1" x14ac:dyDescent="0.3">
      <c r="B21" s="45" t="s">
        <v>23</v>
      </c>
      <c r="C21" s="46"/>
      <c r="D21" s="46"/>
      <c r="E21" s="74"/>
      <c r="F21" s="74"/>
      <c r="H21"/>
      <c r="I21"/>
    </row>
    <row r="22" spans="2:10" ht="29.1" customHeight="1" x14ac:dyDescent="0.25">
      <c r="B22" s="47" t="s">
        <v>24</v>
      </c>
      <c r="C22" s="47" t="s">
        <v>25</v>
      </c>
      <c r="D22" s="56" t="s">
        <v>26</v>
      </c>
      <c r="E22" s="75" t="s">
        <v>27</v>
      </c>
      <c r="F22" s="75"/>
      <c r="H22"/>
      <c r="I22"/>
    </row>
    <row r="23" spans="2:10" ht="39" customHeight="1" x14ac:dyDescent="0.25">
      <c r="B23" s="51">
        <v>1</v>
      </c>
      <c r="C23" s="57" t="s">
        <v>92</v>
      </c>
      <c r="D23" s="58">
        <f>'Measure 1 Budget'!J72</f>
        <v>2649501</v>
      </c>
      <c r="E23" s="73">
        <f>D23/D$29</f>
        <v>1</v>
      </c>
      <c r="F23" s="73"/>
      <c r="H23"/>
      <c r="I23"/>
    </row>
    <row r="24" spans="2:10" ht="15" customHeight="1" x14ac:dyDescent="0.25">
      <c r="B24" s="51">
        <v>2</v>
      </c>
      <c r="C24" s="52" t="s">
        <v>28</v>
      </c>
      <c r="D24" s="58">
        <f>'Measure 2 Budget'!J58</f>
        <v>0</v>
      </c>
      <c r="E24" s="73">
        <f t="shared" ref="E24:E27" si="1">D24/D$29</f>
        <v>0</v>
      </c>
      <c r="F24" s="73"/>
      <c r="H24"/>
      <c r="I24"/>
    </row>
    <row r="25" spans="2:10" ht="15" customHeight="1" x14ac:dyDescent="0.25">
      <c r="B25" s="51">
        <v>3</v>
      </c>
      <c r="C25" s="52" t="s">
        <v>29</v>
      </c>
      <c r="D25" s="58">
        <f>'Measure 3 Budget'!J58</f>
        <v>0</v>
      </c>
      <c r="E25" s="73">
        <f t="shared" si="1"/>
        <v>0</v>
      </c>
      <c r="F25" s="73"/>
      <c r="H25"/>
      <c r="I25"/>
    </row>
    <row r="26" spans="2:10" ht="15" customHeight="1" x14ac:dyDescent="0.25">
      <c r="B26" s="51">
        <v>4</v>
      </c>
      <c r="C26" s="52" t="s">
        <v>30</v>
      </c>
      <c r="D26" s="58">
        <f>'Measure 4 Budget'!J57</f>
        <v>0</v>
      </c>
      <c r="E26" s="73">
        <f t="shared" si="1"/>
        <v>0</v>
      </c>
      <c r="F26" s="73"/>
      <c r="H26"/>
      <c r="I26"/>
    </row>
    <row r="27" spans="2:10" ht="15" customHeight="1" x14ac:dyDescent="0.25">
      <c r="B27" s="51">
        <v>5</v>
      </c>
      <c r="C27" s="52" t="s">
        <v>31</v>
      </c>
      <c r="D27" s="58">
        <v>0</v>
      </c>
      <c r="E27" s="73">
        <f t="shared" si="1"/>
        <v>0</v>
      </c>
      <c r="F27" s="73"/>
      <c r="H27"/>
      <c r="I27"/>
    </row>
    <row r="28" spans="2:10" ht="15" customHeight="1" x14ac:dyDescent="0.25">
      <c r="B28" s="51"/>
      <c r="C28" s="52"/>
      <c r="D28" s="58"/>
      <c r="E28" s="73"/>
      <c r="F28" s="73"/>
      <c r="H28"/>
      <c r="I28"/>
    </row>
    <row r="29" spans="2:10" ht="15" customHeight="1" x14ac:dyDescent="0.25">
      <c r="B29" s="51" t="s">
        <v>32</v>
      </c>
      <c r="C29" s="52"/>
      <c r="D29" s="58">
        <f>SUM(D23:D28)</f>
        <v>2649501</v>
      </c>
      <c r="E29" s="73">
        <f t="shared" ref="E29" si="2">SUM(E23:E28)</f>
        <v>1</v>
      </c>
      <c r="F29" s="73"/>
      <c r="H29"/>
      <c r="I29"/>
    </row>
    <row r="30" spans="2:10" ht="15" customHeight="1" x14ac:dyDescent="0.25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87"/>
  <sheetViews>
    <sheetView showGridLines="0" topLeftCell="A41" zoomScale="85" zoomScaleNormal="85" workbookViewId="0">
      <selection activeCell="C34" sqref="C33:C34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2.8554687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30" x14ac:dyDescent="0.25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/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/>
      <c r="D18" s="15"/>
      <c r="E18" s="11"/>
      <c r="F18" s="11"/>
      <c r="G18" s="11"/>
      <c r="H18" s="11"/>
      <c r="J18" s="15">
        <f>SUM(D18:H18)</f>
        <v>0</v>
      </c>
    </row>
    <row r="19" spans="2:10" x14ac:dyDescent="0.25">
      <c r="B19" s="23"/>
      <c r="C19" s="29"/>
      <c r="D19" s="15"/>
      <c r="E19" s="15"/>
      <c r="F19" s="15"/>
      <c r="G19" s="15"/>
      <c r="H19" s="15"/>
      <c r="I19" s="35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/>
      <c r="J20" s="15">
        <f t="shared" ref="J20:J25" si="3">SUM(D20:H20)</f>
        <v>0</v>
      </c>
    </row>
    <row r="21" spans="2:10" x14ac:dyDescent="0.25">
      <c r="B21" s="23"/>
      <c r="C21" s="25"/>
      <c r="D21" s="15"/>
      <c r="E21" s="15"/>
      <c r="F21" s="15"/>
      <c r="G21" s="15"/>
      <c r="H21" s="15"/>
      <c r="I21" s="35"/>
      <c r="J21" s="15">
        <f t="shared" si="3"/>
        <v>0</v>
      </c>
    </row>
    <row r="22" spans="2:10" x14ac:dyDescent="0.25">
      <c r="B22" s="23"/>
      <c r="C22" s="29"/>
      <c r="D22" s="15"/>
      <c r="E22" s="15"/>
      <c r="F22" s="15"/>
      <c r="G22" s="15"/>
      <c r="H22" s="15"/>
      <c r="I22" s="35"/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/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/>
      <c r="J24" s="15">
        <f t="shared" si="3"/>
        <v>0</v>
      </c>
    </row>
    <row r="25" spans="2:10" x14ac:dyDescent="0.25">
      <c r="B25" s="23"/>
      <c r="C25" s="25"/>
      <c r="D25" s="15"/>
      <c r="E25" s="15"/>
      <c r="F25" s="15"/>
      <c r="G25" s="15"/>
      <c r="H25" s="15"/>
      <c r="I25" s="35"/>
      <c r="J25" s="15">
        <f t="shared" si="3"/>
        <v>0</v>
      </c>
    </row>
    <row r="26" spans="2:10" x14ac:dyDescent="0.25">
      <c r="B26" s="23"/>
      <c r="C26" s="9" t="s">
        <v>14</v>
      </c>
      <c r="D26" s="16">
        <f>SUM(D19:D25)</f>
        <v>0</v>
      </c>
      <c r="E26" s="16">
        <f t="shared" ref="E26:H26" si="4">SUM(E19:E25)</f>
        <v>0</v>
      </c>
      <c r="F26" s="16">
        <f t="shared" si="4"/>
        <v>0</v>
      </c>
      <c r="G26" s="16">
        <f t="shared" si="4"/>
        <v>0</v>
      </c>
      <c r="H26" s="16">
        <f t="shared" si="4"/>
        <v>0</v>
      </c>
      <c r="J26" s="16">
        <f>SUM(J18:J25)</f>
        <v>0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ht="30" x14ac:dyDescent="0.25">
      <c r="B28" s="23"/>
      <c r="C28" s="25" t="s">
        <v>103</v>
      </c>
      <c r="D28" s="15">
        <v>160000</v>
      </c>
      <c r="E28" s="15">
        <v>160000</v>
      </c>
      <c r="F28" s="15">
        <v>160000</v>
      </c>
      <c r="G28" s="10">
        <v>0</v>
      </c>
      <c r="H28" s="10">
        <v>0</v>
      </c>
      <c r="J28" s="15">
        <f>SUM(D28:H28)</f>
        <v>480000</v>
      </c>
    </row>
    <row r="29" spans="2:10" ht="30" x14ac:dyDescent="0.25">
      <c r="B29" s="23"/>
      <c r="C29" s="25" t="s">
        <v>104</v>
      </c>
      <c r="D29" s="15">
        <v>10667</v>
      </c>
      <c r="E29" s="15">
        <v>10667</v>
      </c>
      <c r="F29" s="15">
        <v>10667</v>
      </c>
      <c r="G29" s="10">
        <v>0</v>
      </c>
      <c r="H29" s="10">
        <v>0</v>
      </c>
      <c r="J29" s="15">
        <f>SUM(D29:H29)</f>
        <v>32001</v>
      </c>
    </row>
    <row r="30" spans="2:10" ht="60" x14ac:dyDescent="0.25">
      <c r="B30" s="23"/>
      <c r="C30" s="25" t="s">
        <v>79</v>
      </c>
      <c r="D30" s="15">
        <v>30000</v>
      </c>
      <c r="E30" s="15">
        <v>30000</v>
      </c>
      <c r="F30" s="15">
        <v>30000</v>
      </c>
      <c r="G30" s="10"/>
      <c r="H30" s="10"/>
      <c r="J30" s="15">
        <f>SUM(D30:H30)</f>
        <v>90000</v>
      </c>
    </row>
    <row r="31" spans="2:10" x14ac:dyDescent="0.25">
      <c r="B31" s="23" t="s">
        <v>39</v>
      </c>
      <c r="C31" s="28" t="s">
        <v>39</v>
      </c>
      <c r="D31" s="13" t="s">
        <v>35</v>
      </c>
      <c r="E31" s="10"/>
      <c r="F31" s="10"/>
      <c r="G31" s="10"/>
      <c r="H31" s="10"/>
      <c r="J31" s="15">
        <f t="shared" ref="J31" si="5">SUM(D31:H31)</f>
        <v>0</v>
      </c>
    </row>
    <row r="32" spans="2:10" x14ac:dyDescent="0.25">
      <c r="B32" s="23"/>
      <c r="C32" s="9" t="s">
        <v>15</v>
      </c>
      <c r="D32" s="12">
        <f>SUM(D28:D31)</f>
        <v>200667</v>
      </c>
      <c r="E32" s="12">
        <f t="shared" ref="E32:H32" si="6">SUM(E28:E31)</f>
        <v>200667</v>
      </c>
      <c r="F32" s="12">
        <f>SUM(F28:F31)</f>
        <v>200667</v>
      </c>
      <c r="G32" s="12">
        <f t="shared" si="6"/>
        <v>0</v>
      </c>
      <c r="H32" s="12">
        <f t="shared" si="6"/>
        <v>0</v>
      </c>
      <c r="J32" s="16">
        <f>SUM(J28:J31)</f>
        <v>602001</v>
      </c>
    </row>
    <row r="33" spans="2:10" x14ac:dyDescent="0.25">
      <c r="B33" s="23"/>
      <c r="C33" s="14" t="s">
        <v>40</v>
      </c>
      <c r="D33" s="13" t="s">
        <v>35</v>
      </c>
      <c r="E33" s="10"/>
      <c r="F33" s="10"/>
      <c r="G33" s="10"/>
      <c r="H33" s="10"/>
      <c r="J33" s="15"/>
    </row>
    <row r="34" spans="2:10" x14ac:dyDescent="0.25">
      <c r="B34" s="23"/>
      <c r="C34" s="25" t="s">
        <v>80</v>
      </c>
      <c r="D34" s="15">
        <v>10500</v>
      </c>
      <c r="E34" s="15">
        <v>10500</v>
      </c>
      <c r="F34" s="15">
        <v>10500</v>
      </c>
      <c r="G34" s="15">
        <v>10500</v>
      </c>
      <c r="H34" s="15">
        <v>10500</v>
      </c>
      <c r="I34" s="35"/>
      <c r="J34" s="15">
        <f>SUM(D34:H34)</f>
        <v>52500</v>
      </c>
    </row>
    <row r="35" spans="2:10" x14ac:dyDescent="0.25">
      <c r="B35" s="23"/>
      <c r="C35" s="25" t="s">
        <v>81</v>
      </c>
      <c r="D35" s="15">
        <v>9000</v>
      </c>
      <c r="E35" s="15">
        <v>9000</v>
      </c>
      <c r="F35" s="15">
        <v>9000</v>
      </c>
      <c r="G35" s="15">
        <v>9000</v>
      </c>
      <c r="H35" s="15">
        <v>9000</v>
      </c>
      <c r="J35" s="15">
        <f t="shared" ref="J35:J65" si="7">SUM(D35:H35)</f>
        <v>45000</v>
      </c>
    </row>
    <row r="36" spans="2:10" x14ac:dyDescent="0.25">
      <c r="B36" s="23"/>
      <c r="C36" s="25" t="s">
        <v>82</v>
      </c>
      <c r="D36" s="15">
        <v>6000</v>
      </c>
      <c r="E36" s="15">
        <v>6000</v>
      </c>
      <c r="F36" s="15">
        <v>6000</v>
      </c>
      <c r="G36" s="15">
        <v>6000</v>
      </c>
      <c r="H36" s="15">
        <v>6000</v>
      </c>
      <c r="J36" s="15">
        <f t="shared" si="7"/>
        <v>30000</v>
      </c>
    </row>
    <row r="37" spans="2:10" x14ac:dyDescent="0.25">
      <c r="B37" s="23"/>
      <c r="C37" s="25" t="s">
        <v>83</v>
      </c>
      <c r="D37" s="15">
        <v>60000</v>
      </c>
      <c r="E37" s="15">
        <v>60000</v>
      </c>
      <c r="F37" s="15">
        <v>60000</v>
      </c>
      <c r="G37" s="15">
        <v>60000</v>
      </c>
      <c r="H37" s="15">
        <v>60000</v>
      </c>
      <c r="J37" s="15">
        <f t="shared" si="7"/>
        <v>300000</v>
      </c>
    </row>
    <row r="38" spans="2:10" x14ac:dyDescent="0.25">
      <c r="B38" s="23"/>
      <c r="C38" s="25" t="s">
        <v>84</v>
      </c>
      <c r="D38" s="15">
        <v>50000</v>
      </c>
      <c r="E38" s="15">
        <v>50000</v>
      </c>
      <c r="F38" s="15">
        <v>50000</v>
      </c>
      <c r="G38" s="15">
        <v>50000</v>
      </c>
      <c r="H38" s="15">
        <v>50000</v>
      </c>
      <c r="J38" s="15">
        <f t="shared" si="7"/>
        <v>250000</v>
      </c>
    </row>
    <row r="39" spans="2:10" x14ac:dyDescent="0.25">
      <c r="B39" s="23"/>
      <c r="C39" s="25" t="s">
        <v>85</v>
      </c>
      <c r="D39" s="15">
        <v>70000</v>
      </c>
      <c r="E39" s="15">
        <v>70000</v>
      </c>
      <c r="F39" s="15">
        <v>70000</v>
      </c>
      <c r="G39" s="15">
        <v>70000</v>
      </c>
      <c r="H39" s="15">
        <v>70000</v>
      </c>
      <c r="J39" s="15">
        <f t="shared" si="7"/>
        <v>350000</v>
      </c>
    </row>
    <row r="40" spans="2:10" x14ac:dyDescent="0.25">
      <c r="B40" s="23"/>
      <c r="C40" s="25" t="s">
        <v>86</v>
      </c>
      <c r="D40" s="15">
        <v>4800</v>
      </c>
      <c r="E40" s="15">
        <v>4800</v>
      </c>
      <c r="F40" s="15">
        <v>4800</v>
      </c>
      <c r="G40" s="15">
        <v>4800</v>
      </c>
      <c r="H40" s="15">
        <v>4800</v>
      </c>
      <c r="J40" s="15">
        <f>SUM(D40:H40)</f>
        <v>24000</v>
      </c>
    </row>
    <row r="41" spans="2:10" x14ac:dyDescent="0.25">
      <c r="B41" s="23"/>
      <c r="C41" s="25" t="s">
        <v>87</v>
      </c>
      <c r="D41" s="15">
        <v>13800</v>
      </c>
      <c r="E41" s="15">
        <v>13800</v>
      </c>
      <c r="F41" s="15">
        <v>13800</v>
      </c>
      <c r="G41" s="15">
        <v>13800</v>
      </c>
      <c r="H41" s="15">
        <v>13800</v>
      </c>
      <c r="J41" s="15">
        <f>SUM(D41:H41)</f>
        <v>69000</v>
      </c>
    </row>
    <row r="42" spans="2:10" x14ac:dyDescent="0.25">
      <c r="B42" s="23"/>
      <c r="C42" s="25" t="s">
        <v>88</v>
      </c>
      <c r="D42" s="15">
        <v>5250</v>
      </c>
      <c r="E42" s="15">
        <v>5250</v>
      </c>
      <c r="F42" s="15">
        <v>5250</v>
      </c>
      <c r="G42" s="15">
        <v>5250</v>
      </c>
      <c r="H42" s="15">
        <v>5250</v>
      </c>
      <c r="J42" s="15">
        <f>SUM(D42:H42)</f>
        <v>26250</v>
      </c>
    </row>
    <row r="43" spans="2:10" x14ac:dyDescent="0.25">
      <c r="B43" s="23"/>
      <c r="C43" s="25" t="s">
        <v>91</v>
      </c>
      <c r="D43" s="15">
        <v>2000</v>
      </c>
      <c r="E43" s="15">
        <v>2000</v>
      </c>
      <c r="F43" s="15">
        <v>2000</v>
      </c>
      <c r="G43" s="15">
        <v>2000</v>
      </c>
      <c r="H43" s="15">
        <v>2000</v>
      </c>
      <c r="J43" s="15">
        <f>SUM(D43:H43)</f>
        <v>10000</v>
      </c>
    </row>
    <row r="44" spans="2:10" x14ac:dyDescent="0.25">
      <c r="B44" s="23"/>
      <c r="C44" s="25"/>
      <c r="D44" s="15"/>
      <c r="E44" s="15"/>
      <c r="F44" s="15"/>
      <c r="G44" s="15"/>
      <c r="H44" s="15"/>
      <c r="J44" s="15"/>
    </row>
    <row r="45" spans="2:10" x14ac:dyDescent="0.25">
      <c r="B45" s="23"/>
      <c r="C45" s="9" t="s">
        <v>16</v>
      </c>
      <c r="D45" s="16">
        <f>SUM(D34:D43)</f>
        <v>231350</v>
      </c>
      <c r="E45" s="16">
        <f t="shared" ref="E45:H45" si="8">SUM(E34:E43)</f>
        <v>231350</v>
      </c>
      <c r="F45" s="16">
        <f t="shared" si="8"/>
        <v>231350</v>
      </c>
      <c r="G45" s="16">
        <f t="shared" si="8"/>
        <v>231350</v>
      </c>
      <c r="H45" s="16">
        <f t="shared" si="8"/>
        <v>231350</v>
      </c>
      <c r="J45" s="16">
        <f>SUM(J34:J44)</f>
        <v>1156750</v>
      </c>
    </row>
    <row r="46" spans="2:10" x14ac:dyDescent="0.25">
      <c r="B46" s="23"/>
      <c r="C46" s="14" t="s">
        <v>41</v>
      </c>
      <c r="D46" s="13" t="s">
        <v>35</v>
      </c>
      <c r="E46" s="10"/>
      <c r="F46" s="10"/>
      <c r="G46" s="10"/>
      <c r="H46" s="10"/>
      <c r="J46" s="15"/>
    </row>
    <row r="47" spans="2:10" ht="30" x14ac:dyDescent="0.25">
      <c r="B47" s="23"/>
      <c r="C47" s="25" t="s">
        <v>93</v>
      </c>
      <c r="D47" s="15">
        <v>16000</v>
      </c>
      <c r="E47" s="15">
        <v>16000</v>
      </c>
      <c r="F47" s="15">
        <v>16000</v>
      </c>
      <c r="G47" s="15">
        <v>16000</v>
      </c>
      <c r="H47" s="15">
        <v>16000</v>
      </c>
      <c r="I47" s="35"/>
      <c r="J47" s="15">
        <f t="shared" si="7"/>
        <v>80000</v>
      </c>
    </row>
    <row r="48" spans="2:10" ht="30" x14ac:dyDescent="0.25">
      <c r="B48" s="23"/>
      <c r="C48" s="25" t="s">
        <v>94</v>
      </c>
      <c r="D48" s="15">
        <v>60000</v>
      </c>
      <c r="E48" s="15">
        <v>60000</v>
      </c>
      <c r="F48" s="15">
        <v>60000</v>
      </c>
      <c r="G48" s="15">
        <v>60000</v>
      </c>
      <c r="H48" s="15">
        <v>60000</v>
      </c>
      <c r="I48" s="35"/>
      <c r="J48" s="15">
        <f t="shared" si="7"/>
        <v>300000</v>
      </c>
    </row>
    <row r="49" spans="2:10" ht="30" x14ac:dyDescent="0.25">
      <c r="B49" s="23"/>
      <c r="C49" s="25" t="s">
        <v>95</v>
      </c>
      <c r="D49" s="15">
        <v>3500</v>
      </c>
      <c r="E49" s="15">
        <v>3500</v>
      </c>
      <c r="F49" s="15">
        <v>3500</v>
      </c>
      <c r="G49" s="15">
        <v>3500</v>
      </c>
      <c r="H49" s="15">
        <v>3500</v>
      </c>
      <c r="I49" s="35"/>
      <c r="J49" s="15">
        <f t="shared" si="7"/>
        <v>17500</v>
      </c>
    </row>
    <row r="50" spans="2:10" ht="30" x14ac:dyDescent="0.25">
      <c r="B50" s="23"/>
      <c r="C50" s="25" t="s">
        <v>96</v>
      </c>
      <c r="D50" s="15">
        <v>5000</v>
      </c>
      <c r="E50" s="15">
        <v>5000</v>
      </c>
      <c r="F50" s="15">
        <v>5000</v>
      </c>
      <c r="G50" s="15">
        <v>5000</v>
      </c>
      <c r="H50" s="15">
        <v>5000</v>
      </c>
      <c r="J50" s="15">
        <f t="shared" si="7"/>
        <v>25000</v>
      </c>
    </row>
    <row r="51" spans="2:10" x14ac:dyDescent="0.25">
      <c r="B51" s="23"/>
      <c r="C51" s="25" t="s">
        <v>89</v>
      </c>
      <c r="D51" s="15">
        <v>3750</v>
      </c>
      <c r="E51" s="15">
        <v>3750</v>
      </c>
      <c r="F51" s="15">
        <v>3750</v>
      </c>
      <c r="G51" s="15">
        <v>3750</v>
      </c>
      <c r="H51" s="15">
        <v>3750</v>
      </c>
      <c r="J51" s="15">
        <f t="shared" si="7"/>
        <v>18750</v>
      </c>
    </row>
    <row r="52" spans="2:10" ht="30" x14ac:dyDescent="0.25">
      <c r="B52" s="23"/>
      <c r="C52" s="25" t="s">
        <v>97</v>
      </c>
      <c r="D52" s="15">
        <v>10000</v>
      </c>
      <c r="E52" s="15">
        <v>10000</v>
      </c>
      <c r="F52" s="15">
        <v>10000</v>
      </c>
      <c r="G52" s="15">
        <v>10000</v>
      </c>
      <c r="H52" s="15">
        <v>10000</v>
      </c>
      <c r="J52" s="15">
        <f t="shared" si="7"/>
        <v>50000</v>
      </c>
    </row>
    <row r="53" spans="2:10" ht="30" x14ac:dyDescent="0.25">
      <c r="B53" s="23"/>
      <c r="C53" s="25" t="s">
        <v>98</v>
      </c>
      <c r="D53" s="15">
        <v>30000</v>
      </c>
      <c r="E53" s="15">
        <v>30000</v>
      </c>
      <c r="F53" s="15">
        <v>30000</v>
      </c>
      <c r="G53" s="15">
        <v>30000</v>
      </c>
      <c r="H53" s="15">
        <v>30000</v>
      </c>
      <c r="J53" s="15">
        <f t="shared" si="7"/>
        <v>150000</v>
      </c>
    </row>
    <row r="54" spans="2:10" ht="30" x14ac:dyDescent="0.25">
      <c r="B54" s="23"/>
      <c r="C54" s="25" t="s">
        <v>99</v>
      </c>
      <c r="D54" s="15">
        <v>30000</v>
      </c>
      <c r="E54" s="15">
        <v>30000</v>
      </c>
      <c r="F54" s="15">
        <v>30000</v>
      </c>
      <c r="G54" s="15">
        <v>30000</v>
      </c>
      <c r="H54" s="15">
        <v>30000</v>
      </c>
      <c r="J54" s="15">
        <f t="shared" si="7"/>
        <v>150000</v>
      </c>
    </row>
    <row r="55" spans="2:10" ht="30" x14ac:dyDescent="0.25">
      <c r="B55" s="23"/>
      <c r="C55" s="25" t="s">
        <v>101</v>
      </c>
      <c r="D55" s="15">
        <v>10000</v>
      </c>
      <c r="E55" s="15"/>
      <c r="F55" s="15"/>
      <c r="G55" s="15"/>
      <c r="H55" s="15"/>
      <c r="J55" s="15">
        <f t="shared" si="7"/>
        <v>10000</v>
      </c>
    </row>
    <row r="56" spans="2:10" ht="30" x14ac:dyDescent="0.25">
      <c r="B56" s="23"/>
      <c r="C56" s="25" t="s">
        <v>100</v>
      </c>
      <c r="D56" s="15">
        <v>15000</v>
      </c>
      <c r="E56" s="15">
        <v>15000</v>
      </c>
      <c r="F56" s="15">
        <v>15000</v>
      </c>
      <c r="G56" s="15">
        <v>15000</v>
      </c>
      <c r="H56" s="15">
        <v>15000</v>
      </c>
      <c r="J56" s="15">
        <f t="shared" si="7"/>
        <v>75000</v>
      </c>
    </row>
    <row r="57" spans="2:10" x14ac:dyDescent="0.25">
      <c r="B57" s="23"/>
      <c r="C57" s="25" t="s">
        <v>102</v>
      </c>
      <c r="D57" s="15">
        <v>7500</v>
      </c>
      <c r="E57" s="15"/>
      <c r="F57" s="15"/>
      <c r="G57" s="15"/>
      <c r="H57" s="15">
        <v>2500</v>
      </c>
      <c r="J57" s="15">
        <f t="shared" si="7"/>
        <v>10000</v>
      </c>
    </row>
    <row r="58" spans="2:10" x14ac:dyDescent="0.25">
      <c r="B58" s="23"/>
      <c r="C58" s="25"/>
      <c r="D58" s="15"/>
      <c r="E58" s="11"/>
      <c r="F58" s="11"/>
      <c r="G58" s="11"/>
      <c r="H58" s="11"/>
      <c r="J58" s="15"/>
    </row>
    <row r="59" spans="2:10" x14ac:dyDescent="0.25">
      <c r="B59" s="23"/>
      <c r="C59" s="9" t="s">
        <v>17</v>
      </c>
      <c r="D59" s="16">
        <f>SUM(D47:D57)</f>
        <v>190750</v>
      </c>
      <c r="E59" s="16">
        <f t="shared" ref="E59:H59" si="9">SUM(E47:E57)</f>
        <v>173250</v>
      </c>
      <c r="F59" s="16">
        <f t="shared" si="9"/>
        <v>173250</v>
      </c>
      <c r="G59" s="16">
        <f t="shared" si="9"/>
        <v>173250</v>
      </c>
      <c r="H59" s="16">
        <f t="shared" si="9"/>
        <v>175750</v>
      </c>
      <c r="J59" s="16">
        <f>SUM(J47:J57)</f>
        <v>886250</v>
      </c>
    </row>
    <row r="60" spans="2:10" x14ac:dyDescent="0.25">
      <c r="B60" s="23"/>
      <c r="C60" s="14" t="s">
        <v>42</v>
      </c>
      <c r="D60" s="13" t="s">
        <v>35</v>
      </c>
      <c r="E60" s="10"/>
      <c r="F60" s="10"/>
      <c r="G60" s="10"/>
      <c r="H60" s="10"/>
      <c r="J60" s="15"/>
    </row>
    <row r="61" spans="2:10" ht="30" x14ac:dyDescent="0.25">
      <c r="B61" s="23"/>
      <c r="C61" s="25" t="s">
        <v>90</v>
      </c>
      <c r="D61" s="15">
        <v>1500</v>
      </c>
      <c r="E61" s="15">
        <v>1500</v>
      </c>
      <c r="F61" s="15">
        <v>1500</v>
      </c>
      <c r="G61" s="44"/>
      <c r="H61" s="44"/>
      <c r="J61" s="15">
        <f t="shared" si="7"/>
        <v>4500</v>
      </c>
    </row>
    <row r="62" spans="2:10" x14ac:dyDescent="0.25">
      <c r="B62" s="23"/>
      <c r="C62" s="25"/>
      <c r="D62" s="15"/>
      <c r="E62" s="60"/>
      <c r="F62" s="60"/>
      <c r="G62" s="60"/>
      <c r="H62" s="60"/>
      <c r="J62" s="15">
        <f t="shared" si="7"/>
        <v>0</v>
      </c>
    </row>
    <row r="63" spans="2:10" x14ac:dyDescent="0.25">
      <c r="B63" s="23"/>
      <c r="C63" s="10"/>
      <c r="D63" s="15"/>
      <c r="E63" s="11"/>
      <c r="F63" s="11"/>
      <c r="G63" s="11"/>
      <c r="H63" s="11"/>
      <c r="J63" s="15">
        <f t="shared" si="7"/>
        <v>0</v>
      </c>
    </row>
    <row r="64" spans="2:10" x14ac:dyDescent="0.25">
      <c r="B64" s="24"/>
      <c r="C64" s="9" t="s">
        <v>18</v>
      </c>
      <c r="D64" s="16">
        <f>SUM(D61:D63)</f>
        <v>1500</v>
      </c>
      <c r="E64" s="16">
        <f>SUM(E61:E63)</f>
        <v>1500</v>
      </c>
      <c r="F64" s="16">
        <f>SUM(F61:F63)</f>
        <v>1500</v>
      </c>
      <c r="G64" s="16">
        <f>SUM(G61:G63)</f>
        <v>0</v>
      </c>
      <c r="H64" s="16">
        <f>SUM(H61:H63)</f>
        <v>0</v>
      </c>
      <c r="J64" s="16">
        <f>SUM(J61:J63)</f>
        <v>4500</v>
      </c>
    </row>
    <row r="65" spans="2:10" x14ac:dyDescent="0.25">
      <c r="B65" s="24"/>
      <c r="C65" s="9" t="s">
        <v>19</v>
      </c>
      <c r="D65" s="16">
        <f>SUM(D64,D59,D45,D32,D26,D16,D11)</f>
        <v>624267</v>
      </c>
      <c r="E65" s="16">
        <f>SUM(E64,E59,E45,E32,E26,E16,E11)</f>
        <v>606767</v>
      </c>
      <c r="F65" s="16">
        <f>SUM(F64,F59,F45,F32,F26,F16,F11)</f>
        <v>606767</v>
      </c>
      <c r="G65" s="16">
        <f>SUM(G64,G59,G45,G32,G26,G16,G11)</f>
        <v>404600</v>
      </c>
      <c r="H65" s="16">
        <f>SUM(H64,H59,H45,H32,H26,H16,H11)</f>
        <v>407100</v>
      </c>
      <c r="J65" s="16">
        <f t="shared" si="7"/>
        <v>2649501</v>
      </c>
    </row>
    <row r="66" spans="2:10" x14ac:dyDescent="0.25">
      <c r="B66" s="6"/>
      <c r="D66"/>
      <c r="E66"/>
      <c r="H66"/>
      <c r="I66"/>
      <c r="J66" t="s">
        <v>20</v>
      </c>
    </row>
    <row r="67" spans="2:10" ht="30" x14ac:dyDescent="0.25">
      <c r="B67" s="71" t="s">
        <v>43</v>
      </c>
      <c r="C67" s="17" t="s">
        <v>43</v>
      </c>
      <c r="D67" s="18"/>
      <c r="E67" s="18"/>
      <c r="F67" s="18"/>
      <c r="G67" s="18"/>
      <c r="H67" s="18"/>
      <c r="I67"/>
      <c r="J67" s="18" t="s">
        <v>20</v>
      </c>
    </row>
    <row r="68" spans="2:10" x14ac:dyDescent="0.25">
      <c r="B68" s="23"/>
      <c r="C68" s="25"/>
      <c r="D68" s="13"/>
      <c r="E68" s="10"/>
      <c r="F68" s="10"/>
      <c r="G68" s="10"/>
      <c r="H68" s="10"/>
      <c r="J68" s="15">
        <f>SUM(D68:H68)</f>
        <v>0</v>
      </c>
    </row>
    <row r="69" spans="2:10" x14ac:dyDescent="0.25">
      <c r="B69" s="23"/>
      <c r="C69" s="25"/>
      <c r="D69" s="13"/>
      <c r="E69" s="10"/>
      <c r="F69" s="10"/>
      <c r="G69" s="10"/>
      <c r="H69" s="10"/>
      <c r="J69" s="15">
        <f t="shared" ref="J69" si="10">SUM(D69:H69)</f>
        <v>0</v>
      </c>
    </row>
    <row r="70" spans="2:10" x14ac:dyDescent="0.25">
      <c r="B70" s="24"/>
      <c r="C70" s="9" t="s">
        <v>21</v>
      </c>
      <c r="D70" s="16">
        <f>SUM(D68:D69)</f>
        <v>0</v>
      </c>
      <c r="E70" s="16">
        <f t="shared" ref="E70:H70" si="11">SUM(E68:E69)</f>
        <v>0</v>
      </c>
      <c r="F70" s="16">
        <f t="shared" si="11"/>
        <v>0</v>
      </c>
      <c r="G70" s="16">
        <f t="shared" si="11"/>
        <v>0</v>
      </c>
      <c r="H70" s="16">
        <f t="shared" si="11"/>
        <v>0</v>
      </c>
      <c r="J70" s="16">
        <f>SUM(J68:J69)</f>
        <v>0</v>
      </c>
    </row>
    <row r="71" spans="2:10" ht="15.75" thickBot="1" x14ac:dyDescent="0.3">
      <c r="B71" s="6"/>
      <c r="D71"/>
      <c r="E71"/>
      <c r="H71"/>
      <c r="I71"/>
      <c r="J71" t="s">
        <v>20</v>
      </c>
    </row>
    <row r="72" spans="2:10" s="1" customFormat="1" ht="30.75" thickBot="1" x14ac:dyDescent="0.3">
      <c r="B72" s="19" t="s">
        <v>22</v>
      </c>
      <c r="C72" s="19"/>
      <c r="D72" s="20">
        <f>SUM(D70,D65)</f>
        <v>624267</v>
      </c>
      <c r="E72" s="20">
        <f t="shared" ref="E72:J72" si="12">SUM(E70,E65)</f>
        <v>606767</v>
      </c>
      <c r="F72" s="20">
        <f t="shared" si="12"/>
        <v>606767</v>
      </c>
      <c r="G72" s="20">
        <f t="shared" si="12"/>
        <v>404600</v>
      </c>
      <c r="H72" s="20">
        <f t="shared" si="12"/>
        <v>407100</v>
      </c>
      <c r="I72" s="7"/>
      <c r="J72" s="20">
        <f t="shared" si="12"/>
        <v>2649501</v>
      </c>
    </row>
    <row r="73" spans="2:10" x14ac:dyDescent="0.25">
      <c r="B73" s="6"/>
    </row>
    <row r="74" spans="2:10" x14ac:dyDescent="0.25">
      <c r="B74" s="6"/>
    </row>
    <row r="75" spans="2:10" x14ac:dyDescent="0.25">
      <c r="B75" s="6"/>
    </row>
    <row r="76" spans="2:10" x14ac:dyDescent="0.25">
      <c r="B76" s="6"/>
    </row>
    <row r="77" spans="2:10" x14ac:dyDescent="0.25">
      <c r="B77" s="6"/>
    </row>
    <row r="78" spans="2:10" x14ac:dyDescent="0.25">
      <c r="B78" s="6"/>
    </row>
    <row r="79" spans="2:10" x14ac:dyDescent="0.25">
      <c r="B79" s="6"/>
    </row>
    <row r="80" spans="2:10" x14ac:dyDescent="0.25">
      <c r="B80" s="6"/>
    </row>
    <row r="81" spans="2:2" x14ac:dyDescent="0.25">
      <c r="B81" s="6"/>
    </row>
    <row r="82" spans="2:2" x14ac:dyDescent="0.25">
      <c r="B82" s="6"/>
    </row>
    <row r="83" spans="2:2" x14ac:dyDescent="0.25">
      <c r="B83" s="6"/>
    </row>
    <row r="84" spans="2:2" x14ac:dyDescent="0.25">
      <c r="B84" s="6"/>
    </row>
    <row r="85" spans="2:2" x14ac:dyDescent="0.25">
      <c r="B85" s="6"/>
    </row>
    <row r="86" spans="2:2" x14ac:dyDescent="0.25">
      <c r="B86" s="6"/>
    </row>
    <row r="87" spans="2:2" x14ac:dyDescent="0.25">
      <c r="B87" s="6"/>
    </row>
  </sheetData>
  <pageMargins left="0.7" right="0.7" top="0.75" bottom="0.75" header="0.3" footer="0.3"/>
  <pageSetup scale="97" fitToHeight="0" orientation="landscape" r:id="rId1"/>
  <ignoredErrors>
    <ignoredError sqref="J19:J25 J47:J49 J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tabSelected="1" zoomScale="85" zoomScaleNormal="85" workbookViewId="0">
      <pane xSplit="3" ySplit="6" topLeftCell="D28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78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22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25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25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25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25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25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25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25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2024-04-01T18:53:07Z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