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filterPrivacy="1" codeName="ThisWorkbook" defaultThemeVersion="166925"/>
  <xr:revisionPtr revIDLastSave="0" documentId="8_{24C81FD9-4BB4-D64E-9C66-E05B9BE5806F}" xr6:coauthVersionLast="47" xr6:coauthVersionMax="47" xr10:uidLastSave="{00000000-0000-0000-0000-000000000000}"/>
  <bookViews>
    <workbookView xWindow="3020" yWindow="500" windowWidth="28800" windowHeight="1598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4" i="16" l="1"/>
  <c r="F35" i="16"/>
  <c r="E35" i="16"/>
  <c r="J35" i="16"/>
  <c r="J56" i="16"/>
  <c r="J32" i="16" l="1"/>
  <c r="J12" i="16" l="1"/>
  <c r="J13" i="16"/>
  <c r="J9" i="16"/>
  <c r="J10" i="16"/>
  <c r="D56" i="16"/>
  <c r="E56" i="16"/>
  <c r="F56" i="16"/>
  <c r="G56" i="16"/>
  <c r="H56" i="16"/>
  <c r="J47" i="16"/>
  <c r="J48" i="16"/>
  <c r="J49" i="16"/>
  <c r="J50" i="16"/>
  <c r="J51" i="16"/>
  <c r="J52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22" i="16"/>
  <c r="E54" i="34"/>
  <c r="J54" i="34" s="1"/>
  <c r="F54" i="34"/>
  <c r="F56" i="34" s="1"/>
  <c r="J56" i="34" s="1"/>
  <c r="G54" i="34"/>
  <c r="H54" i="34"/>
  <c r="D54" i="34"/>
  <c r="J8" i="16"/>
  <c r="J11" i="16"/>
  <c r="E20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20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62" i="16"/>
  <c r="F62" i="16"/>
  <c r="G62" i="16"/>
  <c r="H62" i="16"/>
  <c r="D62" i="16"/>
  <c r="J61" i="16"/>
  <c r="J60" i="16"/>
  <c r="E45" i="16"/>
  <c r="F45" i="16"/>
  <c r="G45" i="16"/>
  <c r="H45" i="16"/>
  <c r="D45" i="16"/>
  <c r="J44" i="16"/>
  <c r="E39" i="16"/>
  <c r="F39" i="16"/>
  <c r="G39" i="16"/>
  <c r="H39" i="16"/>
  <c r="D39" i="16"/>
  <c r="J37" i="16"/>
  <c r="J38" i="16"/>
  <c r="J41" i="16"/>
  <c r="J42" i="16"/>
  <c r="J43" i="16"/>
  <c r="J53" i="16"/>
  <c r="J54" i="16"/>
  <c r="J55" i="16"/>
  <c r="G35" i="16"/>
  <c r="H35" i="16"/>
  <c r="D35" i="16"/>
  <c r="J34" i="16"/>
  <c r="J33" i="16"/>
  <c r="E30" i="16"/>
  <c r="F30" i="16"/>
  <c r="G30" i="16"/>
  <c r="H30" i="16"/>
  <c r="D30" i="16"/>
  <c r="J24" i="16"/>
  <c r="J25" i="16"/>
  <c r="J26" i="16"/>
  <c r="J27" i="16"/>
  <c r="J28" i="16"/>
  <c r="J29" i="16"/>
  <c r="J23" i="16"/>
  <c r="E15" i="16"/>
  <c r="F15" i="16"/>
  <c r="G15" i="16"/>
  <c r="H15" i="16"/>
  <c r="D15" i="16"/>
  <c r="G20" i="16"/>
  <c r="H20" i="16"/>
  <c r="D20" i="16"/>
  <c r="J18" i="16"/>
  <c r="J19" i="16"/>
  <c r="J45" i="16" l="1"/>
  <c r="J62" i="16"/>
  <c r="G10" i="30"/>
  <c r="D16" i="30"/>
  <c r="D57" i="16"/>
  <c r="D64" i="16" s="1"/>
  <c r="E10" i="30"/>
  <c r="J30" i="16"/>
  <c r="J39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57" i="16"/>
  <c r="H64" i="16" s="1"/>
  <c r="J15" i="16"/>
  <c r="J17" i="16"/>
  <c r="J20" i="16" s="1"/>
  <c r="J55" i="29"/>
  <c r="J49" i="29"/>
  <c r="J50" i="28"/>
  <c r="J56" i="27"/>
  <c r="E57" i="16"/>
  <c r="E64" i="16" s="1"/>
  <c r="G57" i="16"/>
  <c r="G64" i="16" s="1"/>
  <c r="F57" i="16"/>
  <c r="F64" i="16" s="1"/>
  <c r="J7" i="30" l="1"/>
  <c r="J16" i="30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57" i="16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<sst xmlns="http://schemas.openxmlformats.org/spreadsheetml/2006/main" count="514" uniqueCount="99">
  <si>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</si>
  <si>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</si>
  <si>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</si>
  <si>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</si>
  <si>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</si>
  <si>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</si>
  <si>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</si>
  <si>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</si>
  <si>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</si>
  <si>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</si>
  <si>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</si>
  <si>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</si>
  <si>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</si>
  <si>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</si>
  <si>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</si>
  <si>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</si>
  <si>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</si>
  <si>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</si>
  <si>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</si>
  <si>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</si>
  <si>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</si>
  <si>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</si>
  <si>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</si>
  <si>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</si>
  <si>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</si>
  <si>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</si>
  <si>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</si>
  <si>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</si>
  <si>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</si>
  <si>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</si>
  <si>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</si>
  <si>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</si>
  <si>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</si>
  <si>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</si>
  <si>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</si>
  <si>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</si>
  <si>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</si>
  <si>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</si>
  <si>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</si>
  <si>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</si>
  <si>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</si>
  <si>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</si>
  <si>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</si>
  <si>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</si>
  <si>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</si>
  <si>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</si>
  <si>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</si>
  <si>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</si>
  <si>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</si>
  <si>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</si>
  <si>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</si>
  <si>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</si>
  <si>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</si>
  <si>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</si>
  <si>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</si>
  <si>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</si>
  <si>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</si>
  <si>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</si>
  <si>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</si>
  <si>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</si>
  <si>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</si>
  <si>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</si>
  <si>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</si>
  <si>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</si>
  <si>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</si>
  <si>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</si>
  <si>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</si>
  <si>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</si>
  <si>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</si>
  <si>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</si>
  <si>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</si>
  <si>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</si>
  <si>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</si>
  <si>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</si>
  <si>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</si>
  <si>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</si>
  <si>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</si>
  <si>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</si>
  <si>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</si>
  <si>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Subaward for Cobb County </t>
  </si>
  <si>
    <t xml:space="preserve">Subaward for Douglasville </t>
  </si>
  <si>
    <t xml:space="preserve">Subaward for East Point </t>
  </si>
  <si>
    <t xml:space="preserve">Subaward for Forest Park </t>
  </si>
  <si>
    <t xml:space="preserve">Subaward for Jonesboro </t>
  </si>
  <si>
    <t xml:space="preserve">Subaward for South Fulton </t>
  </si>
  <si>
    <t>Subaward for Union</t>
  </si>
  <si>
    <t>Subaward for Lovejoy</t>
  </si>
  <si>
    <t xml:space="preserve">Contingency 10% for Clayton County </t>
  </si>
  <si>
    <t xml:space="preserve">44 Solar BEAM charging stations </t>
  </si>
  <si>
    <t>Expert EV Technical Consultant</t>
  </si>
  <si>
    <t>Program Director: David Vazquez (15% )</t>
  </si>
  <si>
    <t>Finance Manger: Angela Jackson (5%)</t>
  </si>
  <si>
    <t>Director Operations: Phong Nguyen (10%)</t>
  </si>
  <si>
    <t>Director of Transportation/ Fleet: Jeff Metarko (15%)</t>
  </si>
  <si>
    <t>Director of Buildings and Maintenance: Ben Hopkins (15%)</t>
  </si>
  <si>
    <t>Chief Procurement Officer: Carol Rogers (5%)</t>
  </si>
  <si>
    <t xml:space="preserve">Atlanta EV Fleet Alliance </t>
  </si>
  <si>
    <t>Purchase of 103 EVs for Clayton County</t>
  </si>
  <si>
    <t>Program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</si>
</sst>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 indent="2"/>
    </xf>
    <xf numFmtId="6" fontId="9" fillId="0" borderId="1" xfId="0" applyNumberFormat="1" applyFont="1" applyFill="1" applyBorder="1" applyAlignment="1">
      <alignment wrapText="1"/>
    </xf>
    <xf numFmtId="6" fontId="7" fillId="0" borderId="0" xfId="0" applyNumberFormat="1" applyFont="1" applyFill="1"/>
    <xf numFmtId="0" fontId="7" fillId="0" borderId="0" xfId="0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2" zoomScale="90" zoomScaleNormal="90" workbookViewId="0">
      <selection activeCell="F58" sqref="F58"/>
    </sheetView>
  </sheetViews>
  <sheetFormatPr baseColWidth="10" defaultColWidth="8.83203125" defaultRowHeight="15" x14ac:dyDescent="0.2"/>
  <cols>
    <col min="1" max="1" width="1.83203125" customWidth="1"/>
    <col min="5" max="5" width="13.5" bestFit="1" customWidth="1"/>
    <col min="6" max="6" width="14.5" bestFit="1" customWidth="1"/>
    <col min="7" max="9" width="14.5" customWidth="1"/>
    <col min="10" max="10" width="10.83203125" bestFit="1" customWidth="1"/>
    <col min="11" max="11" width="15.5" customWidth="1"/>
    <col min="18" max="18" width="37.5" customWidth="1"/>
  </cols>
  <sheetData>
    <row r="1" spans="4:11" ht="10.5" customHeight="1" x14ac:dyDescent="0.2"/>
    <row r="2" spans="4:11" x14ac:dyDescent="0.2">
      <c r="D2" s="3"/>
      <c r="E2" s="3"/>
      <c r="J2" s="33"/>
      <c r="K2" s="3"/>
    </row>
    <row r="3" spans="4:11" x14ac:dyDescent="0.2">
      <c r="D3" s="3"/>
      <c r="E3" s="3"/>
      <c r="J3" s="31"/>
      <c r="K3" s="32"/>
    </row>
    <row r="4" spans="4:11" x14ac:dyDescent="0.2">
      <c r="D4" s="4"/>
      <c r="E4" s="3"/>
    </row>
    <row r="9" spans="4:11" x14ac:dyDescent="0.2">
      <c r="J9" s="21"/>
    </row>
    <row r="17" spans="5:18" x14ac:dyDescent="0.2">
      <c r="E17" s="34"/>
      <c r="F17" s="34"/>
      <c r="G17" s="34"/>
      <c r="H17" s="34"/>
      <c r="I17" s="34"/>
    </row>
    <row r="18" spans="5:18" x14ac:dyDescent="0.2">
      <c r="E18" s="34"/>
      <c r="F18" s="34"/>
      <c r="G18" s="34"/>
      <c r="H18" s="34"/>
      <c r="I18" s="34"/>
    </row>
    <row r="27" spans="5:18" ht="24" x14ac:dyDescent="0.3">
      <c r="Q27" s="30"/>
    </row>
    <row r="28" spans="5:18" x14ac:dyDescent="0.2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6640625" style="6" customWidth="1"/>
    <col min="5" max="5" width="12.5" style="2" customWidth="1"/>
    <col min="6" max="7" width="12.5" customWidth="1"/>
    <col min="8" max="8" width="12.5" style="2" customWidth="1"/>
    <col min="9" max="9" width="0.83203125" style="7" customWidth="1"/>
    <col min="10" max="10" width="13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16" x14ac:dyDescent="0.2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16" x14ac:dyDescent="0.2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ht="16" x14ac:dyDescent="0.2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ht="16" x14ac:dyDescent="0.2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ht="16" x14ac:dyDescent="0.2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ht="16" x14ac:dyDescent="0.2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ht="16" x14ac:dyDescent="0.2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ht="16" x14ac:dyDescent="0.2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ht="16" x14ac:dyDescent="0.2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ht="16" x14ac:dyDescent="0.2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2" x14ac:dyDescent="0.2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ht="16" x14ac:dyDescent="0.2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ht="16" x14ac:dyDescent="0.2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ht="16" x14ac:dyDescent="0.2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ht="16" x14ac:dyDescent="0.2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2" x14ac:dyDescent="0.2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ht="16" x14ac:dyDescent="0.2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">
      <c r="B52" s="6"/>
      <c r="D52"/>
      <c r="E52"/>
      <c r="H52"/>
      <c r="I52"/>
      <c r="J52" t="s">
        <v>20</v>
      </c>
    </row>
    <row r="53" spans="2:10" x14ac:dyDescent="0.2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2" x14ac:dyDescent="0.2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ht="16" x14ac:dyDescent="0.2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A10" zoomScale="131" zoomScaleNormal="85" workbookViewId="0">
      <selection activeCell="D18" sqref="D18"/>
    </sheetView>
  </sheetViews>
  <sheetFormatPr baseColWidth="10" defaultColWidth="9.1640625" defaultRowHeight="15" customHeight="1" x14ac:dyDescent="0.2"/>
  <cols>
    <col min="1" max="1" width="3.1640625" customWidth="1"/>
    <col min="2" max="2" width="12.1640625" customWidth="1"/>
    <col min="3" max="3" width="29.1640625" customWidth="1"/>
    <col min="4" max="4" width="12.83203125" style="6" bestFit="1" customWidth="1"/>
    <col min="5" max="5" width="11.83203125" style="2" customWidth="1"/>
    <col min="6" max="6" width="12.1640625" customWidth="1"/>
    <col min="7" max="7" width="11.5" customWidth="1"/>
    <col min="8" max="8" width="12" style="2" customWidth="1"/>
    <col min="9" max="9" width="3.5" style="7" customWidth="1"/>
    <col min="10" max="10" width="12.6640625" bestFit="1" customWidth="1"/>
    <col min="11" max="11" width="10.1640625" customWidth="1"/>
  </cols>
  <sheetData>
    <row r="2" spans="2:39" ht="24" x14ac:dyDescent="0.3">
      <c r="B2" s="30" t="s">
        <v>0</v>
      </c>
    </row>
    <row r="3" spans="2:39" ht="26.5" customHeight="1" x14ac:dyDescent="0.2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">
      <c r="B4" s="5"/>
    </row>
    <row r="5" spans="2:39" ht="19" x14ac:dyDescent="0.2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25" customHeight="1" x14ac:dyDescent="0.2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6" x14ac:dyDescent="0.2">
      <c r="B7" s="22" t="s">
        <v>11</v>
      </c>
      <c r="C7" s="51" t="s">
        <v>12</v>
      </c>
      <c r="D7" s="52">
        <f>'Measure 1 Budget'!D15+'Measure 2 Budget'!D11+'Measure 3 Budget'!D11+'Measure 4 Budget'!D11+'Measure 5 Budget'!D11</f>
        <v>85680.73</v>
      </c>
      <c r="E7" s="52">
        <f>'Measure 1 Budget'!E15+'Measure 2 Budget'!E11+'Measure 3 Budget'!E11+'Measure 4 Budget'!E11+'Measure 5 Budget'!E11</f>
        <v>85680.73</v>
      </c>
      <c r="F7" s="52">
        <f>'Measure 1 Budget'!F15+'Measure 2 Budget'!F11+'Measure 3 Budget'!F11+'Measure 4 Budget'!F11+'Measure 5 Budget'!F11</f>
        <v>85680.73</v>
      </c>
      <c r="G7" s="52">
        <f>'Measure 1 Budget'!G15+'Measure 2 Budget'!G11+'Measure 3 Budget'!G11+'Measure 4 Budget'!G11+'Measure 5 Budget'!G11</f>
        <v>85680.73</v>
      </c>
      <c r="H7" s="52">
        <f>'Measure 1 Budget'!H15+'Measure 2 Budget'!H11+'Measure 3 Budget'!H11+'Measure 4 Budget'!H11+'Measure 5 Budget'!H11</f>
        <v>85680.73</v>
      </c>
      <c r="I7" s="53"/>
      <c r="J7" s="52">
        <f>SUM(D7:I7)</f>
        <v>428403.64999999997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51" t="s">
        <v>13</v>
      </c>
      <c r="D8" s="52">
        <f>'Measure 1 Budget'!D20+'Measure 2 Budget'!D16+'Measure 3 Budget'!D16+'Measure 4 Budget'!D16+'Measure 5 Budget'!D16</f>
        <v>0</v>
      </c>
      <c r="E8" s="52">
        <f>'Measure 1 Budget'!E20+'Measure 2 Budget'!E16+'Measure 3 Budget'!E16+'Measure 4 Budget'!E16</f>
        <v>0</v>
      </c>
      <c r="F8" s="52">
        <f>'Measure 1 Budget'!F20+'Measure 2 Budget'!F16+'Measure 3 Budget'!F16+'Measure 4 Budget'!F16</f>
        <v>0</v>
      </c>
      <c r="G8" s="52">
        <f>'Measure 1 Budget'!G20+'Measure 2 Budget'!G16+'Measure 3 Budget'!G16+'Measure 4 Budget'!G16</f>
        <v>0</v>
      </c>
      <c r="H8" s="52">
        <f>'Measure 1 Budget'!H20+'Measure 2 Budget'!H16+'Measure 3 Budget'!H16+'Measure 4 Budget'!H16</f>
        <v>0</v>
      </c>
      <c r="I8" s="53"/>
      <c r="J8" s="52">
        <f t="shared" ref="J8:J14" si="0">SUM(D8:I8)</f>
        <v>0</v>
      </c>
    </row>
    <row r="9" spans="2:39" ht="16" x14ac:dyDescent="0.2">
      <c r="B9" s="23"/>
      <c r="C9" s="51" t="s">
        <v>14</v>
      </c>
      <c r="D9" s="52">
        <f>'Measure 1 Budget'!D30+'Measure 2 Budget'!D27+'Measure 3 Budget'!D27+'Measure 4 Budget'!D27+'Measure 5 Budget'!D27</f>
        <v>0</v>
      </c>
      <c r="E9" s="52">
        <f>'Measure 1 Budget'!E30+'Measure 2 Budget'!E27+'Measure 3 Budget'!E27+'Measure 4 Budget'!E27</f>
        <v>0</v>
      </c>
      <c r="F9" s="52">
        <f>'Measure 1 Budget'!F30+'Measure 2 Budget'!F27+'Measure 3 Budget'!F27+'Measure 4 Budget'!F27</f>
        <v>0</v>
      </c>
      <c r="G9" s="52">
        <f>'Measure 1 Budget'!G30+'Measure 2 Budget'!G27+'Measure 3 Budget'!G27+'Measure 4 Budget'!G27</f>
        <v>0</v>
      </c>
      <c r="H9" s="52">
        <f>'Measure 1 Budget'!H30+'Measure 2 Budget'!H27+'Measure 3 Budget'!H27+'Measure 4 Budget'!H27</f>
        <v>0</v>
      </c>
      <c r="I9" s="53"/>
      <c r="J9" s="52">
        <f t="shared" si="0"/>
        <v>0</v>
      </c>
    </row>
    <row r="10" spans="2:39" ht="16" x14ac:dyDescent="0.2">
      <c r="B10" s="23"/>
      <c r="C10" s="51" t="s">
        <v>15</v>
      </c>
      <c r="D10" s="52">
        <f>'Measure 1 Budget'!D35+'Measure 2 Budget'!D31+'Measure 3 Budget'!D31+'Measure 4 Budget'!D31+'Measure 5 Budget'!D31</f>
        <v>0</v>
      </c>
      <c r="E10" s="52">
        <f>'Measure 1 Budget'!E35+'Measure 2 Budget'!E31+'Measure 3 Budget'!E31+'Measure 4 Budget'!E31</f>
        <v>6000000</v>
      </c>
      <c r="F10" s="52">
        <f>'Measure 1 Budget'!F35+'Measure 2 Budget'!F31+'Measure 3 Budget'!F31+'Measure 4 Budget'!F31</f>
        <v>2433700</v>
      </c>
      <c r="G10" s="52">
        <f>'Measure 1 Budget'!G35+'Measure 2 Budget'!G31+'Measure 3 Budget'!G31+'Measure 4 Budget'!G31</f>
        <v>0</v>
      </c>
      <c r="H10" s="52">
        <f>'Measure 1 Budget'!H35+'Measure 2 Budget'!H31+'Measure 3 Budget'!H31+'Measure 4 Budget'!H31</f>
        <v>0</v>
      </c>
      <c r="I10" s="53"/>
      <c r="J10" s="52">
        <f t="shared" si="0"/>
        <v>8433700</v>
      </c>
    </row>
    <row r="11" spans="2:39" ht="16" x14ac:dyDescent="0.2">
      <c r="B11" s="23"/>
      <c r="C11" s="51" t="s">
        <v>16</v>
      </c>
      <c r="D11" s="52">
        <f>'Measure 1 Budget'!D39+'Measure 2 Budget'!D35+'Measure 3 Budget'!D35+'Measure 4 Budget'!D35+'Measure 5 Budget'!D35</f>
        <v>0</v>
      </c>
      <c r="E11" s="52">
        <f>'Measure 1 Budget'!E39+'Measure 2 Budget'!E35+'Measure 3 Budget'!E35+'Measure 4 Budget'!E35</f>
        <v>0</v>
      </c>
      <c r="F11" s="52">
        <f>'Measure 1 Budget'!F39+'Measure 2 Budget'!F35+'Measure 3 Budget'!F35+'Measure 4 Budget'!F35</f>
        <v>0</v>
      </c>
      <c r="G11" s="52">
        <f>'Measure 1 Budget'!G39+'Measure 2 Budget'!G35+'Measure 3 Budget'!G35+'Measure 4 Budget'!G35</f>
        <v>0</v>
      </c>
      <c r="H11" s="52">
        <f>'Measure 1 Budget'!H39+'Measure 2 Budget'!H35+'Measure 3 Budget'!H35+'Measure 4 Budget'!H35</f>
        <v>0</v>
      </c>
      <c r="I11" s="53"/>
      <c r="J11" s="52">
        <f t="shared" si="0"/>
        <v>0</v>
      </c>
    </row>
    <row r="12" spans="2:39" ht="16" x14ac:dyDescent="0.2">
      <c r="B12" s="23"/>
      <c r="C12" s="51" t="s">
        <v>17</v>
      </c>
      <c r="D12" s="52">
        <f>'Measure 1 Budget'!D45+'Measure 2 Budget'!D42+'Measure 3 Budget'!D42+'Measure 4 Budget'!D41+'Measure 5 Budget'!D41</f>
        <v>618000</v>
      </c>
      <c r="E12" s="52">
        <f>'Measure 1 Budget'!E45+'Measure 2 Budget'!E42+'Measure 3 Budget'!E42+'Measure 4 Budget'!E41</f>
        <v>358000</v>
      </c>
      <c r="F12" s="52">
        <f>'Measure 1 Budget'!F45+'Measure 2 Budget'!F42+'Measure 3 Budget'!F42+'Measure 4 Budget'!F41</f>
        <v>138000</v>
      </c>
      <c r="G12" s="52">
        <f>'Measure 1 Budget'!G45+'Measure 2 Budget'!G42+'Measure 3 Budget'!G42+'Measure 4 Budget'!G41</f>
        <v>138000</v>
      </c>
      <c r="H12" s="52">
        <f>'Measure 1 Budget'!H45+'Measure 2 Budget'!H42+'Measure 3 Budget'!H42+'Measure 4 Budget'!H41</f>
        <v>138000</v>
      </c>
      <c r="I12" s="53"/>
      <c r="J12" s="52">
        <f t="shared" si="0"/>
        <v>1390000</v>
      </c>
    </row>
    <row r="13" spans="2:39" ht="16" x14ac:dyDescent="0.2">
      <c r="B13" s="23"/>
      <c r="C13" s="51" t="s">
        <v>18</v>
      </c>
      <c r="D13" s="52">
        <f>'Measure 1 Budget'!D56+'Measure 2 Budget'!D50+'Measure 3 Budget'!D50+'Measure 4 Budget'!D49+'Measure 5 Budget'!D49</f>
        <v>11000000</v>
      </c>
      <c r="E13" s="52">
        <f>'Measure 1 Budget'!E56+'Measure 2 Budget'!E50+'Measure 3 Budget'!E50+'Measure 4 Budget'!E49</f>
        <v>15905000</v>
      </c>
      <c r="F13" s="52">
        <f>'Measure 1 Budget'!F56+'Measure 2 Budget'!F50+'Measure 3 Budget'!F50+'Measure 4 Budget'!F49</f>
        <v>4775000</v>
      </c>
      <c r="G13" s="52">
        <f>'Measure 1 Budget'!G56+'Measure 2 Budget'!G50+'Measure 3 Budget'!G50+'Measure 4 Budget'!G49</f>
        <v>2210000</v>
      </c>
      <c r="H13" s="52">
        <f>'Measure 1 Budget'!H56+'Measure 2 Budget'!H50+'Measure 3 Budget'!H50+'Measure 4 Budget'!H49</f>
        <v>917762</v>
      </c>
      <c r="I13" s="53"/>
      <c r="J13" s="52">
        <f t="shared" si="0"/>
        <v>34807762</v>
      </c>
    </row>
    <row r="14" spans="2:39" ht="16" x14ac:dyDescent="0.2">
      <c r="B14" s="24"/>
      <c r="C14" s="9" t="s">
        <v>19</v>
      </c>
      <c r="D14" s="16">
        <f>D13+D12+D11+D10+D9+D8+D7</f>
        <v>11703680.73</v>
      </c>
      <c r="E14" s="16">
        <f>E13+E12+E11+E10+E9+E8+E7</f>
        <v>22348680.73</v>
      </c>
      <c r="F14" s="16">
        <f>F13+F12+F11+F10+F9+F8+F7</f>
        <v>7432380.7300000004</v>
      </c>
      <c r="G14" s="16">
        <f>G13+G12+G11+G10+G9+G8+G7</f>
        <v>2433680.73</v>
      </c>
      <c r="H14" s="16">
        <f>H13+H12+H11+H10+H9+H8+H7</f>
        <v>1141442.73</v>
      </c>
      <c r="J14" s="16">
        <f t="shared" si="0"/>
        <v>45059865.649999991</v>
      </c>
    </row>
    <row r="15" spans="2:39" x14ac:dyDescent="0.2">
      <c r="B15" s="67"/>
      <c r="D15"/>
      <c r="E15"/>
      <c r="H15"/>
      <c r="I15"/>
      <c r="J15" s="18" t="s">
        <v>20</v>
      </c>
    </row>
    <row r="16" spans="2:39" ht="20.25" customHeight="1" x14ac:dyDescent="0.2">
      <c r="B16" s="67"/>
      <c r="C16" s="9" t="s">
        <v>21</v>
      </c>
      <c r="D16" s="59">
        <f>'Measure 1 Budget'!D62+'Measure 2 Budget'!D56+'Measure 3 Budget'!D56+'Measure 4 Budget'!D55+'Measure 5 Budget'!D55</f>
        <v>0</v>
      </c>
      <c r="E16" s="59">
        <f>'Measure 1 Budget'!E62+'Measure 2 Budget'!E56+'Measure 3 Budget'!E56+'Measure 4 Budget'!E55</f>
        <v>0</v>
      </c>
      <c r="F16" s="59">
        <f>'Measure 1 Budget'!F62+'Measure 2 Budget'!F56+'Measure 3 Budget'!F56+'Measure 4 Budget'!F55</f>
        <v>0</v>
      </c>
      <c r="G16" s="59">
        <f>'Measure 1 Budget'!G62+'Measure 2 Budget'!G56+'Measure 3 Budget'!G56+'Measure 4 Budget'!G55</f>
        <v>0</v>
      </c>
      <c r="H16" s="59">
        <f>'Measure 1 Budget'!H62+'Measure 2 Budget'!H56+'Measure 3 Budget'!H56+'Measure 4 Budget'!H55</f>
        <v>0</v>
      </c>
      <c r="J16" s="9">
        <f>SUM(D16:H16)</f>
        <v>0</v>
      </c>
    </row>
    <row r="17" spans="2:10" ht="16" thickBot="1" x14ac:dyDescent="0.25">
      <c r="B17" s="67"/>
      <c r="D17"/>
      <c r="E17"/>
      <c r="H17"/>
      <c r="I17"/>
      <c r="J17" s="18" t="s">
        <v>20</v>
      </c>
    </row>
    <row r="18" spans="2:10" ht="31" customHeight="1" thickBot="1" x14ac:dyDescent="0.25">
      <c r="B18" s="66" t="s">
        <v>22</v>
      </c>
      <c r="C18" s="19"/>
      <c r="D18" s="54">
        <f>D14+D16</f>
        <v>11703680.73</v>
      </c>
      <c r="E18" s="54">
        <f>E14+E16</f>
        <v>22348680.73</v>
      </c>
      <c r="F18" s="54">
        <f>F14+F16</f>
        <v>7432380.7300000004</v>
      </c>
      <c r="G18" s="54">
        <f>G14+G16</f>
        <v>2433680.73</v>
      </c>
      <c r="H18" s="54">
        <f>H14+H16</f>
        <v>1141442.73</v>
      </c>
      <c r="I18" s="55"/>
      <c r="J18" s="70">
        <f>J14+J16</f>
        <v>45059865.649999991</v>
      </c>
    </row>
    <row r="19" spans="2:10" s="1" customFormat="1" x14ac:dyDescent="0.2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">
      <c r="B20" s="6"/>
    </row>
    <row r="21" spans="2:10" ht="15" customHeight="1" x14ac:dyDescent="0.25">
      <c r="B21" s="45" t="s">
        <v>23</v>
      </c>
      <c r="C21" s="46"/>
      <c r="D21" s="46"/>
      <c r="E21" s="74"/>
      <c r="F21" s="74"/>
      <c r="H21"/>
      <c r="I21"/>
    </row>
    <row r="22" spans="2:10" ht="29.25" customHeight="1" x14ac:dyDescent="0.2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">
      <c r="B23" s="51">
        <v>1</v>
      </c>
      <c r="C23" s="57" t="s">
        <v>96</v>
      </c>
      <c r="D23" s="58">
        <f>'Measure 1 Budget'!J64</f>
        <v>45059865.649999991</v>
      </c>
      <c r="E23" s="73">
        <f>D23/D$29</f>
        <v>1</v>
      </c>
      <c r="F23" s="73"/>
      <c r="H23"/>
      <c r="I23"/>
    </row>
    <row r="24" spans="2:10" ht="15" customHeight="1" x14ac:dyDescent="0.2">
      <c r="B24" s="51">
        <v>2</v>
      </c>
      <c r="C24" s="52" t="s">
        <v>28</v>
      </c>
      <c r="D24" s="58">
        <f>'Measure 2 Budget'!J58</f>
        <v>0</v>
      </c>
      <c r="E24" s="73">
        <f t="shared" ref="E24:E27" si="1">D24/D$29</f>
        <v>0</v>
      </c>
      <c r="F24" s="73"/>
      <c r="H24"/>
      <c r="I24"/>
    </row>
    <row r="25" spans="2:10" ht="15" customHeight="1" x14ac:dyDescent="0.2">
      <c r="B25" s="51">
        <v>3</v>
      </c>
      <c r="C25" s="52" t="s">
        <v>29</v>
      </c>
      <c r="D25" s="58">
        <f>'Measure 3 Budget'!J58</f>
        <v>0</v>
      </c>
      <c r="E25" s="73">
        <f t="shared" si="1"/>
        <v>0</v>
      </c>
      <c r="F25" s="73"/>
      <c r="H25"/>
      <c r="I25"/>
    </row>
    <row r="26" spans="2:10" ht="15" customHeight="1" x14ac:dyDescent="0.2">
      <c r="B26" s="51">
        <v>4</v>
      </c>
      <c r="C26" s="52" t="s">
        <v>30</v>
      </c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2">
      <c r="B27" s="51">
        <v>5</v>
      </c>
      <c r="C27" s="52" t="s">
        <v>31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">
      <c r="B28" s="51"/>
      <c r="C28" s="52"/>
      <c r="D28" s="58"/>
      <c r="E28" s="73"/>
      <c r="F28" s="73"/>
      <c r="H28"/>
      <c r="I28"/>
    </row>
    <row r="29" spans="2:10" ht="15" customHeight="1" x14ac:dyDescent="0.2">
      <c r="B29" s="51" t="s">
        <v>32</v>
      </c>
      <c r="C29" s="52"/>
      <c r="D29" s="58">
        <f>SUM(D23:D28)</f>
        <v>45059865.649999991</v>
      </c>
      <c r="E29" s="73">
        <f t="shared" ref="E29" si="2">SUM(E23:E28)</f>
        <v>1</v>
      </c>
      <c r="F29" s="73"/>
      <c r="H29"/>
      <c r="I29"/>
    </row>
    <row r="30" spans="2:10" ht="15" customHeight="1" x14ac:dyDescent="0.2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9"/>
  <sheetViews>
    <sheetView showGridLines="0" tabSelected="1" zoomScale="125" zoomScaleNormal="85" workbookViewId="0">
      <selection activeCell="J64" sqref="J64"/>
    </sheetView>
  </sheetViews>
  <sheetFormatPr baseColWidth="10" defaultColWidth="9.1640625" defaultRowHeight="15" x14ac:dyDescent="0.2"/>
  <cols>
    <col min="1" max="1" width="3.1640625" customWidth="1"/>
    <col min="2" max="2" width="10.1640625" customWidth="1"/>
    <col min="3" max="3" width="35.5" customWidth="1"/>
    <col min="4" max="4" width="12.5" style="6" customWidth="1"/>
    <col min="5" max="5" width="12.5" style="2" customWidth="1"/>
    <col min="6" max="6" width="12.5" customWidth="1"/>
    <col min="7" max="7" width="13" customWidth="1"/>
    <col min="8" max="8" width="12.5" style="2" customWidth="1"/>
    <col min="9" max="9" width="1.6640625" style="7" customWidth="1"/>
    <col min="10" max="10" width="12.8320312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2" x14ac:dyDescent="0.2">
      <c r="B7" s="71" t="s">
        <v>11</v>
      </c>
      <c r="C7" s="26" t="s">
        <v>34</v>
      </c>
      <c r="D7" s="10"/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76" t="s">
        <v>90</v>
      </c>
      <c r="D8" s="77">
        <v>18570.91</v>
      </c>
      <c r="E8" s="77">
        <v>18570.91</v>
      </c>
      <c r="F8" s="77">
        <v>18570.91</v>
      </c>
      <c r="G8" s="77">
        <v>18570.91</v>
      </c>
      <c r="H8" s="77">
        <v>18570.91</v>
      </c>
      <c r="I8" s="78"/>
      <c r="J8" s="77">
        <f>SUM(D8:H8)</f>
        <v>92854.55</v>
      </c>
    </row>
    <row r="9" spans="2:39" ht="16" x14ac:dyDescent="0.2">
      <c r="B9" s="23"/>
      <c r="C9" s="76" t="s">
        <v>91</v>
      </c>
      <c r="D9" s="77">
        <v>8453.94</v>
      </c>
      <c r="E9" s="77">
        <v>8453.94</v>
      </c>
      <c r="F9" s="77">
        <v>8453.94</v>
      </c>
      <c r="G9" s="77">
        <v>8453.94</v>
      </c>
      <c r="H9" s="77">
        <v>8453.94</v>
      </c>
      <c r="I9" s="78"/>
      <c r="J9" s="77">
        <f>SUM(D9:H9)</f>
        <v>42269.700000000004</v>
      </c>
    </row>
    <row r="10" spans="2:39" ht="16" x14ac:dyDescent="0.2">
      <c r="B10" s="23"/>
      <c r="C10" s="76" t="s">
        <v>92</v>
      </c>
      <c r="D10" s="77">
        <v>9899.92</v>
      </c>
      <c r="E10" s="77">
        <v>9899.92</v>
      </c>
      <c r="F10" s="77">
        <v>9899.92</v>
      </c>
      <c r="G10" s="77">
        <v>9899.92</v>
      </c>
      <c r="H10" s="77">
        <v>9899.92</v>
      </c>
      <c r="I10" s="78"/>
      <c r="J10" s="77">
        <f>SUM(D10:H10)</f>
        <v>49499.6</v>
      </c>
    </row>
    <row r="11" spans="2:39" ht="32" x14ac:dyDescent="0.2">
      <c r="B11" s="23"/>
      <c r="C11" s="76" t="s">
        <v>93</v>
      </c>
      <c r="D11" s="77">
        <v>24661.65</v>
      </c>
      <c r="E11" s="77">
        <v>24661.65</v>
      </c>
      <c r="F11" s="77">
        <v>24661.65</v>
      </c>
      <c r="G11" s="77">
        <v>24661.65</v>
      </c>
      <c r="H11" s="77">
        <v>24661.65</v>
      </c>
      <c r="I11" s="79"/>
      <c r="J11" s="77">
        <f>SUM(D11:H11)</f>
        <v>123308.25</v>
      </c>
    </row>
    <row r="12" spans="2:39" ht="32" x14ac:dyDescent="0.2">
      <c r="B12" s="23"/>
      <c r="C12" s="76" t="s">
        <v>94</v>
      </c>
      <c r="D12" s="77">
        <v>17612.86</v>
      </c>
      <c r="E12" s="77">
        <v>17612.86</v>
      </c>
      <c r="F12" s="77">
        <v>17612.86</v>
      </c>
      <c r="G12" s="77">
        <v>17612.86</v>
      </c>
      <c r="H12" s="77">
        <v>17612.86</v>
      </c>
      <c r="I12" s="79"/>
      <c r="J12" s="77">
        <f t="shared" ref="J12:J13" si="0">SUM(D12:H12)</f>
        <v>88064.3</v>
      </c>
    </row>
    <row r="13" spans="2:39" ht="32" x14ac:dyDescent="0.2">
      <c r="B13" s="23"/>
      <c r="C13" s="25" t="s">
        <v>95</v>
      </c>
      <c r="D13" s="15">
        <v>6481.45</v>
      </c>
      <c r="E13" s="15">
        <v>6481.45</v>
      </c>
      <c r="F13" s="15">
        <v>6481.45</v>
      </c>
      <c r="G13" s="15">
        <v>6481.45</v>
      </c>
      <c r="H13" s="15">
        <v>6481.45</v>
      </c>
      <c r="J13" s="15">
        <f t="shared" si="0"/>
        <v>32407.25</v>
      </c>
    </row>
    <row r="14" spans="2:39" x14ac:dyDescent="0.2">
      <c r="B14" s="23"/>
      <c r="C14" s="27"/>
      <c r="D14" s="15"/>
      <c r="E14" s="11"/>
      <c r="F14" s="11"/>
      <c r="G14" s="11"/>
      <c r="H14" s="11"/>
      <c r="J14" s="15"/>
    </row>
    <row r="15" spans="2:39" ht="16" x14ac:dyDescent="0.2">
      <c r="B15" s="23"/>
      <c r="C15" s="9" t="s">
        <v>12</v>
      </c>
      <c r="D15" s="16">
        <f>SUM(D8:D14)</f>
        <v>85680.73</v>
      </c>
      <c r="E15" s="16">
        <f t="shared" ref="E15:J15" si="1">SUM(E8:E14)</f>
        <v>85680.73</v>
      </c>
      <c r="F15" s="16">
        <f t="shared" si="1"/>
        <v>85680.73</v>
      </c>
      <c r="G15" s="16">
        <f t="shared" si="1"/>
        <v>85680.73</v>
      </c>
      <c r="H15" s="16">
        <f t="shared" si="1"/>
        <v>85680.73</v>
      </c>
      <c r="J15" s="16">
        <f t="shared" si="1"/>
        <v>428403.64999999997</v>
      </c>
    </row>
    <row r="16" spans="2:39" ht="16" x14ac:dyDescent="0.2">
      <c r="B16" s="23"/>
      <c r="C16" s="14" t="s">
        <v>36</v>
      </c>
      <c r="D16" s="13" t="s">
        <v>35</v>
      </c>
      <c r="E16" s="10"/>
      <c r="F16" s="10"/>
      <c r="G16" s="10"/>
      <c r="H16" s="10"/>
      <c r="J16" s="8" t="s">
        <v>35</v>
      </c>
    </row>
    <row r="17" spans="2:10" x14ac:dyDescent="0.2">
      <c r="B17" s="23"/>
      <c r="C17" s="25"/>
      <c r="D17" s="15"/>
      <c r="E17" s="15"/>
      <c r="F17" s="15"/>
      <c r="G17" s="15"/>
      <c r="H17" s="15"/>
      <c r="J17" s="15">
        <f>SUM(D17:H17)</f>
        <v>0</v>
      </c>
    </row>
    <row r="18" spans="2:10" x14ac:dyDescent="0.2">
      <c r="B18" s="23"/>
      <c r="C18" s="25"/>
      <c r="D18" s="15"/>
      <c r="E18" s="15"/>
      <c r="F18" s="15"/>
      <c r="G18" s="15"/>
      <c r="H18" s="15"/>
      <c r="J18" s="15">
        <f t="shared" ref="J18:J19" si="2">SUM(D18:H18)</f>
        <v>0</v>
      </c>
    </row>
    <row r="19" spans="2:10" x14ac:dyDescent="0.2">
      <c r="B19" s="23"/>
      <c r="C19" s="10"/>
      <c r="D19" s="15"/>
      <c r="E19" s="11"/>
      <c r="F19" s="11"/>
      <c r="G19" s="11"/>
      <c r="H19" s="11"/>
      <c r="J19" s="15">
        <f t="shared" si="2"/>
        <v>0</v>
      </c>
    </row>
    <row r="20" spans="2:10" ht="16" x14ac:dyDescent="0.2">
      <c r="B20" s="23"/>
      <c r="C20" s="9" t="s">
        <v>13</v>
      </c>
      <c r="D20" s="16">
        <f>SUM(D17:D19)</f>
        <v>0</v>
      </c>
      <c r="E20" s="16">
        <f t="shared" ref="E20:J20" si="3">SUM(E17:E19)</f>
        <v>0</v>
      </c>
      <c r="F20" s="16">
        <f t="shared" si="3"/>
        <v>0</v>
      </c>
      <c r="G20" s="16">
        <f t="shared" si="3"/>
        <v>0</v>
      </c>
      <c r="H20" s="16">
        <f t="shared" si="3"/>
        <v>0</v>
      </c>
      <c r="J20" s="16">
        <f t="shared" si="3"/>
        <v>0</v>
      </c>
    </row>
    <row r="21" spans="2:10" ht="16" x14ac:dyDescent="0.2">
      <c r="B21" s="23"/>
      <c r="C21" s="14" t="s">
        <v>37</v>
      </c>
      <c r="D21" s="13" t="s">
        <v>35</v>
      </c>
      <c r="E21" s="10"/>
      <c r="F21" s="10"/>
      <c r="G21" s="10"/>
      <c r="H21" s="10"/>
      <c r="J21" s="8" t="s">
        <v>35</v>
      </c>
    </row>
    <row r="22" spans="2:10" x14ac:dyDescent="0.2">
      <c r="B22" s="23"/>
      <c r="C22" s="29"/>
      <c r="D22" s="15"/>
      <c r="E22" s="11"/>
      <c r="F22" s="11"/>
      <c r="G22" s="11"/>
      <c r="H22" s="11"/>
      <c r="J22" s="15">
        <f>SUM(D22:H22)</f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/>
      <c r="J23" s="15">
        <f>SUM(D23:H23)</f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/>
      <c r="J24" s="15">
        <f t="shared" ref="J24:J29" si="4">SUM(D24:H24)</f>
        <v>0</v>
      </c>
    </row>
    <row r="25" spans="2:10" x14ac:dyDescent="0.2">
      <c r="B25" s="23"/>
      <c r="C25" s="25"/>
      <c r="D25" s="15"/>
      <c r="E25" s="15"/>
      <c r="F25" s="15"/>
      <c r="G25" s="15"/>
      <c r="H25" s="15"/>
      <c r="I25" s="35"/>
      <c r="J25" s="15">
        <f t="shared" si="4"/>
        <v>0</v>
      </c>
    </row>
    <row r="26" spans="2:10" x14ac:dyDescent="0.2">
      <c r="B26" s="23"/>
      <c r="C26" s="29"/>
      <c r="D26" s="15"/>
      <c r="E26" s="15"/>
      <c r="F26" s="15"/>
      <c r="G26" s="15"/>
      <c r="H26" s="15"/>
      <c r="I26" s="35"/>
      <c r="J26" s="15">
        <f t="shared" si="4"/>
        <v>0</v>
      </c>
    </row>
    <row r="27" spans="2:10" x14ac:dyDescent="0.2">
      <c r="B27" s="23"/>
      <c r="C27" s="29"/>
      <c r="D27" s="15"/>
      <c r="E27" s="15"/>
      <c r="F27" s="15"/>
      <c r="G27" s="15"/>
      <c r="H27" s="15"/>
      <c r="I27" s="35"/>
      <c r="J27" s="15">
        <f t="shared" si="4"/>
        <v>0</v>
      </c>
    </row>
    <row r="28" spans="2:10" x14ac:dyDescent="0.2">
      <c r="B28" s="23"/>
      <c r="C28" s="29"/>
      <c r="D28" s="15"/>
      <c r="E28" s="15"/>
      <c r="F28" s="15"/>
      <c r="G28" s="15"/>
      <c r="H28" s="15"/>
      <c r="I28" s="35"/>
      <c r="J28" s="15">
        <f t="shared" si="4"/>
        <v>0</v>
      </c>
    </row>
    <row r="29" spans="2:10" x14ac:dyDescent="0.2">
      <c r="B29" s="23"/>
      <c r="C29" s="25"/>
      <c r="D29" s="15"/>
      <c r="E29" s="15"/>
      <c r="F29" s="15"/>
      <c r="G29" s="15"/>
      <c r="H29" s="15"/>
      <c r="I29" s="35"/>
      <c r="J29" s="15">
        <f t="shared" si="4"/>
        <v>0</v>
      </c>
    </row>
    <row r="30" spans="2:10" ht="16" x14ac:dyDescent="0.2">
      <c r="B30" s="23"/>
      <c r="C30" s="9" t="s">
        <v>14</v>
      </c>
      <c r="D30" s="16">
        <f>SUM(D23:D29)</f>
        <v>0</v>
      </c>
      <c r="E30" s="16">
        <f t="shared" ref="E30:H30" si="5">SUM(E23:E29)</f>
        <v>0</v>
      </c>
      <c r="F30" s="16">
        <f t="shared" si="5"/>
        <v>0</v>
      </c>
      <c r="G30" s="16">
        <f t="shared" si="5"/>
        <v>0</v>
      </c>
      <c r="H30" s="16">
        <f t="shared" si="5"/>
        <v>0</v>
      </c>
      <c r="J30" s="16">
        <f>SUM(J22:J29)</f>
        <v>0</v>
      </c>
    </row>
    <row r="31" spans="2:10" ht="16" x14ac:dyDescent="0.2">
      <c r="B31" s="23"/>
      <c r="C31" s="14" t="s">
        <v>38</v>
      </c>
      <c r="D31" s="15"/>
      <c r="E31" s="10"/>
      <c r="F31" s="10"/>
      <c r="G31" s="10"/>
      <c r="H31" s="10"/>
      <c r="J31" s="15" t="s">
        <v>20</v>
      </c>
    </row>
    <row r="32" spans="2:10" ht="16" x14ac:dyDescent="0.2">
      <c r="B32" s="23"/>
      <c r="C32" s="25" t="s">
        <v>97</v>
      </c>
      <c r="D32" s="15"/>
      <c r="E32" s="15">
        <v>3500000</v>
      </c>
      <c r="F32" s="15">
        <v>867000</v>
      </c>
      <c r="G32" s="10"/>
      <c r="H32" s="10"/>
      <c r="J32" s="15">
        <f>SUM(D32:H32)</f>
        <v>4367000</v>
      </c>
    </row>
    <row r="33" spans="2:10" ht="16" x14ac:dyDescent="0.2">
      <c r="B33" s="23"/>
      <c r="C33" s="25" t="s">
        <v>88</v>
      </c>
      <c r="D33" s="15"/>
      <c r="E33" s="15">
        <v>2500000</v>
      </c>
      <c r="F33" s="15">
        <v>800000</v>
      </c>
      <c r="G33" s="15"/>
      <c r="H33" s="15"/>
      <c r="J33" s="15">
        <f>SUM(D33:H33)</f>
        <v>3300000</v>
      </c>
    </row>
    <row r="34" spans="2:10" ht="16" x14ac:dyDescent="0.2">
      <c r="B34" s="23" t="s">
        <v>39</v>
      </c>
      <c r="C34" s="25" t="s">
        <v>87</v>
      </c>
      <c r="D34" s="15"/>
      <c r="E34" s="15"/>
      <c r="F34" s="60">
        <v>766700</v>
      </c>
      <c r="G34" s="15"/>
      <c r="H34" s="15"/>
      <c r="J34" s="15">
        <f t="shared" ref="J34:J57" si="6">SUM(D34:H34)</f>
        <v>766700</v>
      </c>
    </row>
    <row r="35" spans="2:10" ht="16" x14ac:dyDescent="0.2">
      <c r="B35" s="23"/>
      <c r="C35" s="9" t="s">
        <v>15</v>
      </c>
      <c r="D35" s="12">
        <f>SUM(D33:D34)</f>
        <v>0</v>
      </c>
      <c r="E35" s="12">
        <f>SUM(E31:E34)</f>
        <v>6000000</v>
      </c>
      <c r="F35" s="12">
        <f>SUM(F31:F34)</f>
        <v>2433700</v>
      </c>
      <c r="G35" s="12">
        <f t="shared" ref="E35:H35" si="7">SUM(G33:G34)</f>
        <v>0</v>
      </c>
      <c r="H35" s="12">
        <f t="shared" si="7"/>
        <v>0</v>
      </c>
      <c r="J35" s="16">
        <f>SUM(J31:J34)</f>
        <v>8433700</v>
      </c>
    </row>
    <row r="36" spans="2:10" ht="16" x14ac:dyDescent="0.2">
      <c r="B36" s="23"/>
      <c r="C36" s="14" t="s">
        <v>40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60"/>
      <c r="F37" s="60"/>
      <c r="G37" s="60"/>
      <c r="H37" s="60"/>
      <c r="I37" s="35"/>
      <c r="J37" s="15">
        <f t="shared" si="6"/>
        <v>0</v>
      </c>
    </row>
    <row r="38" spans="2:10" x14ac:dyDescent="0.2">
      <c r="B38" s="23"/>
      <c r="C38" s="25"/>
      <c r="D38" s="15"/>
      <c r="E38" s="11"/>
      <c r="F38" s="11"/>
      <c r="G38" s="11"/>
      <c r="H38" s="11"/>
      <c r="J38" s="15">
        <f t="shared" si="6"/>
        <v>0</v>
      </c>
    </row>
    <row r="39" spans="2:10" ht="16" x14ac:dyDescent="0.2">
      <c r="B39" s="23"/>
      <c r="C39" s="9" t="s">
        <v>16</v>
      </c>
      <c r="D39" s="16">
        <f>SUM(D37:D38)</f>
        <v>0</v>
      </c>
      <c r="E39" s="16">
        <f t="shared" ref="E39:H39" si="8">SUM(E37:E38)</f>
        <v>0</v>
      </c>
      <c r="F39" s="16">
        <f t="shared" si="8"/>
        <v>0</v>
      </c>
      <c r="G39" s="16">
        <f t="shared" si="8"/>
        <v>0</v>
      </c>
      <c r="H39" s="16">
        <f t="shared" si="8"/>
        <v>0</v>
      </c>
      <c r="J39" s="16">
        <f>SUM(J37:J38)</f>
        <v>0</v>
      </c>
    </row>
    <row r="40" spans="2:10" ht="16" x14ac:dyDescent="0.2">
      <c r="B40" s="23"/>
      <c r="C40" s="14" t="s">
        <v>41</v>
      </c>
      <c r="D40" s="13" t="s">
        <v>35</v>
      </c>
      <c r="E40" s="10"/>
      <c r="F40" s="10"/>
      <c r="G40" s="10"/>
      <c r="H40" s="10"/>
      <c r="J40" s="15"/>
    </row>
    <row r="41" spans="2:10" ht="16" x14ac:dyDescent="0.2">
      <c r="B41" s="23"/>
      <c r="C41" s="25" t="s">
        <v>98</v>
      </c>
      <c r="D41" s="15">
        <v>138000</v>
      </c>
      <c r="E41" s="15">
        <v>138000</v>
      </c>
      <c r="F41" s="15">
        <v>138000</v>
      </c>
      <c r="G41" s="15">
        <v>138000</v>
      </c>
      <c r="H41" s="15">
        <v>138000</v>
      </c>
      <c r="I41" s="35"/>
      <c r="J41" s="15">
        <f t="shared" si="6"/>
        <v>690000</v>
      </c>
    </row>
    <row r="42" spans="2:10" ht="16" x14ac:dyDescent="0.2">
      <c r="B42" s="23"/>
      <c r="C42" s="25" t="s">
        <v>89</v>
      </c>
      <c r="D42" s="15">
        <v>480000</v>
      </c>
      <c r="E42" s="15">
        <v>220000</v>
      </c>
      <c r="F42" s="15"/>
      <c r="G42" s="15"/>
      <c r="H42" s="15"/>
      <c r="I42" s="35"/>
      <c r="J42" s="15">
        <f t="shared" si="6"/>
        <v>700000</v>
      </c>
    </row>
    <row r="43" spans="2:10" x14ac:dyDescent="0.2">
      <c r="B43" s="23"/>
      <c r="C43" s="25"/>
      <c r="D43" s="15"/>
      <c r="E43" s="15"/>
      <c r="F43" s="15"/>
      <c r="G43" s="15"/>
      <c r="H43" s="15"/>
      <c r="I43" s="35"/>
      <c r="J43" s="15">
        <f t="shared" si="6"/>
        <v>0</v>
      </c>
    </row>
    <row r="44" spans="2:10" x14ac:dyDescent="0.2">
      <c r="B44" s="23"/>
      <c r="C44" s="25"/>
      <c r="D44" s="15"/>
      <c r="E44" s="11"/>
      <c r="F44" s="11"/>
      <c r="G44" s="11"/>
      <c r="H44" s="11"/>
      <c r="J44" s="15">
        <f t="shared" si="6"/>
        <v>0</v>
      </c>
    </row>
    <row r="45" spans="2:10" ht="16" x14ac:dyDescent="0.2">
      <c r="B45" s="23"/>
      <c r="C45" s="9" t="s">
        <v>17</v>
      </c>
      <c r="D45" s="16">
        <f>SUM(D41:D44)</f>
        <v>618000</v>
      </c>
      <c r="E45" s="16">
        <f t="shared" ref="E45:H45" si="9">SUM(E41:E44)</f>
        <v>358000</v>
      </c>
      <c r="F45" s="16">
        <f t="shared" si="9"/>
        <v>138000</v>
      </c>
      <c r="G45" s="16">
        <f t="shared" si="9"/>
        <v>138000</v>
      </c>
      <c r="H45" s="16">
        <f t="shared" si="9"/>
        <v>138000</v>
      </c>
      <c r="J45" s="16">
        <f>SUM(J41:J44)</f>
        <v>1390000</v>
      </c>
    </row>
    <row r="46" spans="2:10" ht="16" x14ac:dyDescent="0.2">
      <c r="B46" s="23"/>
      <c r="C46" s="14" t="s">
        <v>42</v>
      </c>
      <c r="D46" s="13" t="s">
        <v>35</v>
      </c>
      <c r="E46" s="10"/>
      <c r="F46" s="10"/>
      <c r="G46" s="10"/>
      <c r="H46" s="10"/>
      <c r="J46" s="15"/>
    </row>
    <row r="47" spans="2:10" ht="16" x14ac:dyDescent="0.2">
      <c r="B47" s="23"/>
      <c r="C47" s="25" t="s">
        <v>79</v>
      </c>
      <c r="D47" s="15">
        <v>6000000</v>
      </c>
      <c r="E47" s="44">
        <v>2330000</v>
      </c>
      <c r="F47" s="44">
        <v>100000</v>
      </c>
      <c r="G47" s="44">
        <v>100000</v>
      </c>
      <c r="H47" s="44">
        <v>50000</v>
      </c>
      <c r="J47" s="15">
        <f t="shared" si="6"/>
        <v>8580000</v>
      </c>
    </row>
    <row r="48" spans="2:10" ht="16" x14ac:dyDescent="0.2">
      <c r="B48" s="23"/>
      <c r="C48" s="25" t="s">
        <v>80</v>
      </c>
      <c r="D48" s="15">
        <v>0</v>
      </c>
      <c r="E48" s="44">
        <v>1000000</v>
      </c>
      <c r="F48" s="44">
        <v>400000</v>
      </c>
      <c r="G48" s="44">
        <v>200000</v>
      </c>
      <c r="H48" s="44">
        <v>64300</v>
      </c>
      <c r="J48" s="15">
        <f t="shared" si="6"/>
        <v>1664300</v>
      </c>
    </row>
    <row r="49" spans="2:10" ht="16" x14ac:dyDescent="0.2">
      <c r="B49" s="23"/>
      <c r="C49" s="25" t="s">
        <v>81</v>
      </c>
      <c r="D49" s="15">
        <v>500000</v>
      </c>
      <c r="E49" s="44">
        <v>2000000</v>
      </c>
      <c r="F49" s="44">
        <v>500000</v>
      </c>
      <c r="G49" s="44">
        <v>480000</v>
      </c>
      <c r="H49" s="44">
        <v>89500</v>
      </c>
      <c r="J49" s="15">
        <f t="shared" si="6"/>
        <v>3569500</v>
      </c>
    </row>
    <row r="50" spans="2:10" ht="16" x14ac:dyDescent="0.2">
      <c r="B50" s="23"/>
      <c r="C50" s="25" t="s">
        <v>82</v>
      </c>
      <c r="D50" s="15">
        <v>0</v>
      </c>
      <c r="E50" s="44">
        <v>3000000</v>
      </c>
      <c r="F50" s="44">
        <v>1000000</v>
      </c>
      <c r="G50" s="44">
        <v>150000</v>
      </c>
      <c r="H50" s="44">
        <v>160900</v>
      </c>
      <c r="J50" s="15">
        <f t="shared" si="6"/>
        <v>4310900</v>
      </c>
    </row>
    <row r="51" spans="2:10" ht="16" x14ac:dyDescent="0.2">
      <c r="B51" s="23"/>
      <c r="C51" s="25" t="s">
        <v>83</v>
      </c>
      <c r="D51" s="15"/>
      <c r="E51" s="44">
        <v>3000000</v>
      </c>
      <c r="F51" s="44">
        <v>1500000</v>
      </c>
      <c r="G51" s="44">
        <v>700000</v>
      </c>
      <c r="H51" s="44">
        <v>300000</v>
      </c>
      <c r="J51" s="15">
        <f t="shared" si="6"/>
        <v>5500000</v>
      </c>
    </row>
    <row r="52" spans="2:10" ht="16" x14ac:dyDescent="0.2">
      <c r="B52" s="23"/>
      <c r="C52" s="25" t="s">
        <v>84</v>
      </c>
      <c r="D52" s="15">
        <v>4000000</v>
      </c>
      <c r="E52" s="44">
        <v>1000000</v>
      </c>
      <c r="F52" s="44">
        <v>200000</v>
      </c>
      <c r="G52" s="44">
        <v>200000</v>
      </c>
      <c r="H52" s="44">
        <v>100000</v>
      </c>
      <c r="J52" s="15">
        <f t="shared" si="6"/>
        <v>5500000</v>
      </c>
    </row>
    <row r="53" spans="2:10" ht="16" x14ac:dyDescent="0.2">
      <c r="B53" s="23"/>
      <c r="C53" s="25" t="s">
        <v>85</v>
      </c>
      <c r="D53" s="15">
        <v>500000</v>
      </c>
      <c r="E53" s="60">
        <v>3500000</v>
      </c>
      <c r="F53" s="60">
        <v>1000000</v>
      </c>
      <c r="G53" s="60">
        <v>350000</v>
      </c>
      <c r="H53" s="60">
        <v>141662</v>
      </c>
      <c r="J53" s="15">
        <f t="shared" si="6"/>
        <v>5491662</v>
      </c>
    </row>
    <row r="54" spans="2:10" ht="16" x14ac:dyDescent="0.2">
      <c r="B54" s="23"/>
      <c r="C54" s="25" t="s">
        <v>86</v>
      </c>
      <c r="D54" s="15">
        <v>0</v>
      </c>
      <c r="E54" s="60">
        <v>75000</v>
      </c>
      <c r="F54" s="60">
        <v>75000</v>
      </c>
      <c r="G54" s="60">
        <v>30000</v>
      </c>
      <c r="H54" s="60">
        <v>11400</v>
      </c>
      <c r="J54" s="15">
        <f t="shared" si="6"/>
        <v>191400</v>
      </c>
    </row>
    <row r="55" spans="2:10" x14ac:dyDescent="0.2">
      <c r="B55" s="23"/>
      <c r="C55" s="25"/>
      <c r="D55" s="15"/>
      <c r="E55" s="60"/>
      <c r="F55" s="60"/>
      <c r="G55" s="60"/>
      <c r="H55" s="60"/>
      <c r="J55" s="15">
        <f t="shared" si="6"/>
        <v>0</v>
      </c>
    </row>
    <row r="56" spans="2:10" ht="16" x14ac:dyDescent="0.2">
      <c r="B56" s="24"/>
      <c r="C56" s="9" t="s">
        <v>18</v>
      </c>
      <c r="D56" s="16">
        <f>SUM(D47:D55)</f>
        <v>11000000</v>
      </c>
      <c r="E56" s="16">
        <f>SUM(E47:E55)</f>
        <v>15905000</v>
      </c>
      <c r="F56" s="16">
        <f>SUM(F47:F55)</f>
        <v>4775000</v>
      </c>
      <c r="G56" s="16">
        <f>SUM(G47:G55)</f>
        <v>2210000</v>
      </c>
      <c r="H56" s="16">
        <f>SUM(H47:H55)</f>
        <v>917762</v>
      </c>
      <c r="J56" s="15">
        <f t="shared" si="6"/>
        <v>34807762</v>
      </c>
    </row>
    <row r="57" spans="2:10" ht="16" x14ac:dyDescent="0.2">
      <c r="B57" s="24"/>
      <c r="C57" s="9" t="s">
        <v>19</v>
      </c>
      <c r="D57" s="16">
        <f>SUM(D56,D45,D39,D35,D30,D20,D15)</f>
        <v>11703680.73</v>
      </c>
      <c r="E57" s="16">
        <f>SUM(E56,E45,E39,E35,E30,E20,E15)</f>
        <v>22348680.73</v>
      </c>
      <c r="F57" s="16">
        <f>SUM(F56,F45,F39,F35,F30,F20,F15)</f>
        <v>7432380.7300000004</v>
      </c>
      <c r="G57" s="16">
        <f>SUM(G56,G45,G39,G35,G30,G20,G15)</f>
        <v>2433680.73</v>
      </c>
      <c r="H57" s="16">
        <f>SUM(H56,H45,H39,H35,H30,H20,H15)</f>
        <v>1141442.73</v>
      </c>
      <c r="J57" s="16">
        <f t="shared" si="6"/>
        <v>45059865.649999991</v>
      </c>
    </row>
    <row r="58" spans="2:10" x14ac:dyDescent="0.2">
      <c r="B58" s="6"/>
      <c r="D58"/>
      <c r="E58"/>
      <c r="H58"/>
      <c r="I58"/>
      <c r="J58" t="s">
        <v>20</v>
      </c>
    </row>
    <row r="59" spans="2:10" ht="32" x14ac:dyDescent="0.2">
      <c r="B59" s="71" t="s">
        <v>43</v>
      </c>
      <c r="C59" s="17" t="s">
        <v>43</v>
      </c>
      <c r="D59" s="18"/>
      <c r="E59" s="18"/>
      <c r="F59" s="18"/>
      <c r="G59" s="18"/>
      <c r="H59" s="18"/>
      <c r="I59"/>
      <c r="J59" s="18" t="s">
        <v>20</v>
      </c>
    </row>
    <row r="60" spans="2:10" x14ac:dyDescent="0.2">
      <c r="B60" s="23"/>
      <c r="C60" s="25"/>
      <c r="D60" s="13"/>
      <c r="E60" s="10"/>
      <c r="F60" s="10"/>
      <c r="G60" s="10"/>
      <c r="H60" s="10"/>
      <c r="J60" s="15">
        <f>SUM(D60:H60)</f>
        <v>0</v>
      </c>
    </row>
    <row r="61" spans="2:10" x14ac:dyDescent="0.2">
      <c r="B61" s="23"/>
      <c r="C61" s="25"/>
      <c r="D61" s="13"/>
      <c r="E61" s="10"/>
      <c r="F61" s="10"/>
      <c r="G61" s="10"/>
      <c r="H61" s="10"/>
      <c r="J61" s="15">
        <f t="shared" ref="J61" si="10">SUM(D61:H61)</f>
        <v>0</v>
      </c>
    </row>
    <row r="62" spans="2:10" ht="16" x14ac:dyDescent="0.2">
      <c r="B62" s="24"/>
      <c r="C62" s="9" t="s">
        <v>21</v>
      </c>
      <c r="D62" s="16">
        <f>SUM(D60:D61)</f>
        <v>0</v>
      </c>
      <c r="E62" s="16">
        <f t="shared" ref="E62:H62" si="11">SUM(E60:E61)</f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J62" s="16">
        <f>SUM(J60:J61)</f>
        <v>0</v>
      </c>
    </row>
    <row r="63" spans="2:10" ht="16" thickBot="1" x14ac:dyDescent="0.25">
      <c r="B63" s="6"/>
      <c r="D63"/>
      <c r="E63"/>
      <c r="H63"/>
      <c r="I63"/>
      <c r="J63" t="s">
        <v>20</v>
      </c>
    </row>
    <row r="64" spans="2:10" s="1" customFormat="1" ht="33" thickBot="1" x14ac:dyDescent="0.25">
      <c r="B64" s="19" t="s">
        <v>22</v>
      </c>
      <c r="C64" s="19"/>
      <c r="D64" s="20">
        <f>SUM(D62,D57)</f>
        <v>11703680.73</v>
      </c>
      <c r="E64" s="20">
        <f t="shared" ref="E64:J64" si="12">SUM(E62,E57)</f>
        <v>22348680.73</v>
      </c>
      <c r="F64" s="20">
        <f t="shared" si="12"/>
        <v>7432380.7300000004</v>
      </c>
      <c r="G64" s="20">
        <f t="shared" si="12"/>
        <v>2433680.73</v>
      </c>
      <c r="H64" s="20">
        <f t="shared" si="12"/>
        <v>1141442.73</v>
      </c>
      <c r="I64" s="7"/>
      <c r="J64" s="20">
        <f>SUM(J62,J57)</f>
        <v>45059865.649999991</v>
      </c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  <row r="74" spans="2:2" x14ac:dyDescent="0.2">
      <c r="B74" s="6"/>
    </row>
    <row r="75" spans="2:2" x14ac:dyDescent="0.2">
      <c r="B75" s="6"/>
    </row>
    <row r="76" spans="2:2" x14ac:dyDescent="0.2">
      <c r="B76" s="6"/>
    </row>
    <row r="77" spans="2:2" x14ac:dyDescent="0.2">
      <c r="B77" s="6"/>
    </row>
    <row r="78" spans="2:2" x14ac:dyDescent="0.2">
      <c r="B78" s="6"/>
    </row>
    <row r="79" spans="2:2" x14ac:dyDescent="0.2">
      <c r="B79" s="6"/>
    </row>
  </sheetData>
  <pageMargins left="0.7" right="0.7" top="0.75" bottom="0.75" header="0.3" footer="0.3"/>
  <pageSetup scale="97" fitToHeight="0" orientation="landscape" r:id="rId1"/>
  <ignoredErrors>
    <ignoredError sqref="J23:J29 J37 J41:J43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baseColWidth="10" defaultColWidth="9.1640625" defaultRowHeight="15" x14ac:dyDescent="0.2"/>
  <cols>
    <col min="1" max="1" width="3.1640625" customWidth="1"/>
    <col min="2" max="2" width="9.6640625" customWidth="1"/>
    <col min="3" max="3" width="44.5" customWidth="1"/>
    <col min="4" max="4" width="12.83203125" style="6" customWidth="1"/>
    <col min="5" max="5" width="12.5" style="2" customWidth="1"/>
    <col min="6" max="6" width="12.6640625" customWidth="1"/>
    <col min="7" max="7" width="12.83203125" customWidth="1"/>
    <col min="8" max="8" width="13.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ht="16" x14ac:dyDescent="0.2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ht="16" x14ac:dyDescent="0.2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">
      <c r="B52" s="6"/>
      <c r="D52"/>
      <c r="E52"/>
      <c r="H52"/>
      <c r="I52"/>
      <c r="J52" t="s">
        <v>20</v>
      </c>
    </row>
    <row r="53" spans="2:10" x14ac:dyDescent="0.2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ht="16" x14ac:dyDescent="0.2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baseColWidth="10" defaultColWidth="9.1640625" defaultRowHeight="15" x14ac:dyDescent="0.2"/>
  <cols>
    <col min="1" max="1" width="3.1640625" customWidth="1"/>
    <col min="2" max="2" width="10.6640625" customWidth="1"/>
    <col min="3" max="3" width="45.5" customWidth="1"/>
    <col min="4" max="4" width="12.6640625" style="6" customWidth="1"/>
    <col min="5" max="5" width="12.5" style="2" customWidth="1"/>
    <col min="6" max="7" width="12.5" customWidth="1"/>
    <col min="8" max="8" width="12.5" style="2" customWidth="1"/>
    <col min="9" max="9" width="0.83203125" style="7" customWidth="1"/>
    <col min="10" max="10" width="13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ht="16" x14ac:dyDescent="0.2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">
      <c r="B52" s="6"/>
      <c r="D52"/>
      <c r="E52"/>
      <c r="H52"/>
      <c r="I52"/>
      <c r="J52" t="s">
        <v>20</v>
      </c>
    </row>
    <row r="53" spans="2:10" ht="32" x14ac:dyDescent="0.2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ht="16" x14ac:dyDescent="0.2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0" customWidth="1"/>
    <col min="3" max="3" width="46.83203125" customWidth="1"/>
    <col min="4" max="4" width="12.6640625" style="6" customWidth="1"/>
    <col min="5" max="5" width="12.5" style="2" customWidth="1"/>
    <col min="6" max="6" width="12.83203125" customWidth="1"/>
    <col min="7" max="7" width="12.5" customWidth="1"/>
    <col min="8" max="8" width="12.6640625" style="2" customWidth="1"/>
    <col min="9" max="9" width="0.83203125" style="7" customWidth="1"/>
    <col min="10" max="10" width="12.6640625" bestFit="1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ht="16" x14ac:dyDescent="0.2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ht="16" x14ac:dyDescent="0.2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6" x14ac:dyDescent="0.2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ht="16" x14ac:dyDescent="0.2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ht="16" x14ac:dyDescent="0.2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">
      <c r="B51" s="6"/>
      <c r="D51"/>
      <c r="E51"/>
      <c r="H51"/>
      <c r="I51"/>
      <c r="J51" t="s">
        <v>20</v>
      </c>
    </row>
    <row r="52" spans="2:10" ht="32" x14ac:dyDescent="0.2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ht="16" x14ac:dyDescent="0.2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6" thickBot="1" x14ac:dyDescent="0.25">
      <c r="B56" s="6"/>
      <c r="D56"/>
      <c r="E56"/>
      <c r="H56"/>
      <c r="I56"/>
      <c r="J56" t="s">
        <v>20</v>
      </c>
    </row>
    <row r="57" spans="2:10" s="1" customFormat="1" ht="33" thickBot="1" x14ac:dyDescent="0.2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1.1640625" customWidth="1"/>
    <col min="3" max="3" width="46.5" customWidth="1"/>
    <col min="4" max="4" width="13.33203125" style="6" customWidth="1"/>
    <col min="5" max="5" width="13.1640625" style="2" customWidth="1"/>
    <col min="6" max="7" width="13.1640625" customWidth="1"/>
    <col min="8" max="8" width="12.8320312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ht="16" x14ac:dyDescent="0.2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6" x14ac:dyDescent="0.2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ht="16" x14ac:dyDescent="0.2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ht="16" x14ac:dyDescent="0.2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">
      <c r="B51" s="6"/>
      <c r="D51"/>
      <c r="E51"/>
      <c r="H51"/>
      <c r="I51"/>
      <c r="J51" t="s">
        <v>20</v>
      </c>
    </row>
    <row r="52" spans="2:10" ht="32" x14ac:dyDescent="0.2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ht="16" x14ac:dyDescent="0.2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6" thickBot="1" x14ac:dyDescent="0.25">
      <c r="B56" s="6"/>
      <c r="D56"/>
      <c r="E56"/>
      <c r="H56"/>
      <c r="I56"/>
      <c r="J56" t="s">
        <v>20</v>
      </c>
    </row>
    <row r="57" spans="2:10" s="1" customFormat="1" ht="33" thickBot="1" x14ac:dyDescent="0.2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5" style="6" customWidth="1"/>
    <col min="5" max="5" width="12.5" style="2" customWidth="1"/>
    <col min="6" max="6" width="12.5" customWidth="1"/>
    <col min="7" max="7" width="13" customWidth="1"/>
    <col min="8" max="8" width="12.5" style="2" customWidth="1"/>
    <col min="9" max="9" width="1.66406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16" x14ac:dyDescent="0.2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/>
    </row>
    <row r="11" spans="2:39" ht="16" x14ac:dyDescent="0.2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16" x14ac:dyDescent="0.2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ht="16" x14ac:dyDescent="0.2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ht="16" x14ac:dyDescent="0.2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ht="16" x14ac:dyDescent="0.2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ht="16" x14ac:dyDescent="0.2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ht="16" x14ac:dyDescent="0.2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ht="16" x14ac:dyDescent="0.2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16" x14ac:dyDescent="0.2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ht="16" x14ac:dyDescent="0.2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ht="16" x14ac:dyDescent="0.2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ht="16" x14ac:dyDescent="0.2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ht="16" x14ac:dyDescent="0.2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ht="16" x14ac:dyDescent="0.2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ht="16" x14ac:dyDescent="0.2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ht="16" x14ac:dyDescent="0.2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ht="16" x14ac:dyDescent="0.2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ht="16" x14ac:dyDescent="0.2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4" x14ac:dyDescent="0.2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4" x14ac:dyDescent="0.2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4" x14ac:dyDescent="0.2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ht="16" x14ac:dyDescent="0.2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ht="16" x14ac:dyDescent="0.2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16" x14ac:dyDescent="0.2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2" x14ac:dyDescent="0.2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ht="16" x14ac:dyDescent="0.2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ht="16" x14ac:dyDescent="0.2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">
      <c r="B47" s="6"/>
      <c r="D47"/>
      <c r="E47"/>
      <c r="H47"/>
      <c r="I47"/>
      <c r="J47" t="s">
        <v>20</v>
      </c>
    </row>
    <row r="48" spans="2:10" x14ac:dyDescent="0.2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ht="16" x14ac:dyDescent="0.2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6" thickBot="1" x14ac:dyDescent="0.25">
      <c r="B52" s="6"/>
      <c r="D52"/>
      <c r="E52"/>
      <c r="H52"/>
      <c r="I52"/>
      <c r="J52" t="s">
        <v>20</v>
      </c>
    </row>
    <row r="53" spans="2:10" s="1" customFormat="1" ht="33" thickBot="1" x14ac:dyDescent="0.2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">
      <c r="B54" s="6"/>
    </row>
    <row r="55" spans="2:10" x14ac:dyDescent="0.2">
      <c r="B55" s="6"/>
    </row>
    <row r="56" spans="2:10" x14ac:dyDescent="0.2">
      <c r="B56" s="6"/>
    </row>
    <row r="57" spans="2:10" x14ac:dyDescent="0.2">
      <c r="B57" s="6"/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83203125" style="6" customWidth="1"/>
    <col min="5" max="5" width="12.5" style="2" customWidth="1"/>
    <col min="6" max="6" width="12.6640625" customWidth="1"/>
    <col min="7" max="7" width="12.83203125" customWidth="1"/>
    <col min="8" max="8" width="13.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16" x14ac:dyDescent="0.2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ht="16" x14ac:dyDescent="0.2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ht="16" x14ac:dyDescent="0.2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ht="16" x14ac:dyDescent="0.2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ht="16" x14ac:dyDescent="0.2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ht="16" x14ac:dyDescent="0.2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ht="16" x14ac:dyDescent="0.2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ht="16" x14ac:dyDescent="0.2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16" x14ac:dyDescent="0.2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ht="16" x14ac:dyDescent="0.2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ht="16" x14ac:dyDescent="0.2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8" x14ac:dyDescent="0.2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64" x14ac:dyDescent="0.2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0" x14ac:dyDescent="0.2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ht="16" x14ac:dyDescent="0.2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">
      <c r="B52" s="6"/>
      <c r="D52"/>
      <c r="E52"/>
      <c r="H52"/>
      <c r="I52"/>
      <c r="J52" t="s">
        <v>20</v>
      </c>
    </row>
    <row r="53" spans="2:10" x14ac:dyDescent="0.2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ht="16" x14ac:dyDescent="0.2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2024-03-31T00:58:04Z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