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1315" documentId="8_{2AF90E3C-E5A2-4EF9-8EBD-EB003E3A627E}" xr6:coauthVersionLast="47" xr6:coauthVersionMax="47" xr10:uidLastSave="{FEDD01F1-DDF8-45F1-89A8-0BF08FF6BB42}"/>
  <bookViews>
    <workbookView xWindow="15270" yWindow="0" windowWidth="15540" windowHeight="1857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Task Hour Calculator" sheetId="36" r:id="rId4"/>
    <sheet name="Schedule" sheetId="37" r:id="rId5"/>
    <sheet name="Performance Measures" sheetId="39" r:id="rId6"/>
    <sheet name="Formatted Schedule" sheetId="38" r:id="rId7"/>
    <sheet name="Descriptive Schedule" sheetId="40" r:id="rId8"/>
  </sheets>
  <definedNames>
    <definedName name="_xlnm._FilterDatabase" localSheetId="1" hidden="1">'Consolidated Budget'!#REF!</definedName>
    <definedName name="_xlnm._FilterDatabase" localSheetId="2" hidden="1">'Measure 1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0" l="1"/>
  <c r="F13" i="30"/>
  <c r="G13" i="30"/>
  <c r="H13" i="30"/>
  <c r="D13" i="30"/>
  <c r="J13" i="16"/>
  <c r="H13" i="16" s="1"/>
  <c r="J24" i="16"/>
  <c r="J6" i="16"/>
  <c r="D6" i="16" s="1"/>
  <c r="J5" i="16"/>
  <c r="D5" i="16" s="1"/>
  <c r="J4" i="16"/>
  <c r="E4" i="16" s="1"/>
  <c r="F13" i="36"/>
  <c r="F14" i="36" s="1"/>
  <c r="I3" i="36"/>
  <c r="I4" i="36"/>
  <c r="I5" i="36"/>
  <c r="I6" i="36"/>
  <c r="I7" i="36"/>
  <c r="I8" i="36"/>
  <c r="I9" i="36"/>
  <c r="I10" i="36"/>
  <c r="I2" i="36"/>
  <c r="D11" i="36"/>
  <c r="D13" i="36" s="1"/>
  <c r="D14" i="36" s="1"/>
  <c r="E11" i="36"/>
  <c r="E13" i="36" s="1"/>
  <c r="E14" i="36" s="1"/>
  <c r="G11" i="36"/>
  <c r="G13" i="36" s="1"/>
  <c r="G15" i="36" s="1"/>
  <c r="H11" i="36"/>
  <c r="H13" i="36" s="1"/>
  <c r="H15" i="36" s="1"/>
  <c r="C11" i="36"/>
  <c r="C13" i="36" s="1"/>
  <c r="D13" i="16" l="1"/>
  <c r="D14" i="16" s="1"/>
  <c r="H14" i="16"/>
  <c r="E13" i="16"/>
  <c r="E14" i="16" s="1"/>
  <c r="F13" i="16"/>
  <c r="G13" i="16"/>
  <c r="J7" i="16"/>
  <c r="D7" i="16" s="1"/>
  <c r="J10" i="16"/>
  <c r="E10" i="16" s="1"/>
  <c r="H6" i="16"/>
  <c r="D4" i="16"/>
  <c r="E6" i="16"/>
  <c r="H5" i="16"/>
  <c r="F18" i="16"/>
  <c r="F19" i="16" s="1"/>
  <c r="F16" i="30" s="1"/>
  <c r="G5" i="16"/>
  <c r="F5" i="16"/>
  <c r="G6" i="16"/>
  <c r="F6" i="16"/>
  <c r="F4" i="16"/>
  <c r="E5" i="16"/>
  <c r="H4" i="16"/>
  <c r="G4" i="16"/>
  <c r="C14" i="36"/>
  <c r="C19" i="36" s="1"/>
  <c r="J18" i="16" s="1"/>
  <c r="G18" i="16" s="1"/>
  <c r="G19" i="16" s="1"/>
  <c r="G16" i="30" s="1"/>
  <c r="C17" i="36"/>
  <c r="C18" i="36"/>
  <c r="D15" i="36"/>
  <c r="F15" i="36"/>
  <c r="I13" i="36"/>
  <c r="E15" i="36"/>
  <c r="I11" i="36"/>
  <c r="D10" i="16" l="1"/>
  <c r="G10" i="16"/>
  <c r="D18" i="16"/>
  <c r="D19" i="16" s="1"/>
  <c r="D16" i="30" s="1"/>
  <c r="E7" i="16"/>
  <c r="G14" i="16"/>
  <c r="F10" i="16"/>
  <c r="F14" i="16"/>
  <c r="J14" i="16" s="1"/>
  <c r="D11" i="16"/>
  <c r="D12" i="30" s="1"/>
  <c r="E8" i="16"/>
  <c r="E7" i="30"/>
  <c r="E18" i="16"/>
  <c r="E19" i="16" s="1"/>
  <c r="E16" i="30" s="1"/>
  <c r="E11" i="16"/>
  <c r="F11" i="16"/>
  <c r="F12" i="30" s="1"/>
  <c r="G11" i="16"/>
  <c r="G12" i="30" s="1"/>
  <c r="H18" i="16"/>
  <c r="H19" i="16" s="1"/>
  <c r="H16" i="30" s="1"/>
  <c r="F7" i="16"/>
  <c r="F8" i="16" s="1"/>
  <c r="G7" i="16"/>
  <c r="G8" i="16" s="1"/>
  <c r="H7" i="16"/>
  <c r="H8" i="16" s="1"/>
  <c r="H7" i="30" s="1"/>
  <c r="D8" i="16"/>
  <c r="H10" i="16"/>
  <c r="I14" i="36"/>
  <c r="C15" i="36"/>
  <c r="C20" i="36"/>
  <c r="I15" i="36"/>
  <c r="J10" i="30"/>
  <c r="H11" i="16" l="1"/>
  <c r="H12" i="30" s="1"/>
  <c r="E12" i="30"/>
  <c r="E16" i="16"/>
  <c r="J11" i="16"/>
  <c r="J21" i="16" s="1"/>
  <c r="D7" i="30"/>
  <c r="D16" i="16"/>
  <c r="J19" i="16"/>
  <c r="G16" i="16"/>
  <c r="G7" i="30"/>
  <c r="J8" i="16"/>
  <c r="F16" i="16"/>
  <c r="F7" i="30"/>
  <c r="J7" i="30" s="1"/>
  <c r="H16" i="16"/>
  <c r="J11" i="30"/>
  <c r="J9" i="30"/>
  <c r="J8" i="30"/>
  <c r="J13" i="30"/>
  <c r="J16" i="16" l="1"/>
  <c r="G21" i="16"/>
  <c r="F21" i="16" l="1"/>
  <c r="J16" i="30"/>
  <c r="D21" i="16"/>
  <c r="E21" i="16"/>
  <c r="H21" i="16"/>
  <c r="E14" i="30"/>
  <c r="E18" i="30" s="1"/>
  <c r="H14" i="30"/>
  <c r="H18" i="30" s="1"/>
  <c r="F14" i="30"/>
  <c r="F18" i="30" s="1"/>
  <c r="G14" i="30"/>
  <c r="G18" i="30" s="1"/>
  <c r="D14" i="30" l="1"/>
  <c r="J12" i="30"/>
  <c r="D18" i="30" l="1"/>
  <c r="J14" i="30"/>
  <c r="J18" i="30" s="1"/>
</calcChain>
</file>

<file path=xl/sharedStrings.xml><?xml version="1.0" encoding="utf-8"?>
<sst xmlns="http://schemas.openxmlformats.org/spreadsheetml/2006/main" count="182" uniqueCount="112">
  <si>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</si>
  <si>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</si>
  <si>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</si>
  <si>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</si>
  <si>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</si>
  <si>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</si>
  <si>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</si>
  <si>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</si>
  <si>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</si>
  <si>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</si>
  <si>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</si>
  <si>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</si>
  <si>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</si>
  <si>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</si>
  <si>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</si>
  <si>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</si>
  <si>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</si>
  <si>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</si>
  <si>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</si>
  <si>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Personnel</t>
  </si>
  <si>
    <t> </t>
  </si>
  <si>
    <t xml:space="preserve"> Contractual </t>
  </si>
  <si>
    <t>Indirect Costs</t>
  </si>
  <si>
    <t>Planning Technical Services</t>
  </si>
  <si>
    <t>Project Manager</t>
  </si>
  <si>
    <t>COG Coordination</t>
  </si>
  <si>
    <t>Land Use Specialist</t>
  </si>
  <si>
    <t>Supporting Planner</t>
  </si>
  <si>
    <t>Financial Administrator</t>
  </si>
  <si>
    <t>COG Coalition Members</t>
  </si>
  <si>
    <t>Financial Coordination</t>
  </si>
  <si>
    <t>Consultant Coordination</t>
  </si>
  <si>
    <t>Municipal Coordination</t>
  </si>
  <si>
    <t>Working Group Meetings</t>
  </si>
  <si>
    <t>Climate Friendly Land Use Tool Box</t>
  </si>
  <si>
    <t>LIDAC Strategy</t>
  </si>
  <si>
    <t>Regulations and Processes Crafting</t>
  </si>
  <si>
    <t>Total Hours</t>
  </si>
  <si>
    <t>Hourly Rates</t>
  </si>
  <si>
    <t>Total Cost</t>
  </si>
  <si>
    <t>WestCOG NICRA (100.23%)</t>
  </si>
  <si>
    <t>Tasks</t>
  </si>
  <si>
    <t>Total</t>
  </si>
  <si>
    <t>NA</t>
  </si>
  <si>
    <t>Total Costs</t>
  </si>
  <si>
    <t>Indirect Total</t>
  </si>
  <si>
    <t>Personnel Total</t>
  </si>
  <si>
    <t>Contrctual Total</t>
  </si>
  <si>
    <t>Total Measure Cost</t>
  </si>
  <si>
    <t>Annual Rates</t>
  </si>
  <si>
    <t>1-1 Technical Support Meetings</t>
  </si>
  <si>
    <t>Task 1.</t>
  </si>
  <si>
    <t>Task 2.</t>
  </si>
  <si>
    <t>Task 3.</t>
  </si>
  <si>
    <t>Task 4.</t>
  </si>
  <si>
    <t>Task 5.</t>
  </si>
  <si>
    <t>Task 6.</t>
  </si>
  <si>
    <t>Task 7.</t>
  </si>
  <si>
    <t>Task 8.</t>
  </si>
  <si>
    <t>Task 9.</t>
  </si>
  <si>
    <t>Implementation Schedule</t>
  </si>
  <si>
    <t>Other</t>
  </si>
  <si>
    <t>Deputy Director</t>
  </si>
  <si>
    <t>Senior Planner</t>
  </si>
  <si>
    <t>Senior Project Manager</t>
  </si>
  <si>
    <t>Financial Director</t>
  </si>
  <si>
    <t xml:space="preserve"> TOTAL OTHER</t>
  </si>
  <si>
    <t xml:space="preserve">TOTAL FRINGE BENEFITS  </t>
  </si>
  <si>
    <t xml:space="preserve">TOTAL TRAVEL </t>
  </si>
  <si>
    <t xml:space="preserve">TOTAL EQUIPMENT </t>
  </si>
  <si>
    <t xml:space="preserve">TOTAL SUPPLIES </t>
  </si>
  <si>
    <t xml:space="preserve">TOTAL CONTRACTUAL </t>
  </si>
  <si>
    <t>Performance Measure</t>
  </si>
  <si>
    <t>Quarterly progress reports following the drafting, reviewing, and publishing of the toolbox.</t>
  </si>
  <si>
    <t>Review of annual permit data to update GHG calculations cross referenced with the Regulations and Processes table.</t>
  </si>
  <si>
    <t>Output/Outcome</t>
  </si>
  <si>
    <r>
      <t xml:space="preserve">Output. </t>
    </r>
    <r>
      <rPr>
        <sz val="11"/>
        <color rgb="FF000000"/>
        <rFont val="Calibri"/>
        <family val="2"/>
      </rPr>
      <t>Climate Friendly Land Use Toolbox</t>
    </r>
  </si>
  <si>
    <r>
      <t>Outcome.</t>
    </r>
    <r>
      <rPr>
        <sz val="11"/>
        <color rgb="FF000000"/>
        <rFont val="Calibri"/>
        <family val="2"/>
      </rPr>
      <t xml:space="preserve"> Local Adoption of Land Use Regulations and Processes (50)</t>
    </r>
  </si>
  <si>
    <t xml:space="preserve">Regulations and Processes table of adopted regulations and processes, part of a quarterly process. Target is 50 municipalities. </t>
  </si>
  <si>
    <r>
      <t>Output</t>
    </r>
    <r>
      <rPr>
        <sz val="11"/>
        <color rgb="FF000000"/>
        <rFont val="Calibri"/>
        <family val="2"/>
      </rPr>
      <t>. Case Studies Addendum</t>
    </r>
  </si>
  <si>
    <t>Count of each write up following a successful local adoption. Target is 50 over five years.</t>
  </si>
  <si>
    <r>
      <t>Outcome.</t>
    </r>
    <r>
      <rPr>
        <sz val="11"/>
        <color rgb="FF000000"/>
        <rFont val="Calibri"/>
        <family val="2"/>
      </rPr>
      <t xml:space="preserve"> GHG Emissions Reductions. (48,173 MTCO2e/year)</t>
    </r>
  </si>
  <si>
    <t>Convene Project Council</t>
  </si>
  <si>
    <t>RFP Process</t>
  </si>
  <si>
    <t>Consultant Selection</t>
  </si>
  <si>
    <t>Kick Off Meeting</t>
  </si>
  <si>
    <t>Toolbox Data Discovery</t>
  </si>
  <si>
    <t>Drafting Toolbox</t>
  </si>
  <si>
    <t>Review Toolbox</t>
  </si>
  <si>
    <t>Publish Toolbox</t>
  </si>
  <si>
    <t>Prioritization Process</t>
  </si>
  <si>
    <t>Technical Assistance Registration</t>
  </si>
  <si>
    <t>Public Education Meeting</t>
  </si>
  <si>
    <t>Action</t>
  </si>
  <si>
    <t>Entities</t>
  </si>
  <si>
    <t>Time</t>
  </si>
  <si>
    <t>Consultant, WestCOG</t>
  </si>
  <si>
    <t>Contract Agreements</t>
  </si>
  <si>
    <t>COG Coalition</t>
  </si>
  <si>
    <t>WestCOG</t>
  </si>
  <si>
    <t>Consultant, WestCOG, Coalition</t>
  </si>
  <si>
    <t>Coaltion</t>
  </si>
  <si>
    <t>Consultant</t>
  </si>
  <si>
    <t>Case Study Addendum</t>
  </si>
  <si>
    <t>1 week</t>
  </si>
  <si>
    <t>6 weeks</t>
  </si>
  <si>
    <t>2 weeks</t>
  </si>
  <si>
    <t>3 weeks</t>
  </si>
  <si>
    <t>1 year</t>
  </si>
  <si>
    <t>4 weeks</t>
  </si>
  <si>
    <t>3 years</t>
  </si>
  <si>
    <t>1-on-1 Technical Assistance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</si>
</sst>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i/>
      <sz val="11"/>
      <color theme="1" tint="0.24994659260841701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i/>
      <sz val="11"/>
      <color theme="1" tint="0.24994659260841701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i/>
      <sz val="11"/>
      <color theme="2" tint="-0.749992370372631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b/>
      <i/>
      <sz val="11"/>
      <color theme="2" tint="-0.74999237037263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i/>
      <sz val="11"/>
      <color theme="2" tint="-0.749961851863155"/>
      <name val="Calibri"/>
      <family val="2"/>
      <scheme val="minor"/>
    </font>
    <font>
      <sz val="16"/>
      <color theme="4"/>
      <name val="Aptos"/>
      <family val="2"/>
    </font>
    <font>
      <sz val="11"/>
      <color rgb="FF000000"/>
      <name val="Calibri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1"/>
      </right>
      <top/>
      <bottom/>
      <diagonal/>
    </border>
    <border>
      <left style="thin">
        <color theme="0" tint="-0.34998626667073579"/>
      </left>
      <right style="thick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ck">
        <color theme="1"/>
      </right>
      <top style="thin">
        <color theme="0" tint="-0.34998626667073579"/>
      </top>
      <bottom/>
      <diagonal/>
    </border>
    <border>
      <left style="thick">
        <color theme="1"/>
      </left>
      <right/>
      <top style="thin">
        <color theme="0" tint="-0.34998626667073579"/>
      </top>
      <bottom/>
      <diagonal/>
    </border>
    <border>
      <left/>
      <right style="mediumDashed">
        <color theme="5" tint="-0.24994659260841701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Dashed">
        <color theme="5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Dashed">
        <color theme="5" tint="-0.24994659260841701"/>
      </right>
      <top/>
      <bottom/>
      <diagonal/>
    </border>
    <border>
      <left/>
      <right style="mediumDashed">
        <color theme="5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Dashed">
        <color theme="5" tint="-0.2499465926084170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auto="1"/>
      </left>
      <right style="thin">
        <color theme="0" tint="-0.2499465926084170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22" fillId="0" borderId="24" applyNumberFormat="0" applyFill="0" applyAlignment="0" applyProtection="0"/>
  </cellStyleXfs>
  <cellXfs count="19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4" borderId="1" xfId="0" applyFont="1" applyFill="1" applyBorder="1" applyAlignment="1">
      <alignment wrapText="1"/>
    </xf>
    <xf numFmtId="0" fontId="0" fillId="0" borderId="1" xfId="0" applyBorder="1"/>
    <xf numFmtId="0" fontId="9" fillId="0" borderId="10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12" fillId="0" borderId="0" xfId="0" applyFont="1"/>
    <xf numFmtId="0" fontId="7" fillId="0" borderId="15" xfId="0" applyFont="1" applyBorder="1" applyAlignment="1">
      <alignment vertical="top" wrapText="1"/>
    </xf>
    <xf numFmtId="0" fontId="0" fillId="0" borderId="16" xfId="0" applyBorder="1"/>
    <xf numFmtId="0" fontId="5" fillId="0" borderId="17" xfId="0" applyFont="1" applyBorder="1" applyAlignment="1">
      <alignment vertical="top" wrapText="1"/>
    </xf>
    <xf numFmtId="6" fontId="0" fillId="0" borderId="0" xfId="0" applyNumberFormat="1"/>
    <xf numFmtId="0" fontId="11" fillId="5" borderId="7" xfId="0" applyFont="1" applyFill="1" applyBorder="1"/>
    <xf numFmtId="0" fontId="1" fillId="5" borderId="6" xfId="0" applyFont="1" applyFill="1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9" fillId="6" borderId="12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7" xfId="0" applyFont="1" applyFill="1" applyBorder="1"/>
    <xf numFmtId="0" fontId="1" fillId="2" borderId="6" xfId="0" applyFont="1" applyFill="1" applyBorder="1" applyAlignment="1">
      <alignment wrapText="1"/>
    </xf>
    <xf numFmtId="0" fontId="9" fillId="3" borderId="12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9" fillId="0" borderId="18" xfId="0" applyNumberFormat="1" applyFont="1" applyBorder="1" applyAlignment="1">
      <alignment wrapText="1"/>
    </xf>
    <xf numFmtId="0" fontId="9" fillId="0" borderId="0" xfId="0" applyFont="1"/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19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165" fontId="0" fillId="0" borderId="0" xfId="0" applyNumberFormat="1"/>
    <xf numFmtId="165" fontId="2" fillId="0" borderId="0" xfId="0" applyNumberFormat="1" applyFont="1"/>
    <xf numFmtId="0" fontId="6" fillId="0" borderId="6" xfId="0" applyFont="1" applyBorder="1" applyAlignment="1">
      <alignment wrapText="1"/>
    </xf>
    <xf numFmtId="0" fontId="6" fillId="0" borderId="6" xfId="0" applyFont="1" applyBorder="1"/>
    <xf numFmtId="0" fontId="9" fillId="0" borderId="6" xfId="0" applyFont="1" applyBorder="1" applyAlignment="1">
      <alignment wrapText="1"/>
    </xf>
    <xf numFmtId="0" fontId="2" fillId="0" borderId="21" xfId="0" applyFont="1" applyBorder="1" applyAlignment="1">
      <alignment vertical="top" wrapText="1"/>
    </xf>
    <xf numFmtId="0" fontId="2" fillId="0" borderId="6" xfId="0" applyFont="1" applyBorder="1"/>
    <xf numFmtId="0" fontId="9" fillId="0" borderId="2" xfId="0" applyFont="1" applyBorder="1" applyAlignment="1">
      <alignment wrapText="1"/>
    </xf>
    <xf numFmtId="6" fontId="14" fillId="0" borderId="3" xfId="0" applyNumberFormat="1" applyFont="1" applyBorder="1" applyAlignment="1">
      <alignment wrapText="1"/>
    </xf>
    <xf numFmtId="6" fontId="15" fillId="0" borderId="0" xfId="0" applyNumberFormat="1" applyFont="1"/>
    <xf numFmtId="6" fontId="14" fillId="0" borderId="1" xfId="0" applyNumberFormat="1" applyFont="1" applyBorder="1" applyAlignment="1">
      <alignment wrapText="1"/>
    </xf>
    <xf numFmtId="0" fontId="15" fillId="0" borderId="0" xfId="0" applyFont="1"/>
    <xf numFmtId="6" fontId="14" fillId="4" borderId="2" xfId="0" applyNumberFormat="1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5" fillId="0" borderId="6" xfId="0" applyFont="1" applyBorder="1" applyAlignment="1">
      <alignment wrapText="1"/>
    </xf>
    <xf numFmtId="6" fontId="14" fillId="4" borderId="1" xfId="0" applyNumberFormat="1" applyFont="1" applyFill="1" applyBorder="1" applyAlignment="1">
      <alignment wrapText="1"/>
    </xf>
    <xf numFmtId="6" fontId="16" fillId="0" borderId="3" xfId="0" applyNumberFormat="1" applyFont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6" xfId="0" applyFont="1" applyBorder="1"/>
    <xf numFmtId="0" fontId="14" fillId="0" borderId="3" xfId="0" applyFont="1" applyBorder="1" applyAlignment="1">
      <alignment horizontal="left" wrapText="1" indent="2"/>
    </xf>
    <xf numFmtId="6" fontId="16" fillId="0" borderId="11" xfId="0" applyNumberFormat="1" applyFont="1" applyBorder="1" applyAlignment="1">
      <alignment wrapText="1"/>
    </xf>
    <xf numFmtId="6" fontId="14" fillId="4" borderId="3" xfId="0" applyNumberFormat="1" applyFont="1" applyFill="1" applyBorder="1" applyAlignment="1">
      <alignment wrapText="1"/>
    </xf>
    <xf numFmtId="0" fontId="0" fillId="0" borderId="22" xfId="0" applyBorder="1"/>
    <xf numFmtId="0" fontId="2" fillId="0" borderId="23" xfId="0" applyFont="1" applyBorder="1"/>
    <xf numFmtId="0" fontId="19" fillId="0" borderId="0" xfId="0" applyFont="1"/>
    <xf numFmtId="6" fontId="18" fillId="4" borderId="1" xfId="0" applyNumberFormat="1" applyFont="1" applyFill="1" applyBorder="1" applyAlignment="1">
      <alignment wrapText="1"/>
    </xf>
    <xf numFmtId="6" fontId="20" fillId="0" borderId="3" xfId="0" applyNumberFormat="1" applyFont="1" applyBorder="1" applyAlignment="1">
      <alignment wrapText="1"/>
    </xf>
    <xf numFmtId="6" fontId="20" fillId="4" borderId="1" xfId="0" applyNumberFormat="1" applyFont="1" applyFill="1" applyBorder="1" applyAlignment="1">
      <alignment wrapText="1"/>
    </xf>
    <xf numFmtId="0" fontId="14" fillId="0" borderId="3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22" fillId="0" borderId="24" xfId="2" applyAlignment="1"/>
    <xf numFmtId="38" fontId="14" fillId="0" borderId="3" xfId="0" applyNumberFormat="1" applyFont="1" applyBorder="1"/>
    <xf numFmtId="38" fontId="14" fillId="0" borderId="1" xfId="0" applyNumberFormat="1" applyFont="1" applyBorder="1"/>
    <xf numFmtId="0" fontId="16" fillId="9" borderId="3" xfId="0" applyFont="1" applyFill="1" applyBorder="1" applyAlignment="1">
      <alignment horizontal="left"/>
    </xf>
    <xf numFmtId="0" fontId="14" fillId="10" borderId="3" xfId="0" applyFont="1" applyFill="1" applyBorder="1" applyAlignment="1">
      <alignment horizontal="left"/>
    </xf>
    <xf numFmtId="38" fontId="14" fillId="10" borderId="3" xfId="0" applyNumberFormat="1" applyFont="1" applyFill="1" applyBorder="1"/>
    <xf numFmtId="0" fontId="14" fillId="0" borderId="26" xfId="0" applyFont="1" applyBorder="1" applyAlignment="1">
      <alignment horizontal="left"/>
    </xf>
    <xf numFmtId="38" fontId="14" fillId="0" borderId="26" xfId="0" applyNumberFormat="1" applyFont="1" applyBorder="1"/>
    <xf numFmtId="0" fontId="14" fillId="10" borderId="25" xfId="0" applyFont="1" applyFill="1" applyBorder="1" applyAlignment="1">
      <alignment horizontal="left"/>
    </xf>
    <xf numFmtId="38" fontId="14" fillId="0" borderId="3" xfId="0" applyNumberFormat="1" applyFont="1" applyBorder="1" applyAlignment="1">
      <alignment horizontal="right"/>
    </xf>
    <xf numFmtId="38" fontId="14" fillId="0" borderId="23" xfId="0" applyNumberFormat="1" applyFont="1" applyBorder="1" applyAlignment="1">
      <alignment horizontal="right"/>
    </xf>
    <xf numFmtId="38" fontId="14" fillId="0" borderId="7" xfId="0" applyNumberFormat="1" applyFont="1" applyBorder="1"/>
    <xf numFmtId="38" fontId="14" fillId="0" borderId="28" xfId="0" applyNumberFormat="1" applyFont="1" applyBorder="1"/>
    <xf numFmtId="38" fontId="14" fillId="10" borderId="23" xfId="0" applyNumberFormat="1" applyFont="1" applyFill="1" applyBorder="1"/>
    <xf numFmtId="38" fontId="14" fillId="0" borderId="27" xfId="0" applyNumberFormat="1" applyFont="1" applyBorder="1" applyAlignment="1">
      <alignment horizontal="right"/>
    </xf>
    <xf numFmtId="38" fontId="14" fillId="0" borderId="30" xfId="0" applyNumberFormat="1" applyFont="1" applyBorder="1"/>
    <xf numFmtId="38" fontId="14" fillId="0" borderId="31" xfId="0" applyNumberFormat="1" applyFont="1" applyBorder="1"/>
    <xf numFmtId="38" fontId="14" fillId="10" borderId="32" xfId="0" applyNumberFormat="1" applyFont="1" applyFill="1" applyBorder="1"/>
    <xf numFmtId="0" fontId="23" fillId="0" borderId="24" xfId="2" applyFont="1" applyAlignment="1">
      <alignment wrapText="1"/>
    </xf>
    <xf numFmtId="0" fontId="23" fillId="0" borderId="24" xfId="2" applyFont="1" applyFill="1" applyAlignment="1">
      <alignment wrapText="1"/>
    </xf>
    <xf numFmtId="8" fontId="14" fillId="10" borderId="3" xfId="0" applyNumberFormat="1" applyFont="1" applyFill="1" applyBorder="1"/>
    <xf numFmtId="8" fontId="14" fillId="10" borderId="23" xfId="0" applyNumberFormat="1" applyFont="1" applyFill="1" applyBorder="1"/>
    <xf numFmtId="8" fontId="14" fillId="10" borderId="32" xfId="0" applyNumberFormat="1" applyFont="1" applyFill="1" applyBorder="1" applyAlignment="1">
      <alignment horizontal="right"/>
    </xf>
    <xf numFmtId="165" fontId="14" fillId="10" borderId="25" xfId="0" applyNumberFormat="1" applyFont="1" applyFill="1" applyBorder="1"/>
    <xf numFmtId="165" fontId="24" fillId="10" borderId="25" xfId="0" applyNumberFormat="1" applyFont="1" applyFill="1" applyBorder="1"/>
    <xf numFmtId="165" fontId="24" fillId="10" borderId="29" xfId="0" applyNumberFormat="1" applyFont="1" applyFill="1" applyBorder="1"/>
    <xf numFmtId="165" fontId="24" fillId="10" borderId="33" xfId="0" applyNumberFormat="1" applyFont="1" applyFill="1" applyBorder="1"/>
    <xf numFmtId="165" fontId="16" fillId="9" borderId="3" xfId="0" applyNumberFormat="1" applyFont="1" applyFill="1" applyBorder="1"/>
    <xf numFmtId="165" fontId="16" fillId="9" borderId="23" xfId="0" applyNumberFormat="1" applyFont="1" applyFill="1" applyBorder="1"/>
    <xf numFmtId="165" fontId="16" fillId="9" borderId="32" xfId="0" applyNumberFormat="1" applyFont="1" applyFill="1" applyBorder="1"/>
    <xf numFmtId="0" fontId="14" fillId="10" borderId="4" xfId="0" applyFont="1" applyFill="1" applyBorder="1" applyAlignment="1">
      <alignment horizontal="left"/>
    </xf>
    <xf numFmtId="6" fontId="14" fillId="10" borderId="4" xfId="0" applyNumberFormat="1" applyFont="1" applyFill="1" applyBorder="1"/>
    <xf numFmtId="6" fontId="14" fillId="10" borderId="20" xfId="0" applyNumberFormat="1" applyFont="1" applyFill="1" applyBorder="1"/>
    <xf numFmtId="6" fontId="14" fillId="10" borderId="34" xfId="0" applyNumberFormat="1" applyFont="1" applyFill="1" applyBorder="1" applyAlignment="1">
      <alignment horizontal="right"/>
    </xf>
    <xf numFmtId="0" fontId="14" fillId="10" borderId="0" xfId="0" applyFont="1" applyFill="1" applyAlignment="1">
      <alignment horizontal="left"/>
    </xf>
    <xf numFmtId="0" fontId="14" fillId="10" borderId="36" xfId="0" applyFont="1" applyFill="1" applyBorder="1" applyAlignment="1">
      <alignment horizontal="left"/>
    </xf>
    <xf numFmtId="165" fontId="0" fillId="0" borderId="36" xfId="0" applyNumberFormat="1" applyBorder="1"/>
    <xf numFmtId="6" fontId="2" fillId="0" borderId="0" xfId="0" applyNumberFormat="1" applyFont="1"/>
    <xf numFmtId="0" fontId="16" fillId="10" borderId="0" xfId="0" applyFont="1" applyFill="1" applyAlignment="1">
      <alignment horizontal="left"/>
    </xf>
    <xf numFmtId="0" fontId="21" fillId="0" borderId="4" xfId="0" applyFont="1" applyBorder="1" applyAlignment="1">
      <alignment vertical="center" textRotation="90"/>
    </xf>
    <xf numFmtId="0" fontId="13" fillId="0" borderId="4" xfId="0" applyFont="1" applyBorder="1" applyAlignment="1">
      <alignment vertical="center" textRotation="90"/>
    </xf>
    <xf numFmtId="0" fontId="14" fillId="0" borderId="35" xfId="0" applyFont="1" applyBorder="1" applyAlignment="1">
      <alignment horizontal="left" wrapText="1" indent="2"/>
    </xf>
    <xf numFmtId="0" fontId="14" fillId="0" borderId="5" xfId="0" applyFont="1" applyBorder="1" applyAlignment="1">
      <alignment horizontal="left" wrapText="1" indent="2"/>
    </xf>
    <xf numFmtId="0" fontId="6" fillId="4" borderId="5" xfId="0" applyFont="1" applyFill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18" fillId="0" borderId="3" xfId="0" applyNumberFormat="1" applyFont="1" applyBorder="1" applyAlignment="1">
      <alignment wrapText="1"/>
    </xf>
    <xf numFmtId="2" fontId="0" fillId="0" borderId="0" xfId="0" applyNumberFormat="1" applyAlignment="1">
      <alignment vertical="top"/>
    </xf>
    <xf numFmtId="2" fontId="0" fillId="0" borderId="0" xfId="1" applyNumberFormat="1" applyFont="1" applyBorder="1"/>
    <xf numFmtId="2" fontId="0" fillId="0" borderId="0" xfId="0" applyNumberFormat="1"/>
    <xf numFmtId="6" fontId="18" fillId="7" borderId="1" xfId="0" applyNumberFormat="1" applyFont="1" applyFill="1" applyBorder="1" applyAlignment="1">
      <alignment wrapText="1"/>
    </xf>
    <xf numFmtId="0" fontId="19" fillId="8" borderId="0" xfId="0" applyFont="1" applyFill="1"/>
    <xf numFmtId="0" fontId="19" fillId="0" borderId="1" xfId="0" applyFont="1" applyBorder="1"/>
    <xf numFmtId="0" fontId="0" fillId="0" borderId="0" xfId="0" applyAlignment="1">
      <alignment horizontal="center"/>
    </xf>
    <xf numFmtId="0" fontId="0" fillId="0" borderId="37" xfId="0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13" borderId="3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3" borderId="39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13" borderId="41" xfId="0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14" borderId="38" xfId="0" applyFill="1" applyBorder="1" applyAlignment="1">
      <alignment horizontal="center"/>
    </xf>
    <xf numFmtId="0" fontId="0" fillId="14" borderId="39" xfId="0" applyFill="1" applyBorder="1" applyAlignment="1">
      <alignment horizontal="center"/>
    </xf>
    <xf numFmtId="0" fontId="0" fillId="14" borderId="41" xfId="0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13" borderId="46" xfId="0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9" borderId="48" xfId="0" applyFill="1" applyBorder="1" applyAlignment="1">
      <alignment horizontal="center"/>
    </xf>
    <xf numFmtId="0" fontId="0" fillId="13" borderId="48" xfId="0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/>
    <xf numFmtId="0" fontId="0" fillId="9" borderId="50" xfId="0" applyFill="1" applyBorder="1" applyAlignment="1">
      <alignment horizontal="center"/>
    </xf>
    <xf numFmtId="0" fontId="0" fillId="13" borderId="50" xfId="0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9" borderId="51" xfId="0" applyFill="1" applyBorder="1" applyAlignment="1">
      <alignment horizontal="center"/>
    </xf>
    <xf numFmtId="0" fontId="0" fillId="14" borderId="46" xfId="0" applyFill="1" applyBorder="1" applyAlignment="1">
      <alignment horizontal="center"/>
    </xf>
    <xf numFmtId="0" fontId="0" fillId="14" borderId="48" xfId="0" applyFill="1" applyBorder="1" applyAlignment="1">
      <alignment horizontal="center"/>
    </xf>
    <xf numFmtId="0" fontId="22" fillId="0" borderId="0" xfId="2" applyBorder="1" applyAlignment="1"/>
    <xf numFmtId="0" fontId="0" fillId="9" borderId="52" xfId="0" applyFill="1" applyBorder="1" applyAlignment="1">
      <alignment horizontal="center"/>
    </xf>
    <xf numFmtId="0" fontId="0" fillId="13" borderId="52" xfId="0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14" borderId="52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0" borderId="49" xfId="0" applyBorder="1"/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25" fillId="0" borderId="0" xfId="0" applyFont="1"/>
    <xf numFmtId="0" fontId="6" fillId="0" borderId="23" xfId="0" applyFont="1" applyBorder="1" applyAlignment="1">
      <alignment wrapText="1"/>
    </xf>
    <xf numFmtId="6" fontId="14" fillId="0" borderId="22" xfId="0" applyNumberFormat="1" applyFont="1" applyBorder="1" applyAlignment="1">
      <alignment wrapText="1"/>
    </xf>
    <xf numFmtId="6" fontId="20" fillId="0" borderId="6" xfId="0" applyNumberFormat="1" applyFont="1" applyBorder="1" applyAlignment="1">
      <alignment wrapText="1"/>
    </xf>
    <xf numFmtId="0" fontId="9" fillId="4" borderId="35" xfId="0" applyFont="1" applyFill="1" applyBorder="1" applyAlignment="1">
      <alignment wrapText="1"/>
    </xf>
    <xf numFmtId="0" fontId="9" fillId="4" borderId="1" xfId="0" applyFont="1" applyFill="1" applyBorder="1" applyAlignment="1">
      <alignment wrapText="1"/>
    </xf>
    <xf numFmtId="0" fontId="22" fillId="0" borderId="24" xfId="2"/>
    <xf numFmtId="0" fontId="5" fillId="0" borderId="18" xfId="0" applyFont="1" applyBorder="1" applyAlignment="1">
      <alignment vertical="center" wrapText="1"/>
    </xf>
    <xf numFmtId="0" fontId="26" fillId="0" borderId="59" xfId="0" applyFont="1" applyBorder="1" applyAlignment="1">
      <alignment vertical="center" wrapText="1"/>
    </xf>
    <xf numFmtId="0" fontId="5" fillId="0" borderId="60" xfId="0" applyFont="1" applyBorder="1" applyAlignment="1">
      <alignment vertical="center" wrapText="1"/>
    </xf>
    <xf numFmtId="0" fontId="26" fillId="0" borderId="61" xfId="0" applyFont="1" applyBorder="1" applyAlignment="1">
      <alignment vertical="center" wrapText="1"/>
    </xf>
    <xf numFmtId="0" fontId="27" fillId="8" borderId="0" xfId="0" applyFont="1" applyFill="1"/>
    <xf numFmtId="2" fontId="27" fillId="8" borderId="0" xfId="0" applyNumberFormat="1" applyFont="1" applyFill="1" applyAlignment="1">
      <alignment vertical="top"/>
    </xf>
    <xf numFmtId="2" fontId="27" fillId="8" borderId="0" xfId="1" applyNumberFormat="1" applyFont="1" applyFill="1" applyBorder="1"/>
    <xf numFmtId="2" fontId="27" fillId="8" borderId="0" xfId="0" applyNumberFormat="1" applyFont="1" applyFill="1"/>
    <xf numFmtId="0" fontId="3" fillId="0" borderId="0" xfId="0" applyFont="1" applyAlignment="1">
      <alignment horizontal="left" wrapText="1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(i.e.,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206376</xdr:colOff>
      <xdr:row>13</xdr:row>
      <xdr:rowOff>57148</xdr:rowOff>
    </xdr:from>
    <xdr:to>
      <xdr:col>19</xdr:col>
      <xdr:colOff>63503</xdr:colOff>
      <xdr:row>26</xdr:row>
      <xdr:rowOff>19049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F3958A6-14C8-B4FC-136E-EAE8723A3BB9}"/>
            </a:ext>
          </a:extLst>
        </xdr:cNvPr>
        <xdr:cNvSpPr txBox="1"/>
      </xdr:nvSpPr>
      <xdr:spPr>
        <a:xfrm rot="16200000">
          <a:off x="5338764" y="3573460"/>
          <a:ext cx="2355851" cy="276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I. Comple Working Groups</a:t>
          </a:r>
        </a:p>
      </xdr:txBody>
    </xdr:sp>
    <xdr:clientData/>
  </xdr:twoCellAnchor>
  <xdr:twoCellAnchor>
    <xdr:from>
      <xdr:col>5</xdr:col>
      <xdr:colOff>168276</xdr:colOff>
      <xdr:row>12</xdr:row>
      <xdr:rowOff>92074</xdr:rowOff>
    </xdr:from>
    <xdr:to>
      <xdr:col>7</xdr:col>
      <xdr:colOff>57153</xdr:colOff>
      <xdr:row>19</xdr:row>
      <xdr:rowOff>44449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91503B8-2EC2-4575-9F45-73CDFFCC7286}"/>
            </a:ext>
          </a:extLst>
        </xdr:cNvPr>
        <xdr:cNvSpPr txBox="1"/>
      </xdr:nvSpPr>
      <xdr:spPr>
        <a:xfrm rot="16200000">
          <a:off x="3359152" y="2851148"/>
          <a:ext cx="1241425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Kick Off Meeting</a:t>
          </a:r>
        </a:p>
      </xdr:txBody>
    </xdr:sp>
    <xdr:clientData/>
  </xdr:twoCellAnchor>
  <xdr:twoCellAnchor>
    <xdr:from>
      <xdr:col>23</xdr:col>
      <xdr:colOff>6353</xdr:colOff>
      <xdr:row>12</xdr:row>
      <xdr:rowOff>126999</xdr:rowOff>
    </xdr:from>
    <xdr:to>
      <xdr:col>24</xdr:col>
      <xdr:colOff>73030</xdr:colOff>
      <xdr:row>26</xdr:row>
      <xdr:rowOff>6348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BAEDC12-08F1-46C6-B18C-FC29C4595EAC}"/>
            </a:ext>
          </a:extLst>
        </xdr:cNvPr>
        <xdr:cNvSpPr txBox="1"/>
      </xdr:nvSpPr>
      <xdr:spPr>
        <a:xfrm rot="16200000">
          <a:off x="6345242" y="3509960"/>
          <a:ext cx="2457449" cy="276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II. Publish Land Use Toolbox</a:t>
          </a:r>
        </a:p>
      </xdr:txBody>
    </xdr:sp>
    <xdr:clientData/>
  </xdr:twoCellAnchor>
  <xdr:twoCellAnchor>
    <xdr:from>
      <xdr:col>61</xdr:col>
      <xdr:colOff>171455</xdr:colOff>
      <xdr:row>13</xdr:row>
      <xdr:rowOff>12700</xdr:rowOff>
    </xdr:from>
    <xdr:to>
      <xdr:col>63</xdr:col>
      <xdr:colOff>28582</xdr:colOff>
      <xdr:row>23</xdr:row>
      <xdr:rowOff>25400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655A08E-320F-4515-B8B8-25699321734A}"/>
            </a:ext>
          </a:extLst>
        </xdr:cNvPr>
        <xdr:cNvSpPr txBox="1"/>
      </xdr:nvSpPr>
      <xdr:spPr>
        <a:xfrm rot="16200000">
          <a:off x="14774869" y="3278186"/>
          <a:ext cx="1854200" cy="276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III. Local Adoption</a:t>
          </a:r>
        </a:p>
      </xdr:txBody>
    </xdr:sp>
    <xdr:clientData/>
  </xdr:twoCellAnchor>
  <xdr:twoCellAnchor>
    <xdr:from>
      <xdr:col>2</xdr:col>
      <xdr:colOff>2114550</xdr:colOff>
      <xdr:row>12</xdr:row>
      <xdr:rowOff>107950</xdr:rowOff>
    </xdr:from>
    <xdr:to>
      <xdr:col>4</xdr:col>
      <xdr:colOff>66677</xdr:colOff>
      <xdr:row>19</xdr:row>
      <xdr:rowOff>60325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5AC6730-2ABB-446B-975D-F267CE371E68}"/>
            </a:ext>
          </a:extLst>
        </xdr:cNvPr>
        <xdr:cNvSpPr txBox="1"/>
      </xdr:nvSpPr>
      <xdr:spPr>
        <a:xfrm rot="16200000">
          <a:off x="2740026" y="2867024"/>
          <a:ext cx="1241425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RFP Process</a:t>
          </a:r>
        </a:p>
      </xdr:txBody>
    </xdr:sp>
    <xdr:clientData/>
  </xdr:twoCellAnchor>
  <xdr:twoCellAnchor>
    <xdr:from>
      <xdr:col>4</xdr:col>
      <xdr:colOff>171451</xdr:colOff>
      <xdr:row>13</xdr:row>
      <xdr:rowOff>139699</xdr:rowOff>
    </xdr:from>
    <xdr:to>
      <xdr:col>6</xdr:col>
      <xdr:colOff>60328</xdr:colOff>
      <xdr:row>22</xdr:row>
      <xdr:rowOff>57149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2A4F1F4-A810-4BB1-AFAA-B3F23A28173A}"/>
            </a:ext>
          </a:extLst>
        </xdr:cNvPr>
        <xdr:cNvSpPr txBox="1"/>
      </xdr:nvSpPr>
      <xdr:spPr>
        <a:xfrm rot="16200000">
          <a:off x="2986090" y="324961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Consultant Selection</a:t>
          </a:r>
        </a:p>
      </xdr:txBody>
    </xdr:sp>
    <xdr:clientData/>
  </xdr:twoCellAnchor>
  <xdr:twoCellAnchor>
    <xdr:from>
      <xdr:col>2</xdr:col>
      <xdr:colOff>1873252</xdr:colOff>
      <xdr:row>13</xdr:row>
      <xdr:rowOff>133349</xdr:rowOff>
    </xdr:from>
    <xdr:to>
      <xdr:col>3</xdr:col>
      <xdr:colOff>34929</xdr:colOff>
      <xdr:row>22</xdr:row>
      <xdr:rowOff>50799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245AE4E-F1D2-4B12-9E02-3B7B9ADEAEFE}"/>
            </a:ext>
          </a:extLst>
        </xdr:cNvPr>
        <xdr:cNvSpPr txBox="1"/>
      </xdr:nvSpPr>
      <xdr:spPr>
        <a:xfrm rot="16200000">
          <a:off x="2332041" y="324326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Convene Project Council</a:t>
          </a:r>
        </a:p>
      </xdr:txBody>
    </xdr:sp>
    <xdr:clientData/>
  </xdr:twoCellAnchor>
  <xdr:twoCellAnchor>
    <xdr:from>
      <xdr:col>19</xdr:col>
      <xdr:colOff>2</xdr:colOff>
      <xdr:row>13</xdr:row>
      <xdr:rowOff>146049</xdr:rowOff>
    </xdr:from>
    <xdr:to>
      <xdr:col>20</xdr:col>
      <xdr:colOff>98429</xdr:colOff>
      <xdr:row>22</xdr:row>
      <xdr:rowOff>63499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639504DA-D586-4480-82DC-C179C0CD9609}"/>
            </a:ext>
          </a:extLst>
        </xdr:cNvPr>
        <xdr:cNvSpPr txBox="1"/>
      </xdr:nvSpPr>
      <xdr:spPr>
        <a:xfrm rot="16200000">
          <a:off x="5957891" y="325596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Drafting of Toolbox</a:t>
          </a:r>
        </a:p>
      </xdr:txBody>
    </xdr:sp>
    <xdr:clientData/>
  </xdr:twoCellAnchor>
  <xdr:twoCellAnchor>
    <xdr:from>
      <xdr:col>21</xdr:col>
      <xdr:colOff>177803</xdr:colOff>
      <xdr:row>11</xdr:row>
      <xdr:rowOff>133349</xdr:rowOff>
    </xdr:from>
    <xdr:to>
      <xdr:col>23</xdr:col>
      <xdr:colOff>66680</xdr:colOff>
      <xdr:row>20</xdr:row>
      <xdr:rowOff>44449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F1455AE-0BD7-4A7F-86F3-3087E0DC3999}"/>
            </a:ext>
          </a:extLst>
        </xdr:cNvPr>
        <xdr:cNvSpPr txBox="1"/>
      </xdr:nvSpPr>
      <xdr:spPr>
        <a:xfrm rot="16200000">
          <a:off x="6554792" y="286861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Review Toolbox</a:t>
          </a:r>
        </a:p>
      </xdr:txBody>
    </xdr:sp>
    <xdr:clientData/>
  </xdr:twoCellAnchor>
  <xdr:twoCellAnchor>
    <xdr:from>
      <xdr:col>8</xdr:col>
      <xdr:colOff>168276</xdr:colOff>
      <xdr:row>12</xdr:row>
      <xdr:rowOff>92073</xdr:rowOff>
    </xdr:from>
    <xdr:to>
      <xdr:col>10</xdr:col>
      <xdr:colOff>57153</xdr:colOff>
      <xdr:row>21</xdr:row>
      <xdr:rowOff>82549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215B41C-49D5-4BB4-A404-8DF4D7143CD0}"/>
            </a:ext>
          </a:extLst>
        </xdr:cNvPr>
        <xdr:cNvSpPr txBox="1"/>
      </xdr:nvSpPr>
      <xdr:spPr>
        <a:xfrm rot="16200000">
          <a:off x="3784602" y="305434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11</xdr:col>
      <xdr:colOff>168276</xdr:colOff>
      <xdr:row>12</xdr:row>
      <xdr:rowOff>92073</xdr:rowOff>
    </xdr:from>
    <xdr:to>
      <xdr:col>13</xdr:col>
      <xdr:colOff>57153</xdr:colOff>
      <xdr:row>21</xdr:row>
      <xdr:rowOff>82549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FA0111D-8DF4-4B65-89A9-6A015072A16E}"/>
            </a:ext>
          </a:extLst>
        </xdr:cNvPr>
        <xdr:cNvSpPr txBox="1"/>
      </xdr:nvSpPr>
      <xdr:spPr>
        <a:xfrm rot="16200000">
          <a:off x="3784602" y="305434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14</xdr:col>
      <xdr:colOff>168276</xdr:colOff>
      <xdr:row>12</xdr:row>
      <xdr:rowOff>92073</xdr:rowOff>
    </xdr:from>
    <xdr:to>
      <xdr:col>16</xdr:col>
      <xdr:colOff>57153</xdr:colOff>
      <xdr:row>21</xdr:row>
      <xdr:rowOff>82549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BE280D7-53E3-4067-A8C1-C4EE0604A34B}"/>
            </a:ext>
          </a:extLst>
        </xdr:cNvPr>
        <xdr:cNvSpPr txBox="1"/>
      </xdr:nvSpPr>
      <xdr:spPr>
        <a:xfrm rot="16200000">
          <a:off x="3784602" y="305434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25</xdr:col>
      <xdr:colOff>180978</xdr:colOff>
      <xdr:row>12</xdr:row>
      <xdr:rowOff>73022</xdr:rowOff>
    </xdr:from>
    <xdr:to>
      <xdr:col>27</xdr:col>
      <xdr:colOff>69855</xdr:colOff>
      <xdr:row>22</xdr:row>
      <xdr:rowOff>171449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66D143E-A313-4939-AF28-ECF57D3FA6B6}"/>
            </a:ext>
          </a:extLst>
        </xdr:cNvPr>
        <xdr:cNvSpPr txBox="1"/>
      </xdr:nvSpPr>
      <xdr:spPr>
        <a:xfrm rot="16200000">
          <a:off x="7213603" y="3181347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Prioritization Process Finalized</a:t>
          </a:r>
        </a:p>
      </xdr:txBody>
    </xdr:sp>
    <xdr:clientData/>
  </xdr:twoCellAnchor>
  <xdr:twoCellAnchor>
    <xdr:from>
      <xdr:col>24</xdr:col>
      <xdr:colOff>0</xdr:colOff>
      <xdr:row>12</xdr:row>
      <xdr:rowOff>6349</xdr:rowOff>
    </xdr:from>
    <xdr:to>
      <xdr:col>25</xdr:col>
      <xdr:colOff>98427</xdr:colOff>
      <xdr:row>23</xdr:row>
      <xdr:rowOff>41276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B85279D-0AB2-49F7-A0C8-0A85C61779E8}"/>
            </a:ext>
          </a:extLst>
        </xdr:cNvPr>
        <xdr:cNvSpPr txBox="1"/>
      </xdr:nvSpPr>
      <xdr:spPr>
        <a:xfrm rot="16200000">
          <a:off x="6762750" y="3174999"/>
          <a:ext cx="206057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Techical Assistance Registration</a:t>
          </a:r>
        </a:p>
      </xdr:txBody>
    </xdr:sp>
    <xdr:clientData/>
  </xdr:twoCellAnchor>
  <xdr:twoCellAnchor>
    <xdr:from>
      <xdr:col>29</xdr:col>
      <xdr:colOff>184150</xdr:colOff>
      <xdr:row>12</xdr:row>
      <xdr:rowOff>114300</xdr:rowOff>
    </xdr:from>
    <xdr:to>
      <xdr:col>31</xdr:col>
      <xdr:colOff>73027</xdr:colOff>
      <xdr:row>23</xdr:row>
      <xdr:rowOff>28577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FD7327A-6106-4325-8508-2F0520866F50}"/>
            </a:ext>
          </a:extLst>
        </xdr:cNvPr>
        <xdr:cNvSpPr txBox="1"/>
      </xdr:nvSpPr>
      <xdr:spPr>
        <a:xfrm rot="16200000">
          <a:off x="8054975" y="322262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  <xdr:twoCellAnchor>
    <xdr:from>
      <xdr:col>41</xdr:col>
      <xdr:colOff>184150</xdr:colOff>
      <xdr:row>12</xdr:row>
      <xdr:rowOff>114300</xdr:rowOff>
    </xdr:from>
    <xdr:to>
      <xdr:col>43</xdr:col>
      <xdr:colOff>73027</xdr:colOff>
      <xdr:row>23</xdr:row>
      <xdr:rowOff>28577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CD69AEC-25CC-40BE-AD2C-DC95A8955F0B}"/>
            </a:ext>
          </a:extLst>
        </xdr:cNvPr>
        <xdr:cNvSpPr txBox="1"/>
      </xdr:nvSpPr>
      <xdr:spPr>
        <a:xfrm rot="16200000">
          <a:off x="8054975" y="322262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  <xdr:twoCellAnchor>
    <xdr:from>
      <xdr:col>53</xdr:col>
      <xdr:colOff>184150</xdr:colOff>
      <xdr:row>12</xdr:row>
      <xdr:rowOff>114300</xdr:rowOff>
    </xdr:from>
    <xdr:to>
      <xdr:col>55</xdr:col>
      <xdr:colOff>73027</xdr:colOff>
      <xdr:row>23</xdr:row>
      <xdr:rowOff>28577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3784D8A-EC4E-4264-92DC-CED5F3612CED}"/>
            </a:ext>
          </a:extLst>
        </xdr:cNvPr>
        <xdr:cNvSpPr txBox="1"/>
      </xdr:nvSpPr>
      <xdr:spPr>
        <a:xfrm rot="16200000">
          <a:off x="8054975" y="322262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206376</xdr:colOff>
      <xdr:row>14</xdr:row>
      <xdr:rowOff>57148</xdr:rowOff>
    </xdr:from>
    <xdr:to>
      <xdr:col>18</xdr:col>
      <xdr:colOff>63503</xdr:colOff>
      <xdr:row>27</xdr:row>
      <xdr:rowOff>19049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E5C7603-D3E5-4FAD-9E38-C7AEF4CBBC99}"/>
            </a:ext>
          </a:extLst>
        </xdr:cNvPr>
        <xdr:cNvSpPr txBox="1"/>
      </xdr:nvSpPr>
      <xdr:spPr>
        <a:xfrm rot="16200000">
          <a:off x="5338764" y="3554410"/>
          <a:ext cx="2355851" cy="276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I. Comple Working Groups</a:t>
          </a:r>
        </a:p>
      </xdr:txBody>
    </xdr:sp>
    <xdr:clientData/>
  </xdr:twoCellAnchor>
  <xdr:twoCellAnchor>
    <xdr:from>
      <xdr:col>4</xdr:col>
      <xdr:colOff>168276</xdr:colOff>
      <xdr:row>13</xdr:row>
      <xdr:rowOff>92074</xdr:rowOff>
    </xdr:from>
    <xdr:to>
      <xdr:col>6</xdr:col>
      <xdr:colOff>57153</xdr:colOff>
      <xdr:row>20</xdr:row>
      <xdr:rowOff>44449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1D714ED-477A-4414-BB82-8EBB5FA9941D}"/>
            </a:ext>
          </a:extLst>
        </xdr:cNvPr>
        <xdr:cNvSpPr txBox="1"/>
      </xdr:nvSpPr>
      <xdr:spPr>
        <a:xfrm rot="16200000">
          <a:off x="3359152" y="2832098"/>
          <a:ext cx="1241425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Kick Off Meeting</a:t>
          </a:r>
        </a:p>
      </xdr:txBody>
    </xdr:sp>
    <xdr:clientData/>
  </xdr:twoCellAnchor>
  <xdr:twoCellAnchor>
    <xdr:from>
      <xdr:col>22</xdr:col>
      <xdr:colOff>6353</xdr:colOff>
      <xdr:row>13</xdr:row>
      <xdr:rowOff>126999</xdr:rowOff>
    </xdr:from>
    <xdr:to>
      <xdr:col>23</xdr:col>
      <xdr:colOff>73030</xdr:colOff>
      <xdr:row>27</xdr:row>
      <xdr:rowOff>6348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2A46C6E-8446-4E99-A414-DBDE0EA5CD2A}"/>
            </a:ext>
          </a:extLst>
        </xdr:cNvPr>
        <xdr:cNvSpPr txBox="1"/>
      </xdr:nvSpPr>
      <xdr:spPr>
        <a:xfrm rot="16200000">
          <a:off x="6345242" y="3490910"/>
          <a:ext cx="2457449" cy="276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II. Publish Land Use Toolbox</a:t>
          </a:r>
        </a:p>
      </xdr:txBody>
    </xdr:sp>
    <xdr:clientData/>
  </xdr:twoCellAnchor>
  <xdr:twoCellAnchor>
    <xdr:from>
      <xdr:col>54</xdr:col>
      <xdr:colOff>191300</xdr:colOff>
      <xdr:row>14</xdr:row>
      <xdr:rowOff>166694</xdr:rowOff>
    </xdr:from>
    <xdr:to>
      <xdr:col>56</xdr:col>
      <xdr:colOff>19845</xdr:colOff>
      <xdr:row>27</xdr:row>
      <xdr:rowOff>17471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12449BD-A7FB-4266-A4BB-C8D7961680FC}"/>
            </a:ext>
          </a:extLst>
        </xdr:cNvPr>
        <xdr:cNvSpPr txBox="1"/>
      </xdr:nvSpPr>
      <xdr:spPr>
        <a:xfrm rot="16200000">
          <a:off x="9736934" y="4079092"/>
          <a:ext cx="2224089" cy="249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Milestone III. Local Adoption</a:t>
          </a:r>
        </a:p>
      </xdr:txBody>
    </xdr:sp>
    <xdr:clientData/>
  </xdr:twoCellAnchor>
  <xdr:twoCellAnchor>
    <xdr:from>
      <xdr:col>2</xdr:col>
      <xdr:colOff>0</xdr:colOff>
      <xdr:row>13</xdr:row>
      <xdr:rowOff>107950</xdr:rowOff>
    </xdr:from>
    <xdr:to>
      <xdr:col>3</xdr:col>
      <xdr:colOff>66677</xdr:colOff>
      <xdr:row>20</xdr:row>
      <xdr:rowOff>60325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46006E6-FC9A-400A-943C-C41A1ACDA546}"/>
            </a:ext>
          </a:extLst>
        </xdr:cNvPr>
        <xdr:cNvSpPr txBox="1"/>
      </xdr:nvSpPr>
      <xdr:spPr>
        <a:xfrm rot="16200000">
          <a:off x="2740026" y="2847974"/>
          <a:ext cx="1241425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RFP Process</a:t>
          </a:r>
        </a:p>
      </xdr:txBody>
    </xdr:sp>
    <xdr:clientData/>
  </xdr:twoCellAnchor>
  <xdr:twoCellAnchor>
    <xdr:from>
      <xdr:col>3</xdr:col>
      <xdr:colOff>171451</xdr:colOff>
      <xdr:row>14</xdr:row>
      <xdr:rowOff>139699</xdr:rowOff>
    </xdr:from>
    <xdr:to>
      <xdr:col>5</xdr:col>
      <xdr:colOff>60328</xdr:colOff>
      <xdr:row>23</xdr:row>
      <xdr:rowOff>57149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F187BE9-5068-4E8C-ADEB-A239AFC776A4}"/>
            </a:ext>
          </a:extLst>
        </xdr:cNvPr>
        <xdr:cNvSpPr txBox="1"/>
      </xdr:nvSpPr>
      <xdr:spPr>
        <a:xfrm rot="16200000">
          <a:off x="2986090" y="323056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Consultant Selection</a:t>
          </a:r>
        </a:p>
      </xdr:txBody>
    </xdr:sp>
    <xdr:clientData/>
  </xdr:twoCellAnchor>
  <xdr:twoCellAnchor>
    <xdr:from>
      <xdr:col>2</xdr:col>
      <xdr:colOff>0</xdr:colOff>
      <xdr:row>14</xdr:row>
      <xdr:rowOff>133349</xdr:rowOff>
    </xdr:from>
    <xdr:to>
      <xdr:col>2</xdr:col>
      <xdr:colOff>34929</xdr:colOff>
      <xdr:row>23</xdr:row>
      <xdr:rowOff>50799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78D7444-B999-46D1-8E84-97A018D204D1}"/>
            </a:ext>
          </a:extLst>
        </xdr:cNvPr>
        <xdr:cNvSpPr txBox="1"/>
      </xdr:nvSpPr>
      <xdr:spPr>
        <a:xfrm rot="16200000">
          <a:off x="2332041" y="322421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Convene Project Council</a:t>
          </a:r>
        </a:p>
      </xdr:txBody>
    </xdr:sp>
    <xdr:clientData/>
  </xdr:twoCellAnchor>
  <xdr:twoCellAnchor>
    <xdr:from>
      <xdr:col>18</xdr:col>
      <xdr:colOff>2</xdr:colOff>
      <xdr:row>14</xdr:row>
      <xdr:rowOff>146049</xdr:rowOff>
    </xdr:from>
    <xdr:to>
      <xdr:col>19</xdr:col>
      <xdr:colOff>98429</xdr:colOff>
      <xdr:row>23</xdr:row>
      <xdr:rowOff>63499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7426F77-5489-4F97-9EAD-354D697265DD}"/>
            </a:ext>
          </a:extLst>
        </xdr:cNvPr>
        <xdr:cNvSpPr txBox="1"/>
      </xdr:nvSpPr>
      <xdr:spPr>
        <a:xfrm rot="16200000">
          <a:off x="5957891" y="3236910"/>
          <a:ext cx="157480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Drafting of Toolbox</a:t>
          </a:r>
        </a:p>
      </xdr:txBody>
    </xdr:sp>
    <xdr:clientData/>
  </xdr:twoCellAnchor>
  <xdr:twoCellAnchor>
    <xdr:from>
      <xdr:col>20</xdr:col>
      <xdr:colOff>177803</xdr:colOff>
      <xdr:row>12</xdr:row>
      <xdr:rowOff>133349</xdr:rowOff>
    </xdr:from>
    <xdr:to>
      <xdr:col>22</xdr:col>
      <xdr:colOff>66680</xdr:colOff>
      <xdr:row>21</xdr:row>
      <xdr:rowOff>44449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7A0004A-C07D-480D-8A9E-A819E244E275}"/>
            </a:ext>
          </a:extLst>
        </xdr:cNvPr>
        <xdr:cNvSpPr txBox="1"/>
      </xdr:nvSpPr>
      <xdr:spPr>
        <a:xfrm rot="16200000">
          <a:off x="6557967" y="2852735"/>
          <a:ext cx="1568450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Review Toolbox</a:t>
          </a:r>
        </a:p>
      </xdr:txBody>
    </xdr:sp>
    <xdr:clientData/>
  </xdr:twoCellAnchor>
  <xdr:twoCellAnchor>
    <xdr:from>
      <xdr:col>7</xdr:col>
      <xdr:colOff>168276</xdr:colOff>
      <xdr:row>13</xdr:row>
      <xdr:rowOff>92073</xdr:rowOff>
    </xdr:from>
    <xdr:to>
      <xdr:col>9</xdr:col>
      <xdr:colOff>57153</xdr:colOff>
      <xdr:row>22</xdr:row>
      <xdr:rowOff>82549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AC3CB3BE-8A03-4431-84B9-0C4869E10BA8}"/>
            </a:ext>
          </a:extLst>
        </xdr:cNvPr>
        <xdr:cNvSpPr txBox="1"/>
      </xdr:nvSpPr>
      <xdr:spPr>
        <a:xfrm rot="16200000">
          <a:off x="3784602" y="303529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10</xdr:col>
      <xdr:colOff>168276</xdr:colOff>
      <xdr:row>13</xdr:row>
      <xdr:rowOff>92073</xdr:rowOff>
    </xdr:from>
    <xdr:to>
      <xdr:col>12</xdr:col>
      <xdr:colOff>57153</xdr:colOff>
      <xdr:row>22</xdr:row>
      <xdr:rowOff>82549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4198500-DDC2-4228-B2B6-8088B01BA7ED}"/>
            </a:ext>
          </a:extLst>
        </xdr:cNvPr>
        <xdr:cNvSpPr txBox="1"/>
      </xdr:nvSpPr>
      <xdr:spPr>
        <a:xfrm rot="16200000">
          <a:off x="4413252" y="303529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13</xdr:col>
      <xdr:colOff>168276</xdr:colOff>
      <xdr:row>13</xdr:row>
      <xdr:rowOff>92073</xdr:rowOff>
    </xdr:from>
    <xdr:to>
      <xdr:col>15</xdr:col>
      <xdr:colOff>57153</xdr:colOff>
      <xdr:row>22</xdr:row>
      <xdr:rowOff>82549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420C3C0-EB4E-4C94-9106-C56AA2C4A6EF}"/>
            </a:ext>
          </a:extLst>
        </xdr:cNvPr>
        <xdr:cNvSpPr txBox="1"/>
      </xdr:nvSpPr>
      <xdr:spPr>
        <a:xfrm rot="16200000">
          <a:off x="5041902" y="3035297"/>
          <a:ext cx="1647826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Working Group Meeting</a:t>
          </a:r>
        </a:p>
      </xdr:txBody>
    </xdr:sp>
    <xdr:clientData/>
  </xdr:twoCellAnchor>
  <xdr:twoCellAnchor>
    <xdr:from>
      <xdr:col>24</xdr:col>
      <xdr:colOff>180978</xdr:colOff>
      <xdr:row>13</xdr:row>
      <xdr:rowOff>73022</xdr:rowOff>
    </xdr:from>
    <xdr:to>
      <xdr:col>26</xdr:col>
      <xdr:colOff>69855</xdr:colOff>
      <xdr:row>23</xdr:row>
      <xdr:rowOff>171449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42CBA1B-9740-49C8-9EAE-780441203DC2}"/>
            </a:ext>
          </a:extLst>
        </xdr:cNvPr>
        <xdr:cNvSpPr txBox="1"/>
      </xdr:nvSpPr>
      <xdr:spPr>
        <a:xfrm rot="16200000">
          <a:off x="7213603" y="3162297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Prioritization Process Finalized</a:t>
          </a:r>
        </a:p>
      </xdr:txBody>
    </xdr:sp>
    <xdr:clientData/>
  </xdr:twoCellAnchor>
  <xdr:twoCellAnchor>
    <xdr:from>
      <xdr:col>23</xdr:col>
      <xdr:colOff>0</xdr:colOff>
      <xdr:row>13</xdr:row>
      <xdr:rowOff>6349</xdr:rowOff>
    </xdr:from>
    <xdr:to>
      <xdr:col>24</xdr:col>
      <xdr:colOff>98427</xdr:colOff>
      <xdr:row>24</xdr:row>
      <xdr:rowOff>41276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0D8BAE0-9CA0-4705-A187-E484810C7901}"/>
            </a:ext>
          </a:extLst>
        </xdr:cNvPr>
        <xdr:cNvSpPr txBox="1"/>
      </xdr:nvSpPr>
      <xdr:spPr>
        <a:xfrm rot="16200000">
          <a:off x="6762750" y="3155949"/>
          <a:ext cx="206057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Techical Assistance Registration</a:t>
          </a:r>
        </a:p>
      </xdr:txBody>
    </xdr:sp>
    <xdr:clientData/>
  </xdr:twoCellAnchor>
  <xdr:twoCellAnchor>
    <xdr:from>
      <xdr:col>28</xdr:col>
      <xdr:colOff>184150</xdr:colOff>
      <xdr:row>13</xdr:row>
      <xdr:rowOff>114300</xdr:rowOff>
    </xdr:from>
    <xdr:to>
      <xdr:col>30</xdr:col>
      <xdr:colOff>73027</xdr:colOff>
      <xdr:row>24</xdr:row>
      <xdr:rowOff>28577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4225C13-D5B1-4EFF-9B98-09248160C4A1}"/>
            </a:ext>
          </a:extLst>
        </xdr:cNvPr>
        <xdr:cNvSpPr txBox="1"/>
      </xdr:nvSpPr>
      <xdr:spPr>
        <a:xfrm rot="16200000">
          <a:off x="8054975" y="320357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  <xdr:twoCellAnchor>
    <xdr:from>
      <xdr:col>37</xdr:col>
      <xdr:colOff>184150</xdr:colOff>
      <xdr:row>13</xdr:row>
      <xdr:rowOff>114300</xdr:rowOff>
    </xdr:from>
    <xdr:to>
      <xdr:col>39</xdr:col>
      <xdr:colOff>73027</xdr:colOff>
      <xdr:row>24</xdr:row>
      <xdr:rowOff>28577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6451D0B0-C349-4E3F-BC1F-02371B4E22D6}"/>
            </a:ext>
          </a:extLst>
        </xdr:cNvPr>
        <xdr:cNvSpPr txBox="1"/>
      </xdr:nvSpPr>
      <xdr:spPr>
        <a:xfrm rot="16200000">
          <a:off x="10569575" y="320357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  <xdr:twoCellAnchor>
    <xdr:from>
      <xdr:col>46</xdr:col>
      <xdr:colOff>184150</xdr:colOff>
      <xdr:row>13</xdr:row>
      <xdr:rowOff>114300</xdr:rowOff>
    </xdr:from>
    <xdr:to>
      <xdr:col>48</xdr:col>
      <xdr:colOff>73027</xdr:colOff>
      <xdr:row>24</xdr:row>
      <xdr:rowOff>28577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1DAFB29E-DCBA-4227-AA73-B4A3D628AD7E}"/>
            </a:ext>
          </a:extLst>
        </xdr:cNvPr>
        <xdr:cNvSpPr txBox="1"/>
      </xdr:nvSpPr>
      <xdr:spPr>
        <a:xfrm rot="16200000">
          <a:off x="13084175" y="3203575"/>
          <a:ext cx="1939927" cy="307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Public Education Meeting</a:t>
          </a:r>
        </a:p>
      </xdr:txBody>
    </xdr:sp>
    <xdr:clientData/>
  </xdr:twoCellAnchor>
  <xdr:twoCellAnchor>
    <xdr:from>
      <xdr:col>30</xdr:col>
      <xdr:colOff>165100</xdr:colOff>
      <xdr:row>8</xdr:row>
      <xdr:rowOff>0</xdr:rowOff>
    </xdr:from>
    <xdr:to>
      <xdr:col>33</xdr:col>
      <xdr:colOff>31750</xdr:colOff>
      <xdr:row>8</xdr:row>
      <xdr:rowOff>0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45611759-494B-6B3B-8867-39CD47FA46CA}"/>
            </a:ext>
          </a:extLst>
        </xdr:cNvPr>
        <xdr:cNvCxnSpPr/>
      </xdr:nvCxnSpPr>
      <xdr:spPr>
        <a:xfrm>
          <a:off x="9297194" y="1341438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165100</xdr:colOff>
      <xdr:row>9</xdr:row>
      <xdr:rowOff>0</xdr:rowOff>
    </xdr:from>
    <xdr:to>
      <xdr:col>33</xdr:col>
      <xdr:colOff>31750</xdr:colOff>
      <xdr:row>9</xdr:row>
      <xdr:rowOff>0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D2894A92-E566-4130-82E7-FDD8433881CA}"/>
            </a:ext>
          </a:extLst>
        </xdr:cNvPr>
        <xdr:cNvCxnSpPr/>
      </xdr:nvCxnSpPr>
      <xdr:spPr>
        <a:xfrm>
          <a:off x="9271000" y="1536700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165100</xdr:colOff>
      <xdr:row>8</xdr:row>
      <xdr:rowOff>0</xdr:rowOff>
    </xdr:from>
    <xdr:to>
      <xdr:col>51</xdr:col>
      <xdr:colOff>31750</xdr:colOff>
      <xdr:row>8</xdr:row>
      <xdr:rowOff>0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A0646F38-0CC9-424E-B490-6E14A1968D02}"/>
            </a:ext>
          </a:extLst>
        </xdr:cNvPr>
        <xdr:cNvCxnSpPr/>
      </xdr:nvCxnSpPr>
      <xdr:spPr>
        <a:xfrm>
          <a:off x="9297194" y="1341438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165100</xdr:colOff>
      <xdr:row>9</xdr:row>
      <xdr:rowOff>0</xdr:rowOff>
    </xdr:from>
    <xdr:to>
      <xdr:col>51</xdr:col>
      <xdr:colOff>31750</xdr:colOff>
      <xdr:row>9</xdr:row>
      <xdr:rowOff>0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C0A7BB17-4392-4FAC-A653-B354E283F239}"/>
            </a:ext>
          </a:extLst>
        </xdr:cNvPr>
        <xdr:cNvCxnSpPr/>
      </xdr:nvCxnSpPr>
      <xdr:spPr>
        <a:xfrm>
          <a:off x="9297194" y="1524000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165100</xdr:colOff>
      <xdr:row>8</xdr:row>
      <xdr:rowOff>0</xdr:rowOff>
    </xdr:from>
    <xdr:to>
      <xdr:col>42</xdr:col>
      <xdr:colOff>31750</xdr:colOff>
      <xdr:row>8</xdr:row>
      <xdr:rowOff>0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AFAA2FE1-2002-4CCE-9979-9595BE2ED9D5}"/>
            </a:ext>
          </a:extLst>
        </xdr:cNvPr>
        <xdr:cNvCxnSpPr/>
      </xdr:nvCxnSpPr>
      <xdr:spPr>
        <a:xfrm>
          <a:off x="9297194" y="1341438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165100</xdr:colOff>
      <xdr:row>9</xdr:row>
      <xdr:rowOff>0</xdr:rowOff>
    </xdr:from>
    <xdr:to>
      <xdr:col>42</xdr:col>
      <xdr:colOff>31750</xdr:colOff>
      <xdr:row>9</xdr:row>
      <xdr:rowOff>0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CCCCAA0E-4B3A-4C96-AE1D-E12172ABB5CE}"/>
            </a:ext>
          </a:extLst>
        </xdr:cNvPr>
        <xdr:cNvCxnSpPr/>
      </xdr:nvCxnSpPr>
      <xdr:spPr>
        <a:xfrm>
          <a:off x="9297194" y="1524000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190496</xdr:colOff>
      <xdr:row>3</xdr:row>
      <xdr:rowOff>103192</xdr:rowOff>
    </xdr:from>
    <xdr:to>
      <xdr:col>33</xdr:col>
      <xdr:colOff>57146</xdr:colOff>
      <xdr:row>3</xdr:row>
      <xdr:rowOff>103192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E52AD99-2D01-4737-8D73-B8FF4C5284FA}"/>
            </a:ext>
          </a:extLst>
        </xdr:cNvPr>
        <xdr:cNvCxnSpPr/>
      </xdr:nvCxnSpPr>
      <xdr:spPr>
        <a:xfrm>
          <a:off x="9322590" y="531817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162719</xdr:colOff>
      <xdr:row>3</xdr:row>
      <xdr:rowOff>103981</xdr:rowOff>
    </xdr:from>
    <xdr:to>
      <xdr:col>42</xdr:col>
      <xdr:colOff>29369</xdr:colOff>
      <xdr:row>3</xdr:row>
      <xdr:rowOff>103981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8BC3D74C-6950-4F1E-BE39-70301E87FA22}"/>
            </a:ext>
          </a:extLst>
        </xdr:cNvPr>
        <xdr:cNvCxnSpPr/>
      </xdr:nvCxnSpPr>
      <xdr:spPr>
        <a:xfrm>
          <a:off x="10687844" y="532606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184151</xdr:colOff>
      <xdr:row>3</xdr:row>
      <xdr:rowOff>97631</xdr:rowOff>
    </xdr:from>
    <xdr:to>
      <xdr:col>51</xdr:col>
      <xdr:colOff>50801</xdr:colOff>
      <xdr:row>3</xdr:row>
      <xdr:rowOff>97631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BE87EF76-0199-466A-AD7E-C8F2AB848F78}"/>
            </a:ext>
          </a:extLst>
        </xdr:cNvPr>
        <xdr:cNvCxnSpPr/>
      </xdr:nvCxnSpPr>
      <xdr:spPr>
        <a:xfrm>
          <a:off x="12102307" y="526256"/>
          <a:ext cx="184150" cy="0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260905</xdr:colOff>
      <xdr:row>12</xdr:row>
      <xdr:rowOff>127829</xdr:rowOff>
    </xdr:from>
    <xdr:to>
      <xdr:col>2</xdr:col>
      <xdr:colOff>90147</xdr:colOff>
      <xdr:row>22</xdr:row>
      <xdr:rowOff>66262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471ABEF-939A-42DB-B920-B9E91C978765}"/>
            </a:ext>
          </a:extLst>
        </xdr:cNvPr>
        <xdr:cNvSpPr txBox="1"/>
      </xdr:nvSpPr>
      <xdr:spPr>
        <a:xfrm rot="16200000">
          <a:off x="142809" y="2923968"/>
          <a:ext cx="1760607" cy="3096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Convene Project Council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18"/>
      <c r="K2" s="3"/>
    </row>
    <row r="3" spans="4:11" x14ac:dyDescent="0.35">
      <c r="D3" s="3"/>
      <c r="E3" s="3"/>
      <c r="J3" s="16"/>
      <c r="K3" s="17"/>
    </row>
    <row r="4" spans="4:11" x14ac:dyDescent="0.35">
      <c r="D4" s="4"/>
      <c r="E4" s="3"/>
    </row>
    <row r="9" spans="4:11" x14ac:dyDescent="0.35">
      <c r="J9" s="11"/>
    </row>
    <row r="17" spans="5:18" x14ac:dyDescent="0.35">
      <c r="E17" s="19"/>
      <c r="F17" s="19"/>
      <c r="G17" s="19"/>
      <c r="H17" s="19"/>
      <c r="I17" s="19"/>
    </row>
    <row r="18" spans="5:18" x14ac:dyDescent="0.35">
      <c r="E18" s="19"/>
      <c r="F18" s="19"/>
      <c r="G18" s="19"/>
      <c r="H18" s="19"/>
      <c r="I18" s="19"/>
    </row>
    <row r="27" spans="5:18" ht="23.5" x14ac:dyDescent="0.55000000000000004">
      <c r="Q27" s="15"/>
    </row>
    <row r="28" spans="5:18" x14ac:dyDescent="0.35">
      <c r="Q28" s="36"/>
      <c r="R28" s="3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1"/>
  <sheetViews>
    <sheetView showGridLines="0" zoomScale="83" zoomScaleNormal="85" workbookViewId="0">
      <selection activeCell="C14" sqref="C14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15" t="s">
        <v>0</v>
      </c>
    </row>
    <row r="3" spans="2:39" ht="26.5" customHeight="1" x14ac:dyDescent="0.35">
      <c r="B3" s="189" t="s">
        <v>1</v>
      </c>
      <c r="C3" s="189"/>
      <c r="D3" s="189"/>
      <c r="E3" s="189"/>
      <c r="F3" s="189"/>
      <c r="G3" s="189"/>
      <c r="H3" s="189"/>
      <c r="I3" s="189"/>
      <c r="J3" s="189"/>
    </row>
    <row r="4" spans="2:39" ht="15" customHeight="1" x14ac:dyDescent="0.35">
      <c r="B4" s="5"/>
    </row>
    <row r="5" spans="2:39" ht="18.5" x14ac:dyDescent="0.45">
      <c r="B5" s="27" t="s">
        <v>2</v>
      </c>
      <c r="C5" s="28"/>
      <c r="D5" s="28"/>
      <c r="E5" s="28"/>
      <c r="F5" s="28"/>
      <c r="G5" s="28"/>
      <c r="H5" s="28"/>
      <c r="I5" s="28"/>
      <c r="J5" s="40"/>
    </row>
    <row r="6" spans="2:39" ht="17.149999999999999" customHeight="1" x14ac:dyDescent="0.35">
      <c r="B6" s="29" t="s">
        <v>3</v>
      </c>
      <c r="C6" s="29" t="s">
        <v>4</v>
      </c>
      <c r="D6" s="29" t="s">
        <v>5</v>
      </c>
      <c r="E6" s="30" t="s">
        <v>6</v>
      </c>
      <c r="F6" s="30" t="s">
        <v>7</v>
      </c>
      <c r="G6" s="30" t="s">
        <v>8</v>
      </c>
      <c r="H6" s="31" t="s">
        <v>9</v>
      </c>
      <c r="I6" s="32"/>
      <c r="J6" s="41" t="s">
        <v>10</v>
      </c>
    </row>
    <row r="7" spans="2:39" s="5" customFormat="1" ht="14.5" x14ac:dyDescent="0.35">
      <c r="B7" s="12" t="s">
        <v>11</v>
      </c>
      <c r="C7" s="33" t="s">
        <v>12</v>
      </c>
      <c r="D7" s="122">
        <f>'Measure 1 Budget'!D8</f>
        <v>30297.917999999998</v>
      </c>
      <c r="E7" s="122">
        <f>'Measure 1 Budget'!E8</f>
        <v>21641.37</v>
      </c>
      <c r="F7" s="122">
        <f>'Measure 1 Budget'!F8</f>
        <v>17313.096000000001</v>
      </c>
      <c r="G7" s="122">
        <f>'Measure 1 Budget'!G8</f>
        <v>12984.822</v>
      </c>
      <c r="H7" s="122">
        <f>'Measure 1 Budget'!H8</f>
        <v>4328.2740000000003</v>
      </c>
      <c r="I7" s="123"/>
      <c r="J7" s="122">
        <f>SUM(D7:I7)</f>
        <v>86565.48000000001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13"/>
      <c r="C8" s="33" t="s">
        <v>67</v>
      </c>
      <c r="D8" s="122">
        <v>0</v>
      </c>
      <c r="E8" s="122">
        <v>0</v>
      </c>
      <c r="F8" s="122">
        <v>0</v>
      </c>
      <c r="G8" s="122">
        <v>0</v>
      </c>
      <c r="H8" s="122">
        <v>0</v>
      </c>
      <c r="I8" s="123"/>
      <c r="J8" s="122">
        <f t="shared" ref="J8:J14" si="0">SUM(D8:I8)</f>
        <v>0</v>
      </c>
    </row>
    <row r="9" spans="2:39" ht="14.5" x14ac:dyDescent="0.35">
      <c r="B9" s="13"/>
      <c r="C9" s="33" t="s">
        <v>68</v>
      </c>
      <c r="D9" s="122">
        <v>0</v>
      </c>
      <c r="E9" s="122">
        <v>0</v>
      </c>
      <c r="F9" s="122">
        <v>0</v>
      </c>
      <c r="G9" s="122">
        <v>0</v>
      </c>
      <c r="H9" s="122">
        <v>0</v>
      </c>
      <c r="I9" s="123"/>
      <c r="J9" s="122">
        <f t="shared" si="0"/>
        <v>0</v>
      </c>
    </row>
    <row r="10" spans="2:39" ht="14.5" x14ac:dyDescent="0.35">
      <c r="B10" s="13"/>
      <c r="C10" s="33" t="s">
        <v>69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3"/>
      <c r="J10" s="122">
        <f t="shared" si="0"/>
        <v>0</v>
      </c>
    </row>
    <row r="11" spans="2:39" ht="14.5" x14ac:dyDescent="0.35">
      <c r="B11" s="13"/>
      <c r="C11" s="33" t="s">
        <v>70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3"/>
      <c r="J11" s="122">
        <f t="shared" si="0"/>
        <v>0</v>
      </c>
    </row>
    <row r="12" spans="2:39" ht="14.5" x14ac:dyDescent="0.35">
      <c r="B12" s="13"/>
      <c r="C12" s="33" t="s">
        <v>71</v>
      </c>
      <c r="D12" s="122">
        <f>'Measure 1 Budget'!D11</f>
        <v>607783.13749999995</v>
      </c>
      <c r="E12" s="122">
        <f>'Measure 1 Budget'!E11</f>
        <v>434130.8125</v>
      </c>
      <c r="F12" s="122">
        <f>'Measure 1 Budget'!F11</f>
        <v>347304.65</v>
      </c>
      <c r="G12" s="122">
        <f>'Measure 1 Budget'!G11</f>
        <v>260478.48749999999</v>
      </c>
      <c r="H12" s="122">
        <f>'Measure 1 Budget'!H11</f>
        <v>86826.162500000006</v>
      </c>
      <c r="I12" s="123"/>
      <c r="J12" s="122">
        <f t="shared" si="0"/>
        <v>1736523.2500000002</v>
      </c>
    </row>
    <row r="13" spans="2:39" ht="14.5" x14ac:dyDescent="0.35">
      <c r="B13" s="13"/>
      <c r="C13" s="33" t="s">
        <v>14</v>
      </c>
      <c r="D13" s="122">
        <f>'Measure 1 Budget'!D14</f>
        <v>68215</v>
      </c>
      <c r="E13" s="122">
        <f>'Measure 1 Budget'!E14</f>
        <v>48725</v>
      </c>
      <c r="F13" s="122">
        <f>'Measure 1 Budget'!F14</f>
        <v>38980</v>
      </c>
      <c r="G13" s="122">
        <f>'Measure 1 Budget'!G14</f>
        <v>29235</v>
      </c>
      <c r="H13" s="122">
        <f>'Measure 1 Budget'!H14</f>
        <v>9745</v>
      </c>
      <c r="I13" s="123"/>
      <c r="J13" s="122">
        <f t="shared" si="0"/>
        <v>194900</v>
      </c>
    </row>
    <row r="14" spans="2:39" ht="14.5" x14ac:dyDescent="0.35">
      <c r="B14" s="14"/>
      <c r="C14" s="8" t="s">
        <v>15</v>
      </c>
      <c r="D14" s="68">
        <f>D13+D12+D11+D10+D9+D8+D7</f>
        <v>706296.0554999999</v>
      </c>
      <c r="E14" s="68">
        <f>E13+E12+E11+E10+E9+E8+E7</f>
        <v>504497.1825</v>
      </c>
      <c r="F14" s="68">
        <f>F13+F12+F11+F10+F9+F8+F7</f>
        <v>403597.74600000004</v>
      </c>
      <c r="G14" s="68">
        <f>G13+G12+G11+G10+G9+G8+G7</f>
        <v>302698.30949999997</v>
      </c>
      <c r="H14" s="68">
        <f>H13+H12+H11+H10+H9+H8+H7</f>
        <v>100899.43650000001</v>
      </c>
      <c r="I14" s="67"/>
      <c r="J14" s="68">
        <f t="shared" si="0"/>
        <v>2017988.73</v>
      </c>
    </row>
    <row r="15" spans="2:39" ht="14.5" x14ac:dyDescent="0.35">
      <c r="B15" s="39"/>
      <c r="D15" s="67"/>
      <c r="E15" s="67"/>
      <c r="F15" s="67"/>
      <c r="G15" s="67"/>
      <c r="H15" s="67"/>
      <c r="I15" s="67"/>
      <c r="J15" s="124" t="s">
        <v>16</v>
      </c>
    </row>
    <row r="16" spans="2:39" ht="20.149999999999999" customHeight="1" x14ac:dyDescent="0.35">
      <c r="B16" s="39"/>
      <c r="C16" s="8" t="s">
        <v>17</v>
      </c>
      <c r="D16" s="68">
        <f>'Measure 1 Budget'!D19</f>
        <v>30367.603211399997</v>
      </c>
      <c r="E16" s="68">
        <f>'Measure 1 Budget'!E19</f>
        <v>21691.145151000001</v>
      </c>
      <c r="F16" s="68">
        <f>'Measure 1 Budget'!F19</f>
        <v>17352.9161208</v>
      </c>
      <c r="G16" s="68">
        <f>'Measure 1 Budget'!G19</f>
        <v>13014.6870906</v>
      </c>
      <c r="H16" s="68">
        <f>'Measure 1 Budget'!H19</f>
        <v>4338.2290302000001</v>
      </c>
      <c r="I16" s="67"/>
      <c r="J16" s="68">
        <f>SUM(D16:H16)</f>
        <v>86764.580604000002</v>
      </c>
    </row>
    <row r="17" spans="2:10" thickBot="1" x14ac:dyDescent="0.4">
      <c r="B17" s="39"/>
      <c r="D17"/>
      <c r="E17"/>
      <c r="H17"/>
      <c r="I17"/>
      <c r="J17" s="9" t="s">
        <v>16</v>
      </c>
    </row>
    <row r="18" spans="2:10" ht="31" customHeight="1" thickBot="1" x14ac:dyDescent="0.4">
      <c r="B18" s="38" t="s">
        <v>18</v>
      </c>
      <c r="C18" s="10"/>
      <c r="D18" s="34">
        <f>D14+D16</f>
        <v>736663.65871139988</v>
      </c>
      <c r="E18" s="34">
        <f>E14+E16</f>
        <v>526188.327651</v>
      </c>
      <c r="F18" s="34">
        <f>F14+F16</f>
        <v>420950.66212080006</v>
      </c>
      <c r="G18" s="34">
        <f>G14+G16</f>
        <v>315712.9965906</v>
      </c>
      <c r="H18" s="34">
        <f>H14+H16</f>
        <v>105237.66553020001</v>
      </c>
      <c r="I18" s="35"/>
      <c r="J18" s="42">
        <f>J14+J16</f>
        <v>2104753.310604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35">
      <c r="H21"/>
      <c r="I21"/>
    </row>
  </sheetData>
  <mergeCells count="1">
    <mergeCell ref="B3:J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1:AM36"/>
  <sheetViews>
    <sheetView showGridLines="0" tabSelected="1" zoomScale="85" zoomScaleNormal="85" workbookViewId="0">
      <selection activeCell="F31" sqref="F31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7" customWidth="1"/>
    <col min="10" max="10" width="12.81640625" customWidth="1"/>
    <col min="11" max="11" width="12.26953125" style="43" customWidth="1"/>
  </cols>
  <sheetData>
    <row r="1" spans="2:39" ht="18.5" x14ac:dyDescent="0.45">
      <c r="B1" s="20" t="s">
        <v>2</v>
      </c>
      <c r="C1" s="21"/>
      <c r="D1" s="21"/>
      <c r="E1" s="21"/>
      <c r="F1" s="21"/>
      <c r="G1" s="21"/>
      <c r="H1" s="21"/>
      <c r="I1" s="21"/>
      <c r="J1" s="22"/>
    </row>
    <row r="2" spans="2:39" x14ac:dyDescent="0.35">
      <c r="B2" s="23" t="s">
        <v>3</v>
      </c>
      <c r="C2" s="23" t="s">
        <v>4</v>
      </c>
      <c r="D2" s="23" t="s">
        <v>5</v>
      </c>
      <c r="E2" s="24" t="s">
        <v>6</v>
      </c>
      <c r="F2" s="24" t="s">
        <v>7</v>
      </c>
      <c r="G2" s="24" t="s">
        <v>8</v>
      </c>
      <c r="H2" s="25" t="s">
        <v>9</v>
      </c>
      <c r="I2" s="50"/>
      <c r="J2" s="26" t="s">
        <v>10</v>
      </c>
    </row>
    <row r="3" spans="2:39" s="5" customFormat="1" ht="30.5" customHeight="1" x14ac:dyDescent="0.35">
      <c r="B3" s="117" t="s">
        <v>11</v>
      </c>
      <c r="C3" s="49" t="s">
        <v>19</v>
      </c>
      <c r="D3" s="45" t="s">
        <v>20</v>
      </c>
      <c r="E3" s="45" t="s">
        <v>20</v>
      </c>
      <c r="F3" s="45" t="s">
        <v>20</v>
      </c>
      <c r="G3" s="45"/>
      <c r="H3" s="45" t="s">
        <v>20</v>
      </c>
      <c r="I3" s="7"/>
      <c r="J3" s="46" t="s">
        <v>20</v>
      </c>
      <c r="K3" s="4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2:39" ht="14.5" customHeight="1" x14ac:dyDescent="0.35">
      <c r="B4" s="112"/>
      <c r="C4" s="114" t="s">
        <v>62</v>
      </c>
      <c r="D4" s="51">
        <f t="shared" ref="D4:H7" si="0">D$24*$J4</f>
        <v>16026.289999999999</v>
      </c>
      <c r="E4" s="51">
        <f t="shared" si="0"/>
        <v>11447.35</v>
      </c>
      <c r="F4" s="51">
        <f t="shared" si="0"/>
        <v>9157.880000000001</v>
      </c>
      <c r="G4" s="51">
        <f t="shared" si="0"/>
        <v>6868.41</v>
      </c>
      <c r="H4" s="51">
        <f t="shared" si="0"/>
        <v>2289.4700000000003</v>
      </c>
      <c r="I4" s="52"/>
      <c r="J4" s="59">
        <f>'Task Hour Calculator'!C13</f>
        <v>45789.4</v>
      </c>
    </row>
    <row r="5" spans="2:39" x14ac:dyDescent="0.35">
      <c r="B5" s="113"/>
      <c r="C5" s="115" t="s">
        <v>64</v>
      </c>
      <c r="D5" s="51">
        <f t="shared" si="0"/>
        <v>4512.1859999999997</v>
      </c>
      <c r="E5" s="51">
        <f t="shared" si="0"/>
        <v>3222.9900000000002</v>
      </c>
      <c r="F5" s="51">
        <f t="shared" si="0"/>
        <v>2578.3920000000003</v>
      </c>
      <c r="G5" s="53">
        <f t="shared" si="0"/>
        <v>1933.7940000000001</v>
      </c>
      <c r="H5" s="53">
        <f t="shared" si="0"/>
        <v>644.59800000000007</v>
      </c>
      <c r="I5" s="54"/>
      <c r="J5" s="60">
        <f>'Task Hour Calculator'!D13</f>
        <v>12891.960000000001</v>
      </c>
    </row>
    <row r="6" spans="2:39" x14ac:dyDescent="0.35">
      <c r="B6" s="113"/>
      <c r="C6" s="115" t="s">
        <v>63</v>
      </c>
      <c r="D6" s="51">
        <f t="shared" si="0"/>
        <v>2268.3219999999997</v>
      </c>
      <c r="E6" s="51">
        <f t="shared" si="0"/>
        <v>1620.23</v>
      </c>
      <c r="F6" s="51">
        <f t="shared" si="0"/>
        <v>1296.1840000000002</v>
      </c>
      <c r="G6" s="53">
        <f t="shared" si="0"/>
        <v>972.13799999999992</v>
      </c>
      <c r="H6" s="53">
        <f t="shared" si="0"/>
        <v>324.04600000000005</v>
      </c>
      <c r="I6" s="54"/>
      <c r="J6" s="60">
        <f>'Task Hour Calculator'!E13</f>
        <v>6480.92</v>
      </c>
    </row>
    <row r="7" spans="2:39" x14ac:dyDescent="0.35">
      <c r="B7" s="113"/>
      <c r="C7" s="115" t="s">
        <v>65</v>
      </c>
      <c r="D7" s="51">
        <f t="shared" si="0"/>
        <v>7491.12</v>
      </c>
      <c r="E7" s="51">
        <f t="shared" si="0"/>
        <v>5350.8</v>
      </c>
      <c r="F7" s="51">
        <f t="shared" si="0"/>
        <v>4280.6400000000003</v>
      </c>
      <c r="G7" s="53">
        <f t="shared" si="0"/>
        <v>3210.48</v>
      </c>
      <c r="H7" s="53">
        <f t="shared" si="0"/>
        <v>1070.1600000000001</v>
      </c>
      <c r="I7" s="54"/>
      <c r="J7" s="60">
        <f>'Task Hour Calculator'!F13</f>
        <v>21403.200000000001</v>
      </c>
    </row>
    <row r="8" spans="2:39" x14ac:dyDescent="0.35">
      <c r="B8" s="113"/>
      <c r="C8" s="116" t="s">
        <v>12</v>
      </c>
      <c r="D8" s="55">
        <f>SUM(D4:D7)</f>
        <v>30297.917999999998</v>
      </c>
      <c r="E8" s="55">
        <f t="shared" ref="E8:H8" si="1">SUM(E4:E7)</f>
        <v>21641.37</v>
      </c>
      <c r="F8" s="55">
        <f t="shared" si="1"/>
        <v>17313.096000000001</v>
      </c>
      <c r="G8" s="55">
        <f t="shared" si="1"/>
        <v>12984.822</v>
      </c>
      <c r="H8" s="55">
        <f t="shared" si="1"/>
        <v>4328.2740000000003</v>
      </c>
      <c r="I8" s="54"/>
      <c r="J8" s="70">
        <f>SUM(D8:H8)</f>
        <v>86565.48000000001</v>
      </c>
    </row>
    <row r="9" spans="2:39" ht="21" customHeight="1" x14ac:dyDescent="0.35">
      <c r="B9" s="13"/>
      <c r="C9" s="47" t="s">
        <v>21</v>
      </c>
      <c r="D9" s="56"/>
      <c r="E9" s="56"/>
      <c r="F9" s="56"/>
      <c r="G9" s="57"/>
      <c r="H9" s="57"/>
      <c r="I9" s="54"/>
      <c r="J9" s="61"/>
    </row>
    <row r="10" spans="2:39" x14ac:dyDescent="0.35">
      <c r="B10" s="13"/>
      <c r="C10" s="115" t="s">
        <v>23</v>
      </c>
      <c r="D10" s="53">
        <f>D$24*$J10</f>
        <v>607783.13749999995</v>
      </c>
      <c r="E10" s="53">
        <f>E$24*$J10</f>
        <v>434130.8125</v>
      </c>
      <c r="F10" s="53">
        <f>F$24*$J10</f>
        <v>347304.65</v>
      </c>
      <c r="G10" s="53">
        <f>G$24*$J10</f>
        <v>260478.48749999999</v>
      </c>
      <c r="H10" s="53">
        <f>H$24*$J10</f>
        <v>86826.162500000006</v>
      </c>
      <c r="I10" s="52"/>
      <c r="J10" s="60">
        <f>'Task Hour Calculator'!G13</f>
        <v>1736523.25</v>
      </c>
    </row>
    <row r="11" spans="2:39" x14ac:dyDescent="0.35">
      <c r="B11" s="13"/>
      <c r="C11" s="116" t="s">
        <v>13</v>
      </c>
      <c r="D11" s="58">
        <f>SUM(D10:D10)</f>
        <v>607783.13749999995</v>
      </c>
      <c r="E11" s="58">
        <f>SUM(E10:E10)</f>
        <v>434130.8125</v>
      </c>
      <c r="F11" s="58">
        <f>SUM(F10:F10)</f>
        <v>347304.65</v>
      </c>
      <c r="G11" s="58">
        <f>SUM(G10:G10)</f>
        <v>260478.48749999999</v>
      </c>
      <c r="H11" s="58">
        <f>SUM(H10:H10)</f>
        <v>86826.162500000006</v>
      </c>
      <c r="I11" s="54"/>
      <c r="J11" s="70">
        <f>SUM(D11:H11)</f>
        <v>1736523.2500000002</v>
      </c>
    </row>
    <row r="12" spans="2:39" ht="21" customHeight="1" x14ac:dyDescent="0.35">
      <c r="B12" s="13"/>
      <c r="C12" s="47" t="s">
        <v>61</v>
      </c>
      <c r="D12" s="56"/>
      <c r="E12" s="56"/>
      <c r="F12" s="56"/>
      <c r="G12" s="57"/>
      <c r="H12" s="57"/>
      <c r="I12" s="54"/>
      <c r="J12" s="61"/>
    </row>
    <row r="13" spans="2:39" x14ac:dyDescent="0.35">
      <c r="B13" s="13"/>
      <c r="C13" s="115" t="s">
        <v>29</v>
      </c>
      <c r="D13" s="53">
        <f>D$24*$J13</f>
        <v>68215</v>
      </c>
      <c r="E13" s="53">
        <f>E$24*$J13</f>
        <v>48725</v>
      </c>
      <c r="F13" s="53">
        <f>F$24*$J13</f>
        <v>38980</v>
      </c>
      <c r="G13" s="53">
        <f>G$24*$J13</f>
        <v>29235</v>
      </c>
      <c r="H13" s="53">
        <f>H$24*$J13</f>
        <v>9745</v>
      </c>
      <c r="I13" s="52"/>
      <c r="J13" s="60">
        <f>'Task Hour Calculator'!H13</f>
        <v>194900</v>
      </c>
    </row>
    <row r="14" spans="2:39" x14ac:dyDescent="0.35">
      <c r="B14" s="13"/>
      <c r="C14" s="116" t="s">
        <v>66</v>
      </c>
      <c r="D14" s="58">
        <f>SUM(D13:D13)</f>
        <v>68215</v>
      </c>
      <c r="E14" s="58">
        <f>SUM(E13:E13)</f>
        <v>48725</v>
      </c>
      <c r="F14" s="58">
        <f>SUM(F13:F13)</f>
        <v>38980</v>
      </c>
      <c r="G14" s="58">
        <f>SUM(G13:G13)</f>
        <v>29235</v>
      </c>
      <c r="H14" s="58">
        <f>SUM(H13:H13)</f>
        <v>9745</v>
      </c>
      <c r="I14" s="54"/>
      <c r="J14" s="70">
        <f>SUM(D14:H14)</f>
        <v>194900</v>
      </c>
    </row>
    <row r="15" spans="2:39" x14ac:dyDescent="0.35">
      <c r="B15" s="13"/>
      <c r="C15" s="175"/>
      <c r="D15" s="176"/>
      <c r="E15" s="176"/>
      <c r="F15" s="176"/>
      <c r="G15" s="176"/>
      <c r="H15" s="176"/>
      <c r="I15" s="54"/>
      <c r="J15" s="177"/>
    </row>
    <row r="16" spans="2:39" x14ac:dyDescent="0.35">
      <c r="B16" s="14"/>
      <c r="C16" s="178" t="s">
        <v>15</v>
      </c>
      <c r="D16" s="64">
        <f>D8+D11</f>
        <v>638081.0554999999</v>
      </c>
      <c r="E16" s="64">
        <f>E8+E11</f>
        <v>455772.1825</v>
      </c>
      <c r="F16" s="64">
        <f>F8+F11</f>
        <v>364617.74600000004</v>
      </c>
      <c r="G16" s="64">
        <f>G8+G11</f>
        <v>273463.30949999997</v>
      </c>
      <c r="H16" s="64">
        <f>H8+H11</f>
        <v>91154.436500000011</v>
      </c>
      <c r="I16" s="54"/>
      <c r="J16" s="70">
        <f>SUM(D16:H16)</f>
        <v>1823088.73</v>
      </c>
    </row>
    <row r="17" spans="2:11" ht="28.5" customHeight="1" x14ac:dyDescent="0.35">
      <c r="B17" s="48" t="s">
        <v>22</v>
      </c>
      <c r="C17" s="66" t="s">
        <v>22</v>
      </c>
      <c r="D17" s="65"/>
      <c r="E17" s="65"/>
      <c r="F17" s="65"/>
      <c r="G17" s="65"/>
      <c r="H17" s="65"/>
      <c r="I17"/>
      <c r="J17" s="65" t="s">
        <v>16</v>
      </c>
    </row>
    <row r="18" spans="2:11" x14ac:dyDescent="0.35">
      <c r="B18" s="13"/>
      <c r="C18" s="62" t="s">
        <v>40</v>
      </c>
      <c r="D18" s="118">
        <f>D$24*$J18</f>
        <v>30367.603211399997</v>
      </c>
      <c r="E18" s="118">
        <f>E$24*$J18</f>
        <v>21691.145151000001</v>
      </c>
      <c r="F18" s="118">
        <f>F$24*$J18</f>
        <v>17352.9161208</v>
      </c>
      <c r="G18" s="118">
        <f>G$24*$J18</f>
        <v>13014.6870906</v>
      </c>
      <c r="H18" s="118">
        <f>H$24*$J18</f>
        <v>4338.2290302000001</v>
      </c>
      <c r="I18" s="67"/>
      <c r="J18" s="69">
        <f>'Task Hour Calculator'!C19</f>
        <v>86764.580604000002</v>
      </c>
    </row>
    <row r="19" spans="2:11" x14ac:dyDescent="0.35">
      <c r="B19" s="14"/>
      <c r="C19" s="179" t="s">
        <v>17</v>
      </c>
      <c r="D19" s="68">
        <f>D18</f>
        <v>30367.603211399997</v>
      </c>
      <c r="E19" s="68">
        <f t="shared" ref="E19:H19" si="2">E18</f>
        <v>21691.145151000001</v>
      </c>
      <c r="F19" s="68">
        <f t="shared" si="2"/>
        <v>17352.9161208</v>
      </c>
      <c r="G19" s="68">
        <f t="shared" si="2"/>
        <v>13014.6870906</v>
      </c>
      <c r="H19" s="68">
        <f t="shared" si="2"/>
        <v>4338.2290302000001</v>
      </c>
      <c r="I19" s="67"/>
      <c r="J19" s="70">
        <f>SUM(D19:H19)</f>
        <v>86764.580604000002</v>
      </c>
    </row>
    <row r="20" spans="2:11" ht="15" thickBot="1" x14ac:dyDescent="0.4">
      <c r="B20" s="6"/>
      <c r="D20"/>
      <c r="E20"/>
      <c r="H20"/>
      <c r="I20"/>
      <c r="J20" t="s">
        <v>16</v>
      </c>
    </row>
    <row r="21" spans="2:11" s="1" customFormat="1" ht="29.5" thickBot="1" x14ac:dyDescent="0.4">
      <c r="B21" s="10" t="s">
        <v>18</v>
      </c>
      <c r="C21" s="10"/>
      <c r="D21" s="63">
        <f>SUM(D19,D16)</f>
        <v>668448.65871139988</v>
      </c>
      <c r="E21" s="63">
        <f>SUM(E19,E16)</f>
        <v>477463.327651</v>
      </c>
      <c r="F21" s="63">
        <f>SUM(F19,F16)</f>
        <v>381970.66212080006</v>
      </c>
      <c r="G21" s="63">
        <f>SUM(G19,G16)</f>
        <v>286477.9965906</v>
      </c>
      <c r="H21" s="63">
        <f>SUM(H19,H16)</f>
        <v>95492.665530200014</v>
      </c>
      <c r="I21" s="54"/>
      <c r="J21" s="63">
        <f>SUM(J8,J11,J19,J14)</f>
        <v>2104753.3106040005</v>
      </c>
      <c r="K21" s="44"/>
    </row>
    <row r="22" spans="2:11" x14ac:dyDescent="0.35">
      <c r="B22" s="6"/>
    </row>
    <row r="23" spans="2:11" x14ac:dyDescent="0.35">
      <c r="B23" s="6"/>
      <c r="D23" s="119"/>
      <c r="E23" s="120"/>
      <c r="F23" s="121"/>
      <c r="G23" s="121"/>
      <c r="H23" s="120"/>
    </row>
    <row r="24" spans="2:11" x14ac:dyDescent="0.35">
      <c r="B24" s="6"/>
      <c r="C24" s="185" t="s">
        <v>49</v>
      </c>
      <c r="D24" s="186">
        <v>0.35</v>
      </c>
      <c r="E24" s="187">
        <v>0.25</v>
      </c>
      <c r="F24" s="188">
        <v>0.2</v>
      </c>
      <c r="G24" s="188">
        <v>0.15</v>
      </c>
      <c r="H24" s="187">
        <v>0.05</v>
      </c>
      <c r="I24" s="185"/>
      <c r="J24" s="188">
        <f>SUM(D24:H24)</f>
        <v>1</v>
      </c>
    </row>
    <row r="25" spans="2:11" x14ac:dyDescent="0.35">
      <c r="B25" s="6"/>
    </row>
    <row r="26" spans="2:11" x14ac:dyDescent="0.35">
      <c r="B26" s="6"/>
    </row>
    <row r="27" spans="2:11" x14ac:dyDescent="0.35">
      <c r="B27" s="6"/>
    </row>
    <row r="28" spans="2:11" x14ac:dyDescent="0.35">
      <c r="B28" s="6"/>
    </row>
    <row r="29" spans="2:11" x14ac:dyDescent="0.35">
      <c r="B29" s="6"/>
    </row>
    <row r="30" spans="2:11" x14ac:dyDescent="0.35">
      <c r="B30" s="6"/>
    </row>
    <row r="31" spans="2:11" x14ac:dyDescent="0.35">
      <c r="B31" s="6"/>
    </row>
    <row r="32" spans="2:11" x14ac:dyDescent="0.35">
      <c r="B32" s="6"/>
    </row>
    <row r="33" spans="2:2" x14ac:dyDescent="0.35">
      <c r="B33" s="6"/>
    </row>
    <row r="34" spans="2:2" x14ac:dyDescent="0.35">
      <c r="B34" s="6"/>
    </row>
    <row r="35" spans="2:2" x14ac:dyDescent="0.35">
      <c r="B35" s="6"/>
    </row>
    <row r="36" spans="2:2" x14ac:dyDescent="0.35">
      <c r="B36" s="6"/>
    </row>
  </sheetData>
  <pageMargins left="0.25" right="0.25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5786B-DFF1-4CA4-BF0F-7FA24C05D49F}">
  <sheetPr>
    <tabColor theme="7" tint="0.59999389629810485"/>
  </sheetPr>
  <dimension ref="A1:I23"/>
  <sheetViews>
    <sheetView workbookViewId="0">
      <selection activeCell="G10" sqref="G10"/>
    </sheetView>
  </sheetViews>
  <sheetFormatPr defaultColWidth="26.81640625" defaultRowHeight="14.5" x14ac:dyDescent="0.35"/>
  <cols>
    <col min="1" max="1" width="5.6328125" customWidth="1"/>
    <col min="2" max="2" width="36.08984375" customWidth="1"/>
    <col min="3" max="9" width="14.7265625" customWidth="1"/>
  </cols>
  <sheetData>
    <row r="1" spans="1:9" ht="48" thickBot="1" x14ac:dyDescent="0.5">
      <c r="B1" s="73" t="s">
        <v>41</v>
      </c>
      <c r="C1" s="91" t="s">
        <v>24</v>
      </c>
      <c r="D1" s="91" t="s">
        <v>26</v>
      </c>
      <c r="E1" s="91" t="s">
        <v>27</v>
      </c>
      <c r="F1" s="91" t="s">
        <v>28</v>
      </c>
      <c r="G1" s="91" t="s">
        <v>23</v>
      </c>
      <c r="H1" s="91" t="s">
        <v>29</v>
      </c>
      <c r="I1" s="92" t="s">
        <v>42</v>
      </c>
    </row>
    <row r="2" spans="1:9" ht="15" thickTop="1" x14ac:dyDescent="0.35">
      <c r="A2">
        <v>1</v>
      </c>
      <c r="B2" s="71" t="s">
        <v>31</v>
      </c>
      <c r="C2" s="74">
        <v>420</v>
      </c>
      <c r="D2" s="82">
        <v>60</v>
      </c>
      <c r="E2" s="82">
        <v>0</v>
      </c>
      <c r="F2" s="82">
        <v>0</v>
      </c>
      <c r="G2" s="82">
        <v>0</v>
      </c>
      <c r="H2" s="83">
        <v>185</v>
      </c>
      <c r="I2" s="87">
        <f>SUM(C2:H2)</f>
        <v>665</v>
      </c>
    </row>
    <row r="3" spans="1:9" x14ac:dyDescent="0.35">
      <c r="A3">
        <v>2</v>
      </c>
      <c r="B3" s="72" t="s">
        <v>25</v>
      </c>
      <c r="C3" s="75">
        <v>160</v>
      </c>
      <c r="D3" s="75">
        <v>26</v>
      </c>
      <c r="E3" s="75">
        <v>26</v>
      </c>
      <c r="F3" s="75">
        <v>0</v>
      </c>
      <c r="G3" s="75">
        <v>260</v>
      </c>
      <c r="H3" s="84">
        <v>308</v>
      </c>
      <c r="I3" s="88">
        <f t="shared" ref="I3:I15" si="0">SUM(C3:H3)</f>
        <v>780</v>
      </c>
    </row>
    <row r="4" spans="1:9" x14ac:dyDescent="0.35">
      <c r="A4">
        <v>3</v>
      </c>
      <c r="B4" s="72" t="s">
        <v>32</v>
      </c>
      <c r="C4" s="75">
        <v>98</v>
      </c>
      <c r="D4" s="75">
        <v>21</v>
      </c>
      <c r="E4" s="75">
        <v>98</v>
      </c>
      <c r="F4" s="75">
        <v>0</v>
      </c>
      <c r="G4" s="75">
        <v>6000</v>
      </c>
      <c r="H4" s="84">
        <v>840</v>
      </c>
      <c r="I4" s="88">
        <f t="shared" si="0"/>
        <v>7057</v>
      </c>
    </row>
    <row r="5" spans="1:9" x14ac:dyDescent="0.35">
      <c r="A5">
        <v>4</v>
      </c>
      <c r="B5" s="71" t="s">
        <v>33</v>
      </c>
      <c r="C5" s="75">
        <v>15</v>
      </c>
      <c r="D5" s="75">
        <v>10</v>
      </c>
      <c r="E5" s="75">
        <v>10</v>
      </c>
      <c r="F5" s="75">
        <v>0</v>
      </c>
      <c r="G5" s="75">
        <v>320</v>
      </c>
      <c r="H5" s="84">
        <v>280</v>
      </c>
      <c r="I5" s="88">
        <f t="shared" si="0"/>
        <v>635</v>
      </c>
    </row>
    <row r="6" spans="1:9" x14ac:dyDescent="0.35">
      <c r="A6">
        <v>5</v>
      </c>
      <c r="B6" s="72" t="s">
        <v>34</v>
      </c>
      <c r="C6" s="75">
        <v>21</v>
      </c>
      <c r="D6" s="75">
        <v>14</v>
      </c>
      <c r="E6" s="75">
        <v>14</v>
      </c>
      <c r="F6" s="75">
        <v>0</v>
      </c>
      <c r="G6" s="75">
        <v>550</v>
      </c>
      <c r="H6" s="84">
        <v>147</v>
      </c>
      <c r="I6" s="88">
        <f t="shared" si="0"/>
        <v>746</v>
      </c>
    </row>
    <row r="7" spans="1:9" x14ac:dyDescent="0.35">
      <c r="A7">
        <v>6</v>
      </c>
      <c r="B7" s="72" t="s">
        <v>35</v>
      </c>
      <c r="C7" s="75">
        <v>95</v>
      </c>
      <c r="D7" s="75">
        <v>7</v>
      </c>
      <c r="E7" s="75">
        <v>0</v>
      </c>
      <c r="F7" s="75">
        <v>0</v>
      </c>
      <c r="G7" s="75">
        <v>215</v>
      </c>
      <c r="H7" s="84">
        <v>189</v>
      </c>
      <c r="I7" s="88">
        <f t="shared" si="0"/>
        <v>506</v>
      </c>
    </row>
    <row r="8" spans="1:9" x14ac:dyDescent="0.35">
      <c r="A8">
        <v>7</v>
      </c>
      <c r="B8" s="71" t="s">
        <v>50</v>
      </c>
      <c r="C8" s="75">
        <v>0</v>
      </c>
      <c r="D8" s="75">
        <v>0</v>
      </c>
      <c r="E8" s="75">
        <v>0</v>
      </c>
      <c r="F8" s="75">
        <v>0</v>
      </c>
      <c r="G8" s="75">
        <v>1500</v>
      </c>
      <c r="H8" s="84">
        <v>0</v>
      </c>
      <c r="I8" s="88">
        <f t="shared" si="0"/>
        <v>1500</v>
      </c>
    </row>
    <row r="9" spans="1:9" x14ac:dyDescent="0.35">
      <c r="A9">
        <v>8</v>
      </c>
      <c r="B9" s="72" t="s">
        <v>36</v>
      </c>
      <c r="C9" s="75">
        <v>0</v>
      </c>
      <c r="D9" s="75">
        <v>0</v>
      </c>
      <c r="E9" s="75">
        <v>0</v>
      </c>
      <c r="F9" s="75">
        <v>0</v>
      </c>
      <c r="G9" s="75">
        <v>300</v>
      </c>
      <c r="H9" s="84">
        <v>0</v>
      </c>
      <c r="I9" s="88">
        <f t="shared" si="0"/>
        <v>300</v>
      </c>
    </row>
    <row r="10" spans="1:9" ht="15" thickBot="1" x14ac:dyDescent="0.4">
      <c r="A10">
        <v>9</v>
      </c>
      <c r="B10" s="79" t="s">
        <v>30</v>
      </c>
      <c r="C10" s="80">
        <v>0</v>
      </c>
      <c r="D10" s="80">
        <v>0</v>
      </c>
      <c r="E10" s="80">
        <v>0</v>
      </c>
      <c r="F10" s="80">
        <v>480</v>
      </c>
      <c r="G10" s="80">
        <v>60</v>
      </c>
      <c r="H10" s="85">
        <v>0</v>
      </c>
      <c r="I10" s="89">
        <f t="shared" si="0"/>
        <v>540</v>
      </c>
    </row>
    <row r="11" spans="1:9" x14ac:dyDescent="0.35">
      <c r="B11" s="77" t="s">
        <v>37</v>
      </c>
      <c r="C11" s="78">
        <f>SUM(C2:C10)</f>
        <v>809</v>
      </c>
      <c r="D11" s="78">
        <f t="shared" ref="D11:H11" si="1">SUM(D2:D10)</f>
        <v>138</v>
      </c>
      <c r="E11" s="78">
        <f t="shared" si="1"/>
        <v>148</v>
      </c>
      <c r="F11" s="78">
        <v>420</v>
      </c>
      <c r="G11" s="78">
        <f t="shared" si="1"/>
        <v>9205</v>
      </c>
      <c r="H11" s="86">
        <f t="shared" si="1"/>
        <v>1949</v>
      </c>
      <c r="I11" s="90">
        <f t="shared" si="0"/>
        <v>12669</v>
      </c>
    </row>
    <row r="12" spans="1:9" x14ac:dyDescent="0.35">
      <c r="B12" s="77" t="s">
        <v>38</v>
      </c>
      <c r="C12" s="93">
        <v>56.6</v>
      </c>
      <c r="D12" s="93">
        <v>93.42</v>
      </c>
      <c r="E12" s="93">
        <v>43.79</v>
      </c>
      <c r="F12" s="93">
        <v>50.96</v>
      </c>
      <c r="G12" s="93">
        <v>188.65</v>
      </c>
      <c r="H12" s="94">
        <v>100</v>
      </c>
      <c r="I12" s="95" t="s">
        <v>43</v>
      </c>
    </row>
    <row r="13" spans="1:9" x14ac:dyDescent="0.35">
      <c r="B13" s="103" t="s">
        <v>44</v>
      </c>
      <c r="C13" s="104">
        <f>C11*C12</f>
        <v>45789.4</v>
      </c>
      <c r="D13" s="104">
        <f t="shared" ref="D13:H13" si="2">D11*D12</f>
        <v>12891.960000000001</v>
      </c>
      <c r="E13" s="104">
        <f t="shared" si="2"/>
        <v>6480.92</v>
      </c>
      <c r="F13" s="104">
        <f t="shared" si="2"/>
        <v>21403.200000000001</v>
      </c>
      <c r="G13" s="104">
        <f t="shared" si="2"/>
        <v>1736523.25</v>
      </c>
      <c r="H13" s="105">
        <f t="shared" si="2"/>
        <v>194900</v>
      </c>
      <c r="I13" s="106">
        <f t="shared" si="0"/>
        <v>2017988.73</v>
      </c>
    </row>
    <row r="14" spans="1:9" ht="15" thickBot="1" x14ac:dyDescent="0.4">
      <c r="B14" s="81" t="s">
        <v>40</v>
      </c>
      <c r="C14" s="96">
        <f>C13*1.0023</f>
        <v>45894.715620000003</v>
      </c>
      <c r="D14" s="96">
        <f t="shared" ref="D14:F14" si="3">D13*1.0023</f>
        <v>12921.611508</v>
      </c>
      <c r="E14" s="96">
        <f t="shared" si="3"/>
        <v>6495.8261160000002</v>
      </c>
      <c r="F14" s="97">
        <f t="shared" si="3"/>
        <v>21452.427360000001</v>
      </c>
      <c r="G14" s="97">
        <v>0</v>
      </c>
      <c r="H14" s="98">
        <v>0</v>
      </c>
      <c r="I14" s="99">
        <f t="shared" si="0"/>
        <v>86764.580604000002</v>
      </c>
    </row>
    <row r="15" spans="1:9" ht="15" thickTop="1" x14ac:dyDescent="0.35">
      <c r="B15" s="76" t="s">
        <v>39</v>
      </c>
      <c r="C15" s="100">
        <f>C13+C14</f>
        <v>91684.115619999997</v>
      </c>
      <c r="D15" s="100">
        <f t="shared" ref="D15:H15" si="4">D13+D14</f>
        <v>25813.571508000001</v>
      </c>
      <c r="E15" s="100">
        <f t="shared" si="4"/>
        <v>12976.746116</v>
      </c>
      <c r="F15" s="100">
        <f t="shared" si="4"/>
        <v>42855.627359999999</v>
      </c>
      <c r="G15" s="100">
        <f t="shared" si="4"/>
        <v>1736523.25</v>
      </c>
      <c r="H15" s="101">
        <f t="shared" si="4"/>
        <v>194900</v>
      </c>
      <c r="I15" s="102">
        <f t="shared" si="0"/>
        <v>2104753.310604</v>
      </c>
    </row>
    <row r="17" spans="2:7" x14ac:dyDescent="0.35">
      <c r="B17" s="107" t="s">
        <v>46</v>
      </c>
      <c r="C17" s="19">
        <f>SUM(C13:F13)</f>
        <v>86565.48</v>
      </c>
    </row>
    <row r="18" spans="2:7" x14ac:dyDescent="0.35">
      <c r="B18" s="107" t="s">
        <v>47</v>
      </c>
      <c r="C18" s="19">
        <f>SUM(G13:H13)</f>
        <v>1931423.25</v>
      </c>
    </row>
    <row r="19" spans="2:7" ht="15" thickBot="1" x14ac:dyDescent="0.4">
      <c r="B19" s="108" t="s">
        <v>45</v>
      </c>
      <c r="C19" s="109">
        <f>SUM(C14:F14)</f>
        <v>86764.580604000002</v>
      </c>
      <c r="F19" s="19"/>
    </row>
    <row r="20" spans="2:7" x14ac:dyDescent="0.35">
      <c r="B20" s="111" t="s">
        <v>48</v>
      </c>
      <c r="C20" s="110">
        <f>SUM(C17:C19)</f>
        <v>2104753.310604</v>
      </c>
      <c r="F20" s="43"/>
      <c r="G20" s="43"/>
    </row>
    <row r="22" spans="2:7" x14ac:dyDescent="0.35">
      <c r="F22" s="43"/>
    </row>
    <row r="23" spans="2:7" x14ac:dyDescent="0.35">
      <c r="F23" s="43"/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9785F-8AB0-47F9-B5F4-D40A4FDD6E57}">
  <dimension ref="B2:BN26"/>
  <sheetViews>
    <sheetView showGridLines="0" zoomScaleNormal="100" workbookViewId="0">
      <selection activeCell="AG1" sqref="AG1:AN1048576"/>
    </sheetView>
  </sheetViews>
  <sheetFormatPr defaultRowHeight="14.5" x14ac:dyDescent="0.35"/>
  <cols>
    <col min="2" max="2" width="6.90625" customWidth="1"/>
    <col min="3" max="3" width="30.7265625" customWidth="1"/>
    <col min="4" max="66" width="3" style="125" customWidth="1"/>
  </cols>
  <sheetData>
    <row r="2" spans="2:66" ht="19.5" x14ac:dyDescent="0.45">
      <c r="C2" s="159"/>
      <c r="D2" s="192">
        <v>2024</v>
      </c>
      <c r="E2" s="192"/>
      <c r="F2" s="192"/>
      <c r="G2" s="190">
        <v>2025</v>
      </c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1">
        <v>2026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3">
        <v>2027</v>
      </c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1">
        <v>2028</v>
      </c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0">
        <v>2029</v>
      </c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</row>
    <row r="3" spans="2:66" x14ac:dyDescent="0.35">
      <c r="C3" s="65"/>
      <c r="D3" s="125">
        <v>10</v>
      </c>
      <c r="E3" s="125">
        <v>11</v>
      </c>
      <c r="F3" s="125">
        <v>12</v>
      </c>
      <c r="G3" s="125">
        <v>1</v>
      </c>
      <c r="H3" s="125">
        <v>2</v>
      </c>
      <c r="I3" s="125">
        <v>3</v>
      </c>
      <c r="J3" s="125">
        <v>4</v>
      </c>
      <c r="K3" s="125">
        <v>5</v>
      </c>
      <c r="L3" s="125">
        <v>6</v>
      </c>
      <c r="M3" s="125">
        <v>7</v>
      </c>
      <c r="N3" s="125">
        <v>8</v>
      </c>
      <c r="O3" s="125">
        <v>9</v>
      </c>
      <c r="P3" s="125">
        <v>10</v>
      </c>
      <c r="Q3" s="125">
        <v>11</v>
      </c>
      <c r="R3" s="125">
        <v>12</v>
      </c>
      <c r="S3" s="133">
        <v>1</v>
      </c>
      <c r="T3" s="125">
        <v>2</v>
      </c>
      <c r="U3" s="125">
        <v>3</v>
      </c>
      <c r="V3" s="125">
        <v>4</v>
      </c>
      <c r="W3" s="125">
        <v>5</v>
      </c>
      <c r="X3" s="126">
        <v>6</v>
      </c>
      <c r="Y3" s="125">
        <v>7</v>
      </c>
      <c r="Z3" s="125">
        <v>8</v>
      </c>
      <c r="AA3" s="125">
        <v>9</v>
      </c>
      <c r="AB3" s="125">
        <v>10</v>
      </c>
      <c r="AC3" s="125">
        <v>11</v>
      </c>
      <c r="AD3" s="125">
        <v>12</v>
      </c>
      <c r="AE3" s="125">
        <v>1</v>
      </c>
      <c r="AF3" s="125">
        <v>2</v>
      </c>
      <c r="AG3" s="125">
        <v>3</v>
      </c>
      <c r="AH3" s="125">
        <v>4</v>
      </c>
      <c r="AI3" s="125">
        <v>5</v>
      </c>
      <c r="AJ3" s="125">
        <v>6</v>
      </c>
      <c r="AK3" s="125">
        <v>7</v>
      </c>
      <c r="AL3" s="125">
        <v>8</v>
      </c>
      <c r="AM3" s="125">
        <v>9</v>
      </c>
      <c r="AN3" s="125">
        <v>10</v>
      </c>
      <c r="AO3" s="125">
        <v>11</v>
      </c>
      <c r="AP3" s="125">
        <v>12</v>
      </c>
      <c r="AQ3" s="125">
        <v>1</v>
      </c>
      <c r="AR3" s="125">
        <v>2</v>
      </c>
      <c r="AS3" s="125">
        <v>3</v>
      </c>
      <c r="AT3" s="125">
        <v>4</v>
      </c>
      <c r="AU3" s="125">
        <v>5</v>
      </c>
      <c r="AV3" s="125">
        <v>6</v>
      </c>
      <c r="AW3" s="125">
        <v>7</v>
      </c>
      <c r="AX3" s="125">
        <v>8</v>
      </c>
      <c r="AY3" s="125">
        <v>9</v>
      </c>
      <c r="AZ3" s="125">
        <v>10</v>
      </c>
      <c r="BA3" s="125">
        <v>11</v>
      </c>
      <c r="BB3" s="125">
        <v>12</v>
      </c>
      <c r="BC3" s="125">
        <v>1</v>
      </c>
      <c r="BD3" s="125">
        <v>2</v>
      </c>
      <c r="BE3" s="125">
        <v>3</v>
      </c>
      <c r="BF3" s="125">
        <v>4</v>
      </c>
      <c r="BG3" s="125">
        <v>5</v>
      </c>
      <c r="BH3" s="125">
        <v>6</v>
      </c>
      <c r="BI3" s="125">
        <v>7</v>
      </c>
      <c r="BJ3" s="125">
        <v>8</v>
      </c>
      <c r="BK3" s="125">
        <v>9</v>
      </c>
      <c r="BL3" s="125">
        <v>10</v>
      </c>
      <c r="BM3" s="125">
        <v>11</v>
      </c>
      <c r="BN3" s="125">
        <v>12</v>
      </c>
    </row>
    <row r="4" spans="2:66" x14ac:dyDescent="0.35">
      <c r="B4" s="9" t="s">
        <v>51</v>
      </c>
      <c r="C4" s="72" t="s">
        <v>31</v>
      </c>
      <c r="D4" s="148"/>
      <c r="E4" s="130"/>
      <c r="F4" s="145"/>
      <c r="G4" s="148"/>
      <c r="H4" s="130"/>
      <c r="I4" s="127"/>
      <c r="J4" s="148"/>
      <c r="K4" s="127"/>
      <c r="L4" s="127"/>
      <c r="M4" s="148"/>
      <c r="N4" s="127"/>
      <c r="O4" s="127"/>
      <c r="P4" s="148"/>
      <c r="Q4" s="127"/>
      <c r="R4" s="127"/>
      <c r="S4" s="134"/>
      <c r="T4" s="148"/>
      <c r="U4" s="130"/>
      <c r="V4" s="127"/>
      <c r="W4" s="145"/>
      <c r="X4" s="152"/>
      <c r="Y4" s="148"/>
      <c r="Z4" s="130"/>
      <c r="AA4" s="145"/>
      <c r="AB4" s="130"/>
      <c r="AC4" s="127"/>
      <c r="AD4" s="127"/>
      <c r="AE4" s="145"/>
      <c r="AF4" s="130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45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45"/>
      <c r="BD4" s="127"/>
      <c r="BE4" s="127"/>
      <c r="BF4" s="127"/>
      <c r="BG4" s="127"/>
      <c r="BH4" s="127"/>
      <c r="BI4" s="127"/>
      <c r="BJ4" s="127"/>
      <c r="BK4" s="134"/>
      <c r="BL4" s="132"/>
      <c r="BM4" s="128"/>
      <c r="BN4" s="128"/>
    </row>
    <row r="5" spans="2:66" x14ac:dyDescent="0.35">
      <c r="B5" s="9" t="s">
        <v>52</v>
      </c>
      <c r="C5" s="72" t="s">
        <v>25</v>
      </c>
      <c r="D5" s="149"/>
      <c r="E5" s="131"/>
      <c r="F5" s="143"/>
      <c r="G5" s="149"/>
      <c r="H5" s="131"/>
      <c r="I5" s="129"/>
      <c r="J5" s="149"/>
      <c r="K5" s="129"/>
      <c r="L5" s="129"/>
      <c r="M5" s="149"/>
      <c r="N5" s="129"/>
      <c r="O5" s="129"/>
      <c r="P5" s="149"/>
      <c r="Q5" s="129"/>
      <c r="R5" s="129"/>
      <c r="S5" s="135"/>
      <c r="T5" s="149"/>
      <c r="U5" s="131"/>
      <c r="V5" s="129"/>
      <c r="W5" s="143"/>
      <c r="X5" s="153"/>
      <c r="Y5" s="149"/>
      <c r="Z5" s="131"/>
      <c r="AA5" s="143"/>
      <c r="AB5" s="131"/>
      <c r="AC5" s="129"/>
      <c r="AD5" s="129"/>
      <c r="AE5" s="143"/>
      <c r="AF5" s="131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43"/>
      <c r="AR5" s="129"/>
      <c r="AS5" s="129"/>
      <c r="AT5" s="129"/>
      <c r="AU5" s="129"/>
      <c r="AV5" s="129"/>
      <c r="AW5" s="129"/>
      <c r="AX5" s="129"/>
      <c r="AY5" s="129"/>
      <c r="AZ5" s="129"/>
      <c r="BA5" s="129"/>
      <c r="BB5" s="129"/>
      <c r="BC5" s="143"/>
      <c r="BD5" s="129"/>
      <c r="BE5" s="129"/>
      <c r="BF5" s="129"/>
      <c r="BG5" s="129"/>
      <c r="BH5" s="129"/>
      <c r="BI5" s="129"/>
      <c r="BJ5" s="129"/>
      <c r="BK5" s="135"/>
      <c r="BL5" s="132"/>
      <c r="BM5" s="128"/>
      <c r="BN5" s="128"/>
    </row>
    <row r="6" spans="2:66" x14ac:dyDescent="0.35">
      <c r="B6" s="9" t="s">
        <v>53</v>
      </c>
      <c r="C6" s="72" t="s">
        <v>32</v>
      </c>
      <c r="D6" s="150"/>
      <c r="E6" s="132"/>
      <c r="F6" s="145"/>
      <c r="G6" s="148"/>
      <c r="H6" s="130"/>
      <c r="I6" s="127"/>
      <c r="J6" s="148"/>
      <c r="K6" s="127"/>
      <c r="L6" s="127"/>
      <c r="M6" s="148"/>
      <c r="N6" s="127"/>
      <c r="O6" s="127"/>
      <c r="P6" s="148"/>
      <c r="Q6" s="127"/>
      <c r="R6" s="127"/>
      <c r="S6" s="134"/>
      <c r="T6" s="148"/>
      <c r="U6" s="130"/>
      <c r="V6" s="127"/>
      <c r="W6" s="145"/>
      <c r="X6" s="152"/>
      <c r="Y6" s="148"/>
      <c r="Z6" s="130"/>
      <c r="AA6" s="145"/>
      <c r="AB6" s="130"/>
      <c r="AC6" s="127"/>
      <c r="AD6" s="127"/>
      <c r="AE6" s="145"/>
      <c r="AF6" s="130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45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45"/>
      <c r="BD6" s="127"/>
      <c r="BE6" s="127"/>
      <c r="BF6" s="127"/>
      <c r="BG6" s="127"/>
      <c r="BH6" s="127"/>
      <c r="BI6" s="127"/>
      <c r="BJ6" s="127"/>
      <c r="BK6" s="134"/>
      <c r="BL6" s="132"/>
      <c r="BM6" s="128"/>
      <c r="BN6" s="128"/>
    </row>
    <row r="7" spans="2:66" x14ac:dyDescent="0.35">
      <c r="B7" s="9" t="s">
        <v>54</v>
      </c>
      <c r="C7" s="72" t="s">
        <v>33</v>
      </c>
      <c r="D7" s="150"/>
      <c r="E7" s="132"/>
      <c r="F7" s="144"/>
      <c r="G7" s="149"/>
      <c r="H7" s="132"/>
      <c r="I7" s="128"/>
      <c r="J7" s="149"/>
      <c r="K7" s="128"/>
      <c r="L7" s="128"/>
      <c r="M7" s="149"/>
      <c r="N7" s="128"/>
      <c r="O7" s="128"/>
      <c r="P7" s="149"/>
      <c r="Q7" s="128"/>
      <c r="R7" s="128"/>
      <c r="S7" s="135"/>
      <c r="T7" s="150"/>
      <c r="U7" s="132"/>
      <c r="V7" s="128"/>
      <c r="W7" s="144"/>
      <c r="X7" s="154"/>
      <c r="Y7" s="150"/>
      <c r="Z7" s="132"/>
      <c r="AA7" s="144"/>
      <c r="AB7" s="132"/>
      <c r="AC7" s="128"/>
      <c r="AD7" s="128"/>
      <c r="AE7" s="144"/>
      <c r="AF7" s="132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44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44"/>
      <c r="BD7" s="128"/>
      <c r="BE7" s="128"/>
      <c r="BF7" s="128"/>
      <c r="BG7" s="128"/>
      <c r="BH7" s="128"/>
      <c r="BI7" s="128"/>
      <c r="BJ7" s="128"/>
      <c r="BK7" s="136"/>
      <c r="BL7" s="132"/>
      <c r="BM7" s="128"/>
      <c r="BN7" s="128"/>
    </row>
    <row r="8" spans="2:66" x14ac:dyDescent="0.35">
      <c r="B8" s="9" t="s">
        <v>55</v>
      </c>
      <c r="C8" s="72" t="s">
        <v>34</v>
      </c>
      <c r="D8" s="150"/>
      <c r="E8" s="132"/>
      <c r="F8" s="144"/>
      <c r="G8" s="150"/>
      <c r="H8" s="132"/>
      <c r="I8" s="128"/>
      <c r="J8" s="150"/>
      <c r="K8" s="128"/>
      <c r="L8" s="128"/>
      <c r="M8" s="150"/>
      <c r="N8" s="128"/>
      <c r="O8" s="128"/>
      <c r="P8" s="150"/>
      <c r="Q8" s="128"/>
      <c r="R8" s="128"/>
      <c r="S8" s="136"/>
      <c r="T8" s="148"/>
      <c r="U8" s="130"/>
      <c r="V8" s="127"/>
      <c r="W8" s="145"/>
      <c r="X8" s="152"/>
      <c r="Y8" s="150"/>
      <c r="Z8" s="132"/>
      <c r="AA8" s="144"/>
      <c r="AB8" s="132"/>
      <c r="AC8" s="128"/>
      <c r="AD8" s="128"/>
      <c r="AE8" s="144"/>
      <c r="AF8" s="132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44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44"/>
      <c r="BD8" s="128"/>
      <c r="BE8" s="128"/>
      <c r="BF8" s="128"/>
      <c r="BG8" s="128"/>
      <c r="BH8" s="128"/>
      <c r="BI8" s="128"/>
      <c r="BJ8" s="128"/>
      <c r="BK8" s="136"/>
      <c r="BL8" s="132"/>
      <c r="BM8" s="128"/>
      <c r="BN8" s="128"/>
    </row>
    <row r="9" spans="2:66" x14ac:dyDescent="0.35">
      <c r="B9" s="9" t="s">
        <v>56</v>
      </c>
      <c r="C9" s="72" t="s">
        <v>35</v>
      </c>
      <c r="D9" s="150"/>
      <c r="E9" s="132"/>
      <c r="F9" s="143"/>
      <c r="G9" s="149"/>
      <c r="H9" s="132"/>
      <c r="I9" s="128"/>
      <c r="J9" s="150"/>
      <c r="K9" s="128"/>
      <c r="L9" s="128"/>
      <c r="M9" s="150"/>
      <c r="N9" s="128"/>
      <c r="O9" s="128"/>
      <c r="P9" s="150"/>
      <c r="Q9" s="128"/>
      <c r="R9" s="129"/>
      <c r="S9" s="135"/>
      <c r="T9" s="150"/>
      <c r="U9" s="132"/>
      <c r="V9" s="128"/>
      <c r="W9" s="144"/>
      <c r="X9" s="155"/>
      <c r="Y9" s="150"/>
      <c r="Z9" s="132"/>
      <c r="AA9" s="144"/>
      <c r="AB9" s="132"/>
      <c r="AC9" s="128"/>
      <c r="AD9" s="129"/>
      <c r="AE9" s="143"/>
      <c r="AF9" s="132"/>
      <c r="AG9" s="128"/>
      <c r="AH9" s="128"/>
      <c r="AI9" s="128"/>
      <c r="AJ9" s="128"/>
      <c r="AK9" s="128"/>
      <c r="AL9" s="128"/>
      <c r="AM9" s="128"/>
      <c r="AN9" s="128"/>
      <c r="AO9" s="128"/>
      <c r="AP9" s="129"/>
      <c r="AQ9" s="143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9"/>
      <c r="BC9" s="143"/>
      <c r="BD9" s="128"/>
      <c r="BE9" s="128"/>
      <c r="BF9" s="128"/>
      <c r="BG9" s="128"/>
      <c r="BH9" s="128"/>
      <c r="BI9" s="128"/>
      <c r="BJ9" s="128"/>
      <c r="BK9" s="136"/>
      <c r="BL9" s="132"/>
      <c r="BM9" s="128"/>
      <c r="BN9" s="128"/>
    </row>
    <row r="10" spans="2:66" x14ac:dyDescent="0.35">
      <c r="B10" s="9" t="s">
        <v>57</v>
      </c>
      <c r="C10" s="72" t="s">
        <v>50</v>
      </c>
      <c r="D10" s="150"/>
      <c r="E10" s="132"/>
      <c r="F10" s="144"/>
      <c r="G10" s="150"/>
      <c r="H10" s="132"/>
      <c r="I10" s="128"/>
      <c r="J10" s="150"/>
      <c r="K10" s="128"/>
      <c r="L10" s="128"/>
      <c r="M10" s="150"/>
      <c r="N10" s="128"/>
      <c r="O10" s="128"/>
      <c r="P10" s="150"/>
      <c r="Q10" s="128"/>
      <c r="R10" s="128"/>
      <c r="S10" s="136"/>
      <c r="T10" s="150"/>
      <c r="U10" s="132"/>
      <c r="V10" s="128"/>
      <c r="W10" s="144"/>
      <c r="X10" s="155"/>
      <c r="Y10" s="158"/>
      <c r="Z10" s="138"/>
      <c r="AA10" s="157"/>
      <c r="AB10" s="138"/>
      <c r="AC10" s="137"/>
      <c r="AD10" s="137"/>
      <c r="AE10" s="157"/>
      <c r="AF10" s="138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5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57"/>
      <c r="BD10" s="137"/>
      <c r="BE10" s="137"/>
      <c r="BF10" s="137"/>
      <c r="BG10" s="137"/>
      <c r="BH10" s="137"/>
      <c r="BI10" s="137"/>
      <c r="BJ10" s="137"/>
      <c r="BK10" s="139"/>
      <c r="BL10" s="132"/>
      <c r="BM10" s="128"/>
      <c r="BN10" s="128"/>
    </row>
    <row r="11" spans="2:66" x14ac:dyDescent="0.35">
      <c r="B11" s="9" t="s">
        <v>58</v>
      </c>
      <c r="C11" s="72" t="s">
        <v>36</v>
      </c>
      <c r="D11" s="150"/>
      <c r="E11" s="132"/>
      <c r="F11" s="144"/>
      <c r="G11" s="150"/>
      <c r="H11" s="132"/>
      <c r="I11" s="128"/>
      <c r="J11" s="150"/>
      <c r="K11" s="132"/>
      <c r="L11" s="128"/>
      <c r="M11" s="150"/>
      <c r="N11" s="128"/>
      <c r="O11" s="128"/>
      <c r="P11" s="150"/>
      <c r="Q11" s="128"/>
      <c r="R11" s="128"/>
      <c r="S11" s="136"/>
      <c r="T11" s="150"/>
      <c r="U11" s="132"/>
      <c r="V11" s="128"/>
      <c r="W11" s="144"/>
      <c r="X11" s="155"/>
      <c r="Y11" s="149"/>
      <c r="Z11" s="131"/>
      <c r="AA11" s="143"/>
      <c r="AB11" s="131"/>
      <c r="AC11" s="129"/>
      <c r="AD11" s="129"/>
      <c r="AE11" s="143"/>
      <c r="AF11" s="131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43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43"/>
      <c r="BD11" s="129"/>
      <c r="BE11" s="129"/>
      <c r="BF11" s="129"/>
      <c r="BG11" s="129"/>
      <c r="BH11" s="129"/>
      <c r="BI11" s="129"/>
      <c r="BJ11" s="129"/>
      <c r="BK11" s="135"/>
      <c r="BL11" s="132"/>
      <c r="BM11" s="128"/>
      <c r="BN11" s="128"/>
    </row>
    <row r="12" spans="2:66" x14ac:dyDescent="0.35">
      <c r="B12" s="9" t="s">
        <v>59</v>
      </c>
      <c r="C12" s="72" t="s">
        <v>30</v>
      </c>
      <c r="D12" s="148"/>
      <c r="E12" s="130"/>
      <c r="F12" s="145"/>
      <c r="G12" s="148"/>
      <c r="H12" s="130"/>
      <c r="I12" s="127"/>
      <c r="J12" s="148"/>
      <c r="K12" s="130"/>
      <c r="L12" s="127"/>
      <c r="M12" s="148"/>
      <c r="N12" s="127"/>
      <c r="O12" s="127"/>
      <c r="P12" s="148"/>
      <c r="Q12" s="127"/>
      <c r="R12" s="127"/>
      <c r="S12" s="134"/>
      <c r="T12" s="148"/>
      <c r="U12" s="130"/>
      <c r="V12" s="127"/>
      <c r="W12" s="145"/>
      <c r="X12" s="156"/>
      <c r="Y12" s="148"/>
      <c r="Z12" s="130"/>
      <c r="AA12" s="145"/>
      <c r="AB12" s="130"/>
      <c r="AC12" s="127"/>
      <c r="AD12" s="127"/>
      <c r="AE12" s="145"/>
      <c r="AF12" s="130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45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45"/>
      <c r="BD12" s="127"/>
      <c r="BE12" s="127"/>
      <c r="BF12" s="127"/>
      <c r="BG12" s="127"/>
      <c r="BH12" s="127"/>
      <c r="BI12" s="127"/>
      <c r="BJ12" s="127"/>
      <c r="BK12" s="134"/>
      <c r="BL12" s="132"/>
      <c r="BM12" s="128"/>
      <c r="BN12" s="128"/>
    </row>
    <row r="13" spans="2:66" x14ac:dyDescent="0.35">
      <c r="C13" s="151"/>
      <c r="D13" s="146"/>
      <c r="E13" s="140"/>
      <c r="F13" s="146"/>
      <c r="G13" s="146"/>
      <c r="H13" s="140"/>
      <c r="I13" s="140"/>
      <c r="J13" s="146"/>
      <c r="K13" s="140"/>
      <c r="L13" s="140"/>
      <c r="M13" s="146"/>
      <c r="N13" s="140"/>
      <c r="O13" s="140"/>
      <c r="P13" s="146"/>
      <c r="Q13" s="140"/>
      <c r="R13" s="140"/>
      <c r="S13" s="141"/>
      <c r="T13" s="146"/>
      <c r="U13" s="140"/>
      <c r="V13" s="140"/>
      <c r="W13" s="146"/>
      <c r="X13" s="141"/>
      <c r="Y13" s="146"/>
      <c r="Z13" s="140"/>
      <c r="AA13" s="146"/>
      <c r="AB13" s="140"/>
      <c r="AC13" s="140"/>
      <c r="AD13" s="140"/>
      <c r="AE13" s="146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6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6"/>
      <c r="BD13" s="140"/>
      <c r="BE13" s="140"/>
      <c r="BF13" s="140"/>
      <c r="BG13" s="140"/>
      <c r="BH13" s="140"/>
      <c r="BI13" s="140"/>
      <c r="BJ13" s="140"/>
      <c r="BK13" s="141"/>
      <c r="BL13" s="142"/>
      <c r="BM13" s="140"/>
      <c r="BN13" s="140"/>
    </row>
    <row r="14" spans="2:66" x14ac:dyDescent="0.35">
      <c r="C14" s="151"/>
      <c r="D14" s="147"/>
      <c r="F14" s="147"/>
      <c r="G14" s="147"/>
      <c r="J14" s="147"/>
      <c r="M14" s="147"/>
      <c r="P14" s="147"/>
      <c r="S14" s="133"/>
      <c r="T14" s="147"/>
      <c r="W14" s="147"/>
      <c r="X14" s="133"/>
      <c r="Y14" s="147"/>
      <c r="AA14" s="147"/>
      <c r="AE14" s="147"/>
      <c r="AQ14" s="147"/>
      <c r="BC14" s="147"/>
      <c r="BK14" s="133"/>
    </row>
    <row r="15" spans="2:66" x14ac:dyDescent="0.35">
      <c r="C15" s="151"/>
      <c r="D15" s="147"/>
      <c r="F15" s="147"/>
      <c r="G15" s="147"/>
      <c r="J15" s="147"/>
      <c r="M15" s="147"/>
      <c r="P15" s="147"/>
      <c r="S15" s="133"/>
      <c r="T15" s="147"/>
      <c r="W15" s="147"/>
      <c r="X15" s="133"/>
      <c r="Y15" s="147"/>
      <c r="AA15" s="147"/>
      <c r="AE15" s="147"/>
      <c r="AQ15" s="147"/>
      <c r="BC15" s="147"/>
      <c r="BK15" s="133"/>
    </row>
    <row r="16" spans="2:66" x14ac:dyDescent="0.35">
      <c r="C16" s="151"/>
      <c r="D16" s="147"/>
      <c r="F16" s="147"/>
      <c r="G16" s="147"/>
      <c r="J16" s="147"/>
      <c r="M16" s="147"/>
      <c r="P16" s="147"/>
      <c r="S16" s="133"/>
      <c r="T16" s="147"/>
      <c r="W16" s="147"/>
      <c r="X16" s="133"/>
      <c r="Y16" s="147"/>
      <c r="AA16" s="147"/>
      <c r="AE16" s="147"/>
      <c r="AQ16" s="147"/>
      <c r="BC16" s="147"/>
      <c r="BK16" s="133"/>
    </row>
    <row r="17" spans="3:63" x14ac:dyDescent="0.35">
      <c r="C17" s="151"/>
      <c r="D17" s="147"/>
      <c r="F17" s="147"/>
      <c r="G17" s="147"/>
      <c r="J17" s="147"/>
      <c r="M17" s="147"/>
      <c r="P17" s="147"/>
      <c r="S17" s="133"/>
      <c r="T17" s="147"/>
      <c r="W17" s="147"/>
      <c r="X17" s="133"/>
      <c r="Y17" s="147"/>
      <c r="AA17" s="147"/>
      <c r="AE17" s="147"/>
      <c r="AQ17" s="147"/>
      <c r="BC17" s="147"/>
      <c r="BK17" s="133"/>
    </row>
    <row r="18" spans="3:63" x14ac:dyDescent="0.35">
      <c r="C18" s="151"/>
      <c r="D18" s="147"/>
      <c r="F18" s="147"/>
      <c r="G18" s="147"/>
      <c r="J18" s="147"/>
      <c r="M18" s="147"/>
      <c r="P18" s="147"/>
      <c r="S18" s="133"/>
      <c r="T18" s="147"/>
      <c r="W18" s="147"/>
      <c r="X18" s="133"/>
      <c r="Y18" s="147"/>
      <c r="AA18" s="147"/>
      <c r="AE18" s="147"/>
      <c r="AQ18" s="147"/>
      <c r="BC18" s="147"/>
      <c r="BK18" s="133"/>
    </row>
    <row r="19" spans="3:63" x14ac:dyDescent="0.35">
      <c r="C19" s="151"/>
      <c r="D19" s="147"/>
      <c r="F19" s="147"/>
      <c r="G19" s="147"/>
      <c r="J19" s="147"/>
      <c r="M19" s="147"/>
      <c r="P19" s="147"/>
      <c r="S19" s="133"/>
      <c r="T19" s="147"/>
      <c r="W19" s="147"/>
      <c r="X19" s="133"/>
      <c r="Y19" s="147"/>
      <c r="AA19" s="147"/>
      <c r="AE19" s="147"/>
      <c r="AQ19" s="147"/>
      <c r="BC19" s="147"/>
      <c r="BK19" s="133"/>
    </row>
    <row r="20" spans="3:63" x14ac:dyDescent="0.35">
      <c r="C20" s="151"/>
      <c r="F20" s="147"/>
      <c r="J20" s="147"/>
      <c r="M20" s="147"/>
      <c r="P20" s="147"/>
      <c r="S20" s="133"/>
      <c r="T20" s="147"/>
      <c r="W20" s="147"/>
      <c r="X20" s="133"/>
      <c r="Y20" s="147"/>
      <c r="AA20" s="147"/>
      <c r="AE20" s="147"/>
      <c r="AQ20" s="147"/>
      <c r="BC20" s="147"/>
      <c r="BK20" s="133"/>
    </row>
    <row r="21" spans="3:63" x14ac:dyDescent="0.35">
      <c r="C21" s="151"/>
      <c r="F21" s="147"/>
      <c r="J21" s="147"/>
      <c r="M21" s="147"/>
      <c r="P21" s="147"/>
      <c r="S21" s="133"/>
      <c r="T21" s="147"/>
      <c r="X21" s="133"/>
      <c r="Y21" s="147"/>
      <c r="AA21" s="147"/>
      <c r="AE21" s="147"/>
      <c r="AQ21" s="147"/>
      <c r="BC21" s="147"/>
      <c r="BK21" s="133"/>
    </row>
    <row r="22" spans="3:63" x14ac:dyDescent="0.35">
      <c r="C22" s="151"/>
      <c r="F22" s="147"/>
      <c r="S22" s="133"/>
      <c r="T22" s="147"/>
      <c r="X22" s="133"/>
      <c r="Y22" s="147"/>
      <c r="AA22" s="147"/>
      <c r="AE22" s="147"/>
      <c r="AQ22" s="147"/>
      <c r="BC22" s="147"/>
      <c r="BK22" s="133"/>
    </row>
    <row r="23" spans="3:63" x14ac:dyDescent="0.35">
      <c r="S23" s="133"/>
      <c r="X23" s="133"/>
      <c r="Y23" s="147"/>
      <c r="AA23" s="147"/>
      <c r="AE23" s="147"/>
      <c r="AQ23" s="147"/>
      <c r="BC23" s="147"/>
      <c r="BK23" s="133"/>
    </row>
    <row r="24" spans="3:63" x14ac:dyDescent="0.35">
      <c r="S24" s="133"/>
      <c r="X24" s="133"/>
    </row>
    <row r="25" spans="3:63" x14ac:dyDescent="0.35">
      <c r="S25" s="133"/>
      <c r="X25" s="133"/>
    </row>
    <row r="26" spans="3:63" x14ac:dyDescent="0.35">
      <c r="S26" s="133"/>
      <c r="X26" s="133"/>
    </row>
  </sheetData>
  <mergeCells count="6">
    <mergeCell ref="BC2:BN2"/>
    <mergeCell ref="G2:R2"/>
    <mergeCell ref="S2:AD2"/>
    <mergeCell ref="D2:F2"/>
    <mergeCell ref="AE2:AP2"/>
    <mergeCell ref="AQ2:BB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20564-7340-41C1-B629-1A1138D7EE71}">
  <dimension ref="A2:B6"/>
  <sheetViews>
    <sheetView workbookViewId="0">
      <selection activeCell="B19" sqref="B19"/>
    </sheetView>
  </sheetViews>
  <sheetFormatPr defaultRowHeight="14.5" x14ac:dyDescent="0.35"/>
  <cols>
    <col min="1" max="1" width="30.1796875" customWidth="1"/>
    <col min="2" max="2" width="73.36328125" customWidth="1"/>
  </cols>
  <sheetData>
    <row r="2" spans="1:2" ht="20" thickBot="1" x14ac:dyDescent="0.5">
      <c r="A2" s="180" t="s">
        <v>75</v>
      </c>
      <c r="B2" s="180" t="s">
        <v>72</v>
      </c>
    </row>
    <row r="3" spans="1:2" ht="34" customHeight="1" thickTop="1" thickBot="1" x14ac:dyDescent="0.4">
      <c r="A3" s="181" t="s">
        <v>76</v>
      </c>
      <c r="B3" s="182" t="s">
        <v>73</v>
      </c>
    </row>
    <row r="4" spans="1:2" ht="34" customHeight="1" thickBot="1" x14ac:dyDescent="0.4">
      <c r="A4" s="183" t="s">
        <v>77</v>
      </c>
      <c r="B4" s="184" t="s">
        <v>78</v>
      </c>
    </row>
    <row r="5" spans="1:2" ht="34" customHeight="1" thickBot="1" x14ac:dyDescent="0.4">
      <c r="A5" s="183" t="s">
        <v>79</v>
      </c>
      <c r="B5" s="184" t="s">
        <v>80</v>
      </c>
    </row>
    <row r="6" spans="1:2" ht="34" customHeight="1" thickBot="1" x14ac:dyDescent="0.4">
      <c r="A6" s="183" t="s">
        <v>81</v>
      </c>
      <c r="B6" s="184" t="s">
        <v>74</v>
      </c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BBDAA-FB31-4DF1-B529-5229808C2D68}">
  <dimension ref="B1:BG27"/>
  <sheetViews>
    <sheetView showGridLines="0" zoomScale="85" zoomScaleNormal="85" workbookViewId="0">
      <selection activeCell="AX52" sqref="AX52"/>
    </sheetView>
  </sheetViews>
  <sheetFormatPr defaultRowHeight="14.5" x14ac:dyDescent="0.35"/>
  <cols>
    <col min="2" max="2" width="6.90625" customWidth="1"/>
    <col min="3" max="31" width="3" style="125" customWidth="1"/>
    <col min="32" max="32" width="0.81640625" style="125" customWidth="1"/>
    <col min="33" max="33" width="0.7265625" style="125" customWidth="1"/>
    <col min="34" max="34" width="1.36328125" style="125" customWidth="1"/>
    <col min="35" max="35" width="1.1796875" style="125" customWidth="1"/>
    <col min="36" max="36" width="3.81640625" style="125" customWidth="1"/>
    <col min="37" max="40" width="3" style="125" customWidth="1"/>
    <col min="41" max="41" width="0.81640625" style="125" customWidth="1"/>
    <col min="42" max="42" width="0.7265625" style="125" customWidth="1"/>
    <col min="43" max="43" width="1.36328125" style="125" customWidth="1"/>
    <col min="44" max="44" width="1.1796875" style="125" customWidth="1"/>
    <col min="45" max="45" width="3.81640625" style="125" customWidth="1"/>
    <col min="46" max="49" width="3" style="125" customWidth="1"/>
    <col min="50" max="50" width="0.81640625" style="125" customWidth="1"/>
    <col min="51" max="51" width="0.7265625" style="125" customWidth="1"/>
    <col min="52" max="52" width="1.36328125" style="125" customWidth="1"/>
    <col min="53" max="53" width="1.1796875" style="125" customWidth="1"/>
    <col min="54" max="54" width="3.81640625" style="125" customWidth="1"/>
    <col min="55" max="56" width="3" style="125" customWidth="1"/>
    <col min="59" max="59" width="30.7265625" customWidth="1"/>
  </cols>
  <sheetData>
    <row r="1" spans="2:59" ht="38.5" customHeight="1" x14ac:dyDescent="0.35"/>
    <row r="2" spans="2:59" ht="21" x14ac:dyDescent="0.5">
      <c r="C2" s="174" t="s">
        <v>60</v>
      </c>
    </row>
    <row r="3" spans="2:59" ht="19.5" x14ac:dyDescent="0.45">
      <c r="C3" s="192">
        <v>2024</v>
      </c>
      <c r="D3" s="192"/>
      <c r="E3" s="192"/>
      <c r="F3" s="190">
        <v>2025</v>
      </c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>
        <v>2026</v>
      </c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3">
        <v>2027</v>
      </c>
      <c r="AE3" s="193"/>
      <c r="AF3" s="193"/>
      <c r="AG3" s="193"/>
      <c r="AH3" s="193"/>
      <c r="AI3" s="193"/>
      <c r="AJ3" s="193"/>
      <c r="AK3" s="193"/>
      <c r="AL3" s="193"/>
      <c r="AM3" s="191">
        <v>2028</v>
      </c>
      <c r="AN3" s="191"/>
      <c r="AO3" s="191"/>
      <c r="AP3" s="191"/>
      <c r="AQ3" s="191"/>
      <c r="AR3" s="191"/>
      <c r="AS3" s="191"/>
      <c r="AT3" s="191"/>
      <c r="AU3" s="191"/>
      <c r="AV3" s="190">
        <v>2029</v>
      </c>
      <c r="AW3" s="190"/>
      <c r="AX3" s="190"/>
      <c r="AY3" s="190"/>
      <c r="AZ3" s="190"/>
      <c r="BA3" s="190"/>
      <c r="BB3" s="190"/>
      <c r="BC3" s="190"/>
      <c r="BD3" s="190"/>
      <c r="BG3" s="159"/>
    </row>
    <row r="4" spans="2:59" x14ac:dyDescent="0.35">
      <c r="C4" s="128">
        <v>10</v>
      </c>
      <c r="D4" s="128">
        <v>11</v>
      </c>
      <c r="E4" s="128">
        <v>12</v>
      </c>
      <c r="F4" s="128">
        <v>1</v>
      </c>
      <c r="G4" s="128">
        <v>2</v>
      </c>
      <c r="H4" s="128">
        <v>3</v>
      </c>
      <c r="I4" s="128">
        <v>4</v>
      </c>
      <c r="J4" s="128">
        <v>5</v>
      </c>
      <c r="K4" s="128">
        <v>6</v>
      </c>
      <c r="L4" s="128">
        <v>7</v>
      </c>
      <c r="M4" s="128">
        <v>8</v>
      </c>
      <c r="N4" s="128">
        <v>9</v>
      </c>
      <c r="O4" s="128">
        <v>10</v>
      </c>
      <c r="P4" s="128">
        <v>11</v>
      </c>
      <c r="Q4" s="128">
        <v>12</v>
      </c>
      <c r="R4" s="136">
        <v>1</v>
      </c>
      <c r="S4" s="169">
        <v>2</v>
      </c>
      <c r="T4" s="170">
        <v>3</v>
      </c>
      <c r="U4" s="170">
        <v>4</v>
      </c>
      <c r="V4" s="170">
        <v>5</v>
      </c>
      <c r="W4" s="171">
        <v>6</v>
      </c>
      <c r="X4" s="172">
        <v>7</v>
      </c>
      <c r="Y4" s="170">
        <v>8</v>
      </c>
      <c r="Z4" s="170">
        <v>9</v>
      </c>
      <c r="AA4" s="170">
        <v>10</v>
      </c>
      <c r="AB4" s="170">
        <v>11</v>
      </c>
      <c r="AC4" s="170">
        <v>12</v>
      </c>
      <c r="AD4" s="170">
        <v>1</v>
      </c>
      <c r="AE4" s="173">
        <v>2</v>
      </c>
      <c r="AK4" s="132">
        <v>11</v>
      </c>
      <c r="AL4" s="128">
        <v>12</v>
      </c>
      <c r="AM4" s="128">
        <v>1</v>
      </c>
      <c r="AN4" s="168">
        <v>2</v>
      </c>
      <c r="AT4" s="132">
        <v>11</v>
      </c>
      <c r="AU4" s="128">
        <v>12</v>
      </c>
      <c r="AV4" s="128">
        <v>1</v>
      </c>
      <c r="AW4" s="168">
        <v>2</v>
      </c>
      <c r="BC4" s="132">
        <v>8</v>
      </c>
      <c r="BD4" s="128">
        <v>9</v>
      </c>
      <c r="BG4" s="65"/>
    </row>
    <row r="5" spans="2:59" x14ac:dyDescent="0.35">
      <c r="B5" s="167" t="s">
        <v>51</v>
      </c>
      <c r="C5" s="148"/>
      <c r="D5" s="130"/>
      <c r="E5" s="145"/>
      <c r="F5" s="148"/>
      <c r="G5" s="130"/>
      <c r="H5" s="127"/>
      <c r="I5" s="148"/>
      <c r="J5" s="127"/>
      <c r="K5" s="127"/>
      <c r="L5" s="148"/>
      <c r="M5" s="127"/>
      <c r="N5" s="127"/>
      <c r="O5" s="148"/>
      <c r="P5" s="127"/>
      <c r="Q5" s="127"/>
      <c r="R5" s="134"/>
      <c r="S5" s="148"/>
      <c r="T5" s="130"/>
      <c r="U5" s="127"/>
      <c r="V5" s="145"/>
      <c r="W5" s="152"/>
      <c r="X5" s="148"/>
      <c r="Y5" s="130"/>
      <c r="Z5" s="145"/>
      <c r="AA5" s="130"/>
      <c r="AB5" s="127"/>
      <c r="AC5" s="127"/>
      <c r="AD5" s="145"/>
      <c r="AE5" s="160"/>
      <c r="AG5" s="164"/>
      <c r="AI5" s="164"/>
      <c r="AK5" s="130"/>
      <c r="AL5" s="127"/>
      <c r="AM5" s="145"/>
      <c r="AN5" s="160"/>
      <c r="AP5" s="164"/>
      <c r="AR5" s="164"/>
      <c r="AT5" s="127"/>
      <c r="AU5" s="127"/>
      <c r="AV5" s="145"/>
      <c r="AW5" s="160"/>
      <c r="AY5" s="164"/>
      <c r="BA5" s="164"/>
      <c r="BC5" s="127"/>
      <c r="BD5" s="134"/>
      <c r="BG5" s="72" t="s">
        <v>31</v>
      </c>
    </row>
    <row r="6" spans="2:59" x14ac:dyDescent="0.35">
      <c r="B6" s="167" t="s">
        <v>52</v>
      </c>
      <c r="C6" s="149"/>
      <c r="D6" s="131"/>
      <c r="E6" s="143"/>
      <c r="F6" s="149"/>
      <c r="G6" s="131"/>
      <c r="H6" s="129"/>
      <c r="I6" s="149"/>
      <c r="J6" s="129"/>
      <c r="K6" s="129"/>
      <c r="L6" s="149"/>
      <c r="M6" s="129"/>
      <c r="N6" s="129"/>
      <c r="O6" s="149"/>
      <c r="P6" s="129"/>
      <c r="Q6" s="129"/>
      <c r="R6" s="135"/>
      <c r="S6" s="149"/>
      <c r="T6" s="131"/>
      <c r="U6" s="129"/>
      <c r="V6" s="143"/>
      <c r="W6" s="153"/>
      <c r="X6" s="149"/>
      <c r="Y6" s="131"/>
      <c r="Z6" s="143"/>
      <c r="AA6" s="131"/>
      <c r="AB6" s="129"/>
      <c r="AC6" s="129"/>
      <c r="AD6" s="143"/>
      <c r="AE6" s="161"/>
      <c r="AG6" s="165"/>
      <c r="AI6" s="165"/>
      <c r="AK6" s="131"/>
      <c r="AL6" s="129"/>
      <c r="AM6" s="143"/>
      <c r="AN6" s="161"/>
      <c r="AP6" s="165"/>
      <c r="AR6" s="165"/>
      <c r="AT6" s="129"/>
      <c r="AU6" s="129"/>
      <c r="AV6" s="143"/>
      <c r="AW6" s="161"/>
      <c r="AY6" s="165"/>
      <c r="BA6" s="165"/>
      <c r="BC6" s="129"/>
      <c r="BD6" s="135"/>
      <c r="BG6" s="72" t="s">
        <v>25</v>
      </c>
    </row>
    <row r="7" spans="2:59" x14ac:dyDescent="0.35">
      <c r="B7" s="167" t="s">
        <v>53</v>
      </c>
      <c r="C7" s="150"/>
      <c r="D7" s="132"/>
      <c r="E7" s="145"/>
      <c r="F7" s="148"/>
      <c r="G7" s="130"/>
      <c r="H7" s="127"/>
      <c r="I7" s="148"/>
      <c r="J7" s="127"/>
      <c r="K7" s="127"/>
      <c r="L7" s="148"/>
      <c r="M7" s="127"/>
      <c r="N7" s="127"/>
      <c r="O7" s="148"/>
      <c r="P7" s="127"/>
      <c r="Q7" s="127"/>
      <c r="R7" s="134"/>
      <c r="S7" s="148"/>
      <c r="T7" s="130"/>
      <c r="U7" s="127"/>
      <c r="V7" s="145"/>
      <c r="W7" s="152"/>
      <c r="X7" s="148"/>
      <c r="Y7" s="130"/>
      <c r="Z7" s="145"/>
      <c r="AA7" s="130"/>
      <c r="AB7" s="127"/>
      <c r="AC7" s="127"/>
      <c r="AD7" s="145"/>
      <c r="AE7" s="160"/>
      <c r="AG7" s="164"/>
      <c r="AI7" s="164"/>
      <c r="AK7" s="130"/>
      <c r="AL7" s="127"/>
      <c r="AM7" s="145"/>
      <c r="AN7" s="160"/>
      <c r="AP7" s="164"/>
      <c r="AR7" s="164"/>
      <c r="AT7" s="127"/>
      <c r="AU7" s="127"/>
      <c r="AV7" s="145"/>
      <c r="AW7" s="160"/>
      <c r="AY7" s="164"/>
      <c r="BA7" s="164"/>
      <c r="BC7" s="127"/>
      <c r="BD7" s="134"/>
      <c r="BG7" s="72" t="s">
        <v>32</v>
      </c>
    </row>
    <row r="8" spans="2:59" x14ac:dyDescent="0.35">
      <c r="B8" s="167" t="s">
        <v>54</v>
      </c>
      <c r="C8" s="150"/>
      <c r="D8" s="132"/>
      <c r="E8" s="144"/>
      <c r="F8" s="149"/>
      <c r="G8" s="132"/>
      <c r="H8" s="128"/>
      <c r="I8" s="149"/>
      <c r="J8" s="128"/>
      <c r="K8" s="128"/>
      <c r="L8" s="149"/>
      <c r="M8" s="128"/>
      <c r="N8" s="128"/>
      <c r="O8" s="149"/>
      <c r="P8" s="128"/>
      <c r="Q8" s="128"/>
      <c r="R8" s="135"/>
      <c r="S8" s="150"/>
      <c r="T8" s="132"/>
      <c r="U8" s="128"/>
      <c r="V8" s="144"/>
      <c r="W8" s="154"/>
      <c r="X8" s="150"/>
      <c r="Y8" s="132"/>
      <c r="Z8" s="144"/>
      <c r="AA8" s="132"/>
      <c r="AB8" s="128"/>
      <c r="AC8" s="128"/>
      <c r="AD8" s="144"/>
      <c r="AE8" s="162"/>
      <c r="AK8" s="132"/>
      <c r="AL8" s="128"/>
      <c r="AM8" s="144"/>
      <c r="AN8" s="162"/>
      <c r="AT8" s="128"/>
      <c r="AU8" s="128"/>
      <c r="AV8" s="144"/>
      <c r="AW8" s="162"/>
      <c r="BC8" s="128"/>
      <c r="BD8" s="136"/>
      <c r="BG8" s="72" t="s">
        <v>33</v>
      </c>
    </row>
    <row r="9" spans="2:59" x14ac:dyDescent="0.35">
      <c r="B9" s="167" t="s">
        <v>55</v>
      </c>
      <c r="C9" s="150"/>
      <c r="D9" s="132"/>
      <c r="E9" s="144"/>
      <c r="F9" s="150"/>
      <c r="G9" s="132"/>
      <c r="H9" s="128"/>
      <c r="I9" s="150"/>
      <c r="J9" s="128"/>
      <c r="K9" s="128"/>
      <c r="L9" s="150"/>
      <c r="M9" s="128"/>
      <c r="N9" s="128"/>
      <c r="O9" s="150"/>
      <c r="P9" s="128"/>
      <c r="Q9" s="128"/>
      <c r="R9" s="136"/>
      <c r="S9" s="148"/>
      <c r="T9" s="130"/>
      <c r="U9" s="127"/>
      <c r="V9" s="145"/>
      <c r="W9" s="152"/>
      <c r="X9" s="150"/>
      <c r="Y9" s="132"/>
      <c r="Z9" s="144"/>
      <c r="AA9" s="132"/>
      <c r="AB9" s="128"/>
      <c r="AC9" s="128"/>
      <c r="AD9" s="144"/>
      <c r="AE9" s="162"/>
      <c r="AK9" s="132"/>
      <c r="AL9" s="128"/>
      <c r="AM9" s="144"/>
      <c r="AN9" s="162"/>
      <c r="AT9" s="128"/>
      <c r="AU9" s="128"/>
      <c r="AV9" s="144"/>
      <c r="AW9" s="162"/>
      <c r="BC9" s="128"/>
      <c r="BD9" s="136"/>
      <c r="BG9" s="72" t="s">
        <v>34</v>
      </c>
    </row>
    <row r="10" spans="2:59" x14ac:dyDescent="0.35">
      <c r="B10" s="167" t="s">
        <v>56</v>
      </c>
      <c r="C10" s="150"/>
      <c r="D10" s="132"/>
      <c r="E10" s="143"/>
      <c r="F10" s="149"/>
      <c r="G10" s="132"/>
      <c r="H10" s="128"/>
      <c r="I10" s="150"/>
      <c r="J10" s="128"/>
      <c r="K10" s="128"/>
      <c r="L10" s="150"/>
      <c r="M10" s="128"/>
      <c r="N10" s="128"/>
      <c r="O10" s="150"/>
      <c r="P10" s="128"/>
      <c r="Q10" s="129"/>
      <c r="R10" s="135"/>
      <c r="S10" s="150"/>
      <c r="T10" s="132"/>
      <c r="U10" s="128"/>
      <c r="V10" s="144"/>
      <c r="W10" s="155"/>
      <c r="X10" s="150"/>
      <c r="Y10" s="132"/>
      <c r="Z10" s="144"/>
      <c r="AA10" s="132"/>
      <c r="AB10" s="128"/>
      <c r="AC10" s="129"/>
      <c r="AD10" s="143"/>
      <c r="AE10" s="162"/>
      <c r="AK10" s="132"/>
      <c r="AL10" s="129"/>
      <c r="AM10" s="143"/>
      <c r="AN10" s="162"/>
      <c r="AT10" s="128"/>
      <c r="AU10" s="129"/>
      <c r="AV10" s="143"/>
      <c r="AW10" s="162"/>
      <c r="BC10" s="128"/>
      <c r="BD10" s="136"/>
      <c r="BG10" s="72" t="s">
        <v>35</v>
      </c>
    </row>
    <row r="11" spans="2:59" x14ac:dyDescent="0.35">
      <c r="B11" s="167" t="s">
        <v>57</v>
      </c>
      <c r="C11" s="150"/>
      <c r="D11" s="132"/>
      <c r="E11" s="144"/>
      <c r="F11" s="150"/>
      <c r="G11" s="132"/>
      <c r="H11" s="128"/>
      <c r="I11" s="150"/>
      <c r="J11" s="128"/>
      <c r="K11" s="128"/>
      <c r="L11" s="150"/>
      <c r="M11" s="128"/>
      <c r="N11" s="128"/>
      <c r="O11" s="150"/>
      <c r="P11" s="128"/>
      <c r="Q11" s="128"/>
      <c r="R11" s="136"/>
      <c r="S11" s="150"/>
      <c r="T11" s="132"/>
      <c r="U11" s="128"/>
      <c r="V11" s="144"/>
      <c r="W11" s="155"/>
      <c r="X11" s="158"/>
      <c r="Y11" s="138"/>
      <c r="Z11" s="157"/>
      <c r="AA11" s="138"/>
      <c r="AB11" s="137"/>
      <c r="AC11" s="137"/>
      <c r="AD11" s="157"/>
      <c r="AE11" s="163"/>
      <c r="AG11" s="166"/>
      <c r="AI11" s="166"/>
      <c r="AK11" s="138"/>
      <c r="AL11" s="137"/>
      <c r="AM11" s="157"/>
      <c r="AN11" s="163"/>
      <c r="AP11" s="166"/>
      <c r="AR11" s="166"/>
      <c r="AT11" s="137"/>
      <c r="AU11" s="137"/>
      <c r="AV11" s="157"/>
      <c r="AW11" s="163"/>
      <c r="AY11" s="166"/>
      <c r="BA11" s="166"/>
      <c r="BC11" s="137"/>
      <c r="BD11" s="139"/>
      <c r="BG11" s="72" t="s">
        <v>50</v>
      </c>
    </row>
    <row r="12" spans="2:59" x14ac:dyDescent="0.35">
      <c r="B12" s="167" t="s">
        <v>58</v>
      </c>
      <c r="C12" s="150"/>
      <c r="D12" s="132"/>
      <c r="E12" s="144"/>
      <c r="F12" s="150"/>
      <c r="G12" s="132"/>
      <c r="H12" s="128"/>
      <c r="I12" s="150"/>
      <c r="J12" s="132"/>
      <c r="K12" s="128"/>
      <c r="L12" s="150"/>
      <c r="M12" s="128"/>
      <c r="N12" s="128"/>
      <c r="O12" s="150"/>
      <c r="P12" s="128"/>
      <c r="Q12" s="128"/>
      <c r="R12" s="136"/>
      <c r="S12" s="150"/>
      <c r="T12" s="132"/>
      <c r="U12" s="128"/>
      <c r="V12" s="144"/>
      <c r="W12" s="155"/>
      <c r="X12" s="149"/>
      <c r="Y12" s="131"/>
      <c r="Z12" s="143"/>
      <c r="AA12" s="131"/>
      <c r="AB12" s="129"/>
      <c r="AC12" s="129"/>
      <c r="AD12" s="143"/>
      <c r="AE12" s="161"/>
      <c r="AG12" s="165"/>
      <c r="AI12" s="165"/>
      <c r="AK12" s="131"/>
      <c r="AL12" s="129"/>
      <c r="AM12" s="143"/>
      <c r="AN12" s="161"/>
      <c r="AP12" s="165"/>
      <c r="AR12" s="165"/>
      <c r="AT12" s="129"/>
      <c r="AU12" s="129"/>
      <c r="AV12" s="143"/>
      <c r="AW12" s="161"/>
      <c r="AY12" s="165"/>
      <c r="BA12" s="165"/>
      <c r="BC12" s="129"/>
      <c r="BD12" s="135"/>
      <c r="BG12" s="72" t="s">
        <v>36</v>
      </c>
    </row>
    <row r="13" spans="2:59" x14ac:dyDescent="0.35">
      <c r="B13" s="167" t="s">
        <v>59</v>
      </c>
      <c r="C13" s="148"/>
      <c r="D13" s="130"/>
      <c r="E13" s="145"/>
      <c r="F13" s="148"/>
      <c r="G13" s="130"/>
      <c r="H13" s="127"/>
      <c r="I13" s="148"/>
      <c r="J13" s="130"/>
      <c r="K13" s="127"/>
      <c r="L13" s="148"/>
      <c r="M13" s="127"/>
      <c r="N13" s="127"/>
      <c r="O13" s="148"/>
      <c r="P13" s="127"/>
      <c r="Q13" s="127"/>
      <c r="R13" s="134"/>
      <c r="S13" s="148"/>
      <c r="T13" s="130"/>
      <c r="U13" s="127"/>
      <c r="V13" s="145"/>
      <c r="W13" s="156"/>
      <c r="X13" s="148"/>
      <c r="Y13" s="130"/>
      <c r="Z13" s="145"/>
      <c r="AA13" s="130"/>
      <c r="AB13" s="127"/>
      <c r="AC13" s="127"/>
      <c r="AD13" s="145"/>
      <c r="AE13" s="160"/>
      <c r="AG13" s="164"/>
      <c r="AI13" s="164"/>
      <c r="AK13" s="130"/>
      <c r="AL13" s="127"/>
      <c r="AM13" s="145"/>
      <c r="AN13" s="160"/>
      <c r="AP13" s="164"/>
      <c r="AR13" s="164"/>
      <c r="AT13" s="127"/>
      <c r="AU13" s="127"/>
      <c r="AV13" s="145"/>
      <c r="AW13" s="160"/>
      <c r="AY13" s="164"/>
      <c r="BA13" s="164"/>
      <c r="BC13" s="127"/>
      <c r="BD13" s="134"/>
      <c r="BG13" s="72" t="s">
        <v>30</v>
      </c>
    </row>
    <row r="14" spans="2:59" x14ac:dyDescent="0.35">
      <c r="B14" s="151"/>
      <c r="C14" s="146"/>
      <c r="D14" s="140"/>
      <c r="E14" s="146"/>
      <c r="F14" s="146"/>
      <c r="G14" s="140"/>
      <c r="H14" s="140"/>
      <c r="I14" s="146"/>
      <c r="J14" s="140"/>
      <c r="K14" s="140"/>
      <c r="L14" s="146"/>
      <c r="M14" s="140"/>
      <c r="N14" s="140"/>
      <c r="O14" s="146"/>
      <c r="P14" s="140"/>
      <c r="Q14" s="140"/>
      <c r="R14" s="141"/>
      <c r="S14" s="146"/>
      <c r="T14" s="140"/>
      <c r="U14" s="140"/>
      <c r="V14" s="146"/>
      <c r="W14" s="141"/>
      <c r="X14" s="146"/>
      <c r="Y14" s="140"/>
      <c r="Z14" s="146"/>
      <c r="AA14" s="140"/>
      <c r="AB14" s="140"/>
      <c r="AC14" s="140"/>
      <c r="AD14" s="146"/>
      <c r="AE14" s="140"/>
      <c r="AK14" s="140"/>
      <c r="AL14" s="140"/>
      <c r="AM14" s="146"/>
      <c r="AN14" s="140"/>
      <c r="AT14" s="140"/>
      <c r="AU14" s="140"/>
      <c r="AV14" s="146"/>
      <c r="AW14" s="140"/>
      <c r="BC14" s="140"/>
      <c r="BD14" s="141"/>
      <c r="BG14" s="151"/>
    </row>
    <row r="15" spans="2:59" x14ac:dyDescent="0.35">
      <c r="B15" s="151"/>
      <c r="C15" s="147"/>
      <c r="E15" s="147"/>
      <c r="F15" s="147"/>
      <c r="I15" s="147"/>
      <c r="L15" s="147"/>
      <c r="O15" s="147"/>
      <c r="R15" s="133"/>
      <c r="S15" s="147"/>
      <c r="V15" s="147"/>
      <c r="W15" s="133"/>
      <c r="X15" s="147"/>
      <c r="Z15" s="147"/>
      <c r="AD15" s="147"/>
      <c r="AM15" s="147"/>
      <c r="AV15" s="147"/>
      <c r="BD15" s="133"/>
      <c r="BG15" s="151"/>
    </row>
    <row r="16" spans="2:59" x14ac:dyDescent="0.35">
      <c r="B16" s="151"/>
      <c r="C16" s="147"/>
      <c r="E16" s="147"/>
      <c r="F16" s="147"/>
      <c r="I16" s="147"/>
      <c r="L16" s="147"/>
      <c r="O16" s="147"/>
      <c r="R16" s="133"/>
      <c r="S16" s="147"/>
      <c r="V16" s="147"/>
      <c r="W16" s="133"/>
      <c r="X16" s="147"/>
      <c r="Z16" s="147"/>
      <c r="AD16" s="147"/>
      <c r="AM16" s="147"/>
      <c r="AV16" s="147"/>
      <c r="BD16" s="133"/>
      <c r="BG16" s="151"/>
    </row>
    <row r="17" spans="2:59" x14ac:dyDescent="0.35">
      <c r="B17" s="151"/>
      <c r="C17" s="147"/>
      <c r="E17" s="147"/>
      <c r="F17" s="147"/>
      <c r="I17" s="147"/>
      <c r="L17" s="147"/>
      <c r="O17" s="147"/>
      <c r="R17" s="133"/>
      <c r="S17" s="147"/>
      <c r="V17" s="147"/>
      <c r="W17" s="133"/>
      <c r="X17" s="147"/>
      <c r="Z17" s="147"/>
      <c r="AD17" s="147"/>
      <c r="AM17" s="147"/>
      <c r="AV17" s="147"/>
      <c r="BD17" s="133"/>
      <c r="BG17" s="151"/>
    </row>
    <row r="18" spans="2:59" s="125" customFormat="1" x14ac:dyDescent="0.35">
      <c r="B18" s="151"/>
      <c r="C18" s="147"/>
      <c r="E18" s="147"/>
      <c r="F18" s="147"/>
      <c r="I18" s="147"/>
      <c r="L18" s="147"/>
      <c r="O18" s="147"/>
      <c r="R18" s="133"/>
      <c r="S18" s="147"/>
      <c r="V18" s="147"/>
      <c r="W18" s="133"/>
      <c r="X18" s="147"/>
      <c r="Z18" s="147"/>
      <c r="AD18" s="147"/>
      <c r="AM18" s="147"/>
      <c r="AV18" s="147"/>
      <c r="BD18" s="133"/>
      <c r="BE18"/>
      <c r="BF18"/>
      <c r="BG18" s="151"/>
    </row>
    <row r="19" spans="2:59" s="125" customFormat="1" x14ac:dyDescent="0.35">
      <c r="B19" s="151"/>
      <c r="C19" s="147"/>
      <c r="E19" s="147"/>
      <c r="F19" s="147"/>
      <c r="I19" s="147"/>
      <c r="L19" s="147"/>
      <c r="O19" s="147"/>
      <c r="R19" s="133"/>
      <c r="S19" s="147"/>
      <c r="V19" s="147"/>
      <c r="W19" s="133"/>
      <c r="X19" s="147"/>
      <c r="Z19" s="147"/>
      <c r="AD19" s="147"/>
      <c r="AM19" s="147"/>
      <c r="AV19" s="147"/>
      <c r="BD19" s="133"/>
      <c r="BE19"/>
      <c r="BF19"/>
      <c r="BG19" s="151"/>
    </row>
    <row r="20" spans="2:59" s="125" customFormat="1" x14ac:dyDescent="0.35">
      <c r="B20" s="151"/>
      <c r="C20" s="147"/>
      <c r="E20" s="147"/>
      <c r="F20" s="147"/>
      <c r="I20" s="147"/>
      <c r="L20" s="147"/>
      <c r="O20" s="147"/>
      <c r="R20" s="133"/>
      <c r="S20" s="147"/>
      <c r="V20" s="147"/>
      <c r="W20" s="133"/>
      <c r="X20" s="147"/>
      <c r="Z20" s="147"/>
      <c r="AD20" s="147"/>
      <c r="AM20" s="147"/>
      <c r="AV20" s="147"/>
      <c r="BD20" s="133"/>
      <c r="BE20"/>
      <c r="BF20"/>
      <c r="BG20" s="151"/>
    </row>
    <row r="21" spans="2:59" s="125" customFormat="1" x14ac:dyDescent="0.35">
      <c r="B21" s="151"/>
      <c r="E21" s="147"/>
      <c r="I21" s="147"/>
      <c r="L21" s="147"/>
      <c r="O21" s="147"/>
      <c r="R21" s="133"/>
      <c r="S21" s="147"/>
      <c r="V21" s="147"/>
      <c r="W21" s="133"/>
      <c r="X21" s="147"/>
      <c r="Z21" s="147"/>
      <c r="AD21" s="147"/>
      <c r="AM21" s="147"/>
      <c r="AV21" s="147"/>
      <c r="BD21" s="133"/>
      <c r="BE21"/>
      <c r="BF21"/>
      <c r="BG21" s="151"/>
    </row>
    <row r="22" spans="2:59" s="125" customFormat="1" x14ac:dyDescent="0.35">
      <c r="B22" s="151"/>
      <c r="E22" s="147"/>
      <c r="I22" s="147"/>
      <c r="L22" s="147"/>
      <c r="O22" s="147"/>
      <c r="R22" s="133"/>
      <c r="S22" s="147"/>
      <c r="W22" s="133"/>
      <c r="X22" s="147"/>
      <c r="Z22" s="147"/>
      <c r="AD22" s="147"/>
      <c r="AM22" s="147"/>
      <c r="AV22" s="147"/>
      <c r="BD22" s="133"/>
      <c r="BE22"/>
      <c r="BF22"/>
      <c r="BG22" s="151"/>
    </row>
    <row r="23" spans="2:59" s="125" customFormat="1" x14ac:dyDescent="0.35">
      <c r="B23"/>
      <c r="E23" s="147"/>
      <c r="R23" s="133"/>
      <c r="S23" s="147"/>
      <c r="W23" s="133"/>
      <c r="X23" s="147"/>
      <c r="Z23" s="147"/>
      <c r="AD23" s="147"/>
      <c r="AM23" s="147"/>
      <c r="AV23" s="147"/>
      <c r="BD23" s="133"/>
      <c r="BE23"/>
      <c r="BF23"/>
      <c r="BG23" s="151"/>
    </row>
    <row r="24" spans="2:59" s="125" customFormat="1" x14ac:dyDescent="0.35">
      <c r="B24"/>
      <c r="R24" s="133"/>
      <c r="W24" s="133"/>
      <c r="X24" s="147"/>
      <c r="Z24" s="147"/>
      <c r="AD24" s="147"/>
      <c r="AM24" s="147"/>
      <c r="AV24" s="147"/>
      <c r="BD24" s="133"/>
      <c r="BE24"/>
      <c r="BF24"/>
      <c r="BG24"/>
    </row>
    <row r="25" spans="2:59" s="125" customFormat="1" x14ac:dyDescent="0.35">
      <c r="B25"/>
      <c r="R25" s="133"/>
      <c r="W25" s="133"/>
      <c r="BD25" s="133"/>
      <c r="BE25"/>
      <c r="BF25"/>
      <c r="BG25"/>
    </row>
    <row r="26" spans="2:59" s="125" customFormat="1" x14ac:dyDescent="0.35">
      <c r="B26"/>
      <c r="R26" s="133"/>
      <c r="W26" s="133"/>
      <c r="BD26" s="133"/>
      <c r="BE26"/>
      <c r="BF26"/>
      <c r="BG26"/>
    </row>
    <row r="27" spans="2:59" s="125" customFormat="1" x14ac:dyDescent="0.35">
      <c r="B27"/>
      <c r="R27" s="133"/>
      <c r="W27" s="133"/>
      <c r="BD27" s="133"/>
      <c r="BE27"/>
      <c r="BF27"/>
      <c r="BG27"/>
    </row>
  </sheetData>
  <mergeCells count="6">
    <mergeCell ref="AV3:BD3"/>
    <mergeCell ref="C3:E3"/>
    <mergeCell ref="F3:Q3"/>
    <mergeCell ref="R3:AC3"/>
    <mergeCell ref="AD3:AL3"/>
    <mergeCell ref="AM3:AU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1D3D1-3D31-4090-8AF0-24450087B65A}">
  <dimension ref="A1:C16"/>
  <sheetViews>
    <sheetView workbookViewId="0">
      <selection activeCell="A35" sqref="A35"/>
    </sheetView>
  </sheetViews>
  <sheetFormatPr defaultRowHeight="14.5" x14ac:dyDescent="0.35"/>
  <cols>
    <col min="1" max="1" width="24.1796875" customWidth="1"/>
    <col min="2" max="2" width="29" customWidth="1"/>
    <col min="3" max="3" width="33.90625" customWidth="1"/>
  </cols>
  <sheetData>
    <row r="1" spans="1:3" ht="20" thickBot="1" x14ac:dyDescent="0.5">
      <c r="A1" s="180" t="s">
        <v>95</v>
      </c>
      <c r="B1" s="180" t="s">
        <v>93</v>
      </c>
      <c r="C1" s="180" t="s">
        <v>94</v>
      </c>
    </row>
    <row r="2" spans="1:3" ht="15" thickTop="1" x14ac:dyDescent="0.35">
      <c r="A2" s="9" t="s">
        <v>104</v>
      </c>
      <c r="B2" s="9" t="s">
        <v>82</v>
      </c>
      <c r="C2" s="9" t="s">
        <v>98</v>
      </c>
    </row>
    <row r="3" spans="1:3" x14ac:dyDescent="0.35">
      <c r="A3" s="9" t="s">
        <v>105</v>
      </c>
      <c r="B3" s="9" t="s">
        <v>83</v>
      </c>
      <c r="C3" s="9" t="s">
        <v>99</v>
      </c>
    </row>
    <row r="4" spans="1:3" x14ac:dyDescent="0.35">
      <c r="A4" s="9" t="s">
        <v>106</v>
      </c>
      <c r="B4" s="9" t="s">
        <v>84</v>
      </c>
      <c r="C4" s="9" t="s">
        <v>98</v>
      </c>
    </row>
    <row r="5" spans="1:3" x14ac:dyDescent="0.35">
      <c r="A5" s="9" t="s">
        <v>104</v>
      </c>
      <c r="B5" s="9" t="s">
        <v>97</v>
      </c>
      <c r="C5" s="9" t="s">
        <v>96</v>
      </c>
    </row>
    <row r="6" spans="1:3" x14ac:dyDescent="0.35">
      <c r="A6" s="9" t="s">
        <v>107</v>
      </c>
      <c r="B6" s="9" t="s">
        <v>85</v>
      </c>
      <c r="C6" s="9" t="s">
        <v>100</v>
      </c>
    </row>
    <row r="7" spans="1:3" x14ac:dyDescent="0.35">
      <c r="A7" s="9" t="s">
        <v>108</v>
      </c>
      <c r="B7" s="9" t="s">
        <v>33</v>
      </c>
      <c r="C7" s="9" t="s">
        <v>100</v>
      </c>
    </row>
    <row r="8" spans="1:3" x14ac:dyDescent="0.35">
      <c r="A8" s="9" t="s">
        <v>107</v>
      </c>
      <c r="B8" s="9" t="s">
        <v>86</v>
      </c>
      <c r="C8" s="9" t="s">
        <v>100</v>
      </c>
    </row>
    <row r="9" spans="1:3" x14ac:dyDescent="0.35">
      <c r="A9" s="9" t="s">
        <v>109</v>
      </c>
      <c r="B9" s="9" t="s">
        <v>87</v>
      </c>
      <c r="C9" s="9" t="s">
        <v>96</v>
      </c>
    </row>
    <row r="10" spans="1:3" x14ac:dyDescent="0.35">
      <c r="A10" s="9" t="s">
        <v>106</v>
      </c>
      <c r="B10" s="9" t="s">
        <v>88</v>
      </c>
      <c r="C10" s="9" t="s">
        <v>101</v>
      </c>
    </row>
    <row r="11" spans="1:3" x14ac:dyDescent="0.35">
      <c r="A11" s="9" t="s">
        <v>104</v>
      </c>
      <c r="B11" s="9" t="s">
        <v>89</v>
      </c>
      <c r="C11" s="9" t="s">
        <v>102</v>
      </c>
    </row>
    <row r="12" spans="1:3" x14ac:dyDescent="0.35">
      <c r="A12" s="9" t="s">
        <v>107</v>
      </c>
      <c r="B12" s="9" t="s">
        <v>91</v>
      </c>
      <c r="C12" s="9" t="s">
        <v>100</v>
      </c>
    </row>
    <row r="13" spans="1:3" x14ac:dyDescent="0.35">
      <c r="A13" s="9" t="s">
        <v>106</v>
      </c>
      <c r="B13" s="9" t="s">
        <v>90</v>
      </c>
      <c r="C13" s="9" t="s">
        <v>100</v>
      </c>
    </row>
    <row r="14" spans="1:3" x14ac:dyDescent="0.35">
      <c r="A14" s="9" t="s">
        <v>107</v>
      </c>
      <c r="B14" s="9" t="s">
        <v>92</v>
      </c>
      <c r="C14" s="9" t="s">
        <v>100</v>
      </c>
    </row>
    <row r="15" spans="1:3" x14ac:dyDescent="0.35">
      <c r="A15" s="9" t="s">
        <v>110</v>
      </c>
      <c r="B15" s="9" t="s">
        <v>103</v>
      </c>
      <c r="C15" s="9" t="s">
        <v>102</v>
      </c>
    </row>
    <row r="16" spans="1:3" x14ac:dyDescent="0.35">
      <c r="A16" s="9" t="s">
        <v>110</v>
      </c>
      <c r="B16" s="9" t="s">
        <v>111</v>
      </c>
      <c r="C16" s="9" t="s">
        <v>102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4ffa91fb-a0ff-4ac5-b2db-65c790d184a4"/>
    <ds:schemaRef ds:uri="http://schemas.microsoft.com/office/infopath/2007/PartnerControls"/>
    <ds:schemaRef ds:uri="http://schemas.microsoft.com/sharepoint/v3"/>
    <ds:schemaRef ds:uri="http://schemas.microsoft.com/sharepoint.v3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2755580c-7c5f-43cf-bd85-5c868b718937"/>
    <ds:schemaRef ds:uri="http://schemas.microsoft.com/sharepoint/v3/fields"/>
    <ds:schemaRef ds:uri="3d00cabe-74f9-499f-ba26-1e0076cbc6cc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Consolidated Budget</vt:lpstr>
      <vt:lpstr>Measure 1 Budget</vt:lpstr>
      <vt:lpstr>Task Hour Calculator</vt:lpstr>
      <vt:lpstr>Schedule</vt:lpstr>
      <vt:lpstr>Performance Measures</vt:lpstr>
      <vt:lpstr>Formatted Schedule</vt:lpstr>
      <vt:lpstr>Descriptive Schedule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2024-04-01T23:49:03Z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