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222263\OneDrive - City and County of Denver\Documents\CPRG\Final materials\"/>
    </mc:Choice>
  </mc:AlternateContent>
  <xr:revisionPtr revIDLastSave="0" documentId="13_ncr:1_{C19A0D5E-D543-4F07-AD94-14F59D50945F}" xr6:coauthVersionLast="47" xr6:coauthVersionMax="47" xr10:uidLastSave="{00000000-0000-0000-0000-000000000000}"/>
  <bookViews>
    <workbookView xWindow="29820" yWindow="-5625" windowWidth="20940" windowHeight="14745" tabRatio="889" xr2:uid="{00000000-000D-0000-FFFF-FFFF00000000}"/>
  </bookViews>
  <sheets>
    <sheet name="Overview" sheetId="1" r:id="rId1"/>
    <sheet name="Consolidated Budget" sheetId="2" r:id="rId2"/>
    <sheet name="Central Program Admin Budget" sheetId="3" r:id="rId3"/>
    <sheet name="1 LIDAC Decarbonization" sheetId="4" r:id="rId4"/>
    <sheet name="2 Energy Advising" sheetId="5" r:id="rId5"/>
    <sheet name="3 Rebates and Incentives" sheetId="6" r:id="rId6"/>
    <sheet name="4 Policy Collaborative" sheetId="7" r:id="rId7"/>
    <sheet name="Workforce and Industry Dev" sheetId="8" r:id="rId8"/>
    <sheet name="In-Kind and Leveraged Funds 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3" roundtripDataChecksum="9MjoZ39t3cAOqtRdtAuOZeN6zdFcbKmHfENm3KIamlk="/>
    </ext>
  </extLst>
</workbook>
</file>

<file path=xl/calcChain.xml><?xml version="1.0" encoding="utf-8"?>
<calcChain xmlns="http://schemas.openxmlformats.org/spreadsheetml/2006/main">
  <c r="E55" i="9" l="1"/>
  <c r="F55" i="9"/>
  <c r="G55" i="9"/>
  <c r="H55" i="9"/>
  <c r="D55" i="9"/>
  <c r="E26" i="8"/>
  <c r="F26" i="8"/>
  <c r="G26" i="8"/>
  <c r="H26" i="8"/>
  <c r="D26" i="8"/>
  <c r="E18" i="8"/>
  <c r="F18" i="8"/>
  <c r="G18" i="8"/>
  <c r="H18" i="8"/>
  <c r="D18" i="8"/>
  <c r="E16" i="8"/>
  <c r="F16" i="8"/>
  <c r="G16" i="8"/>
  <c r="H16" i="8"/>
  <c r="D16" i="8"/>
  <c r="E18" i="7"/>
  <c r="F18" i="7"/>
  <c r="G18" i="7"/>
  <c r="H18" i="7"/>
  <c r="D18" i="7"/>
  <c r="E16" i="7"/>
  <c r="F16" i="7"/>
  <c r="G16" i="7"/>
  <c r="H16" i="7"/>
  <c r="D16" i="7"/>
  <c r="E18" i="6"/>
  <c r="F18" i="6"/>
  <c r="G18" i="6"/>
  <c r="H18" i="6"/>
  <c r="D18" i="6"/>
  <c r="E16" i="6"/>
  <c r="F16" i="6"/>
  <c r="G16" i="6"/>
  <c r="H16" i="6"/>
  <c r="D16" i="6"/>
  <c r="E18" i="5"/>
  <c r="F18" i="5"/>
  <c r="G18" i="5"/>
  <c r="H18" i="5"/>
  <c r="D18" i="5"/>
  <c r="E16" i="5"/>
  <c r="F16" i="5"/>
  <c r="G16" i="5"/>
  <c r="H16" i="5"/>
  <c r="D16" i="5"/>
  <c r="F37" i="3"/>
  <c r="H37" i="3" s="1"/>
  <c r="E37" i="3"/>
  <c r="G37" i="3" s="1"/>
  <c r="H51" i="9"/>
  <c r="G51" i="9"/>
  <c r="F51" i="9"/>
  <c r="E51" i="9"/>
  <c r="D51" i="9"/>
  <c r="J50" i="9"/>
  <c r="J49" i="9"/>
  <c r="J48" i="9"/>
  <c r="J47" i="9"/>
  <c r="J46" i="9"/>
  <c r="J45" i="9"/>
  <c r="J44" i="9"/>
  <c r="J43" i="9"/>
  <c r="J42" i="9"/>
  <c r="J41" i="9"/>
  <c r="J40" i="9"/>
  <c r="J37" i="9"/>
  <c r="H36" i="9"/>
  <c r="G36" i="9"/>
  <c r="F36" i="9"/>
  <c r="E36" i="9"/>
  <c r="D36" i="9"/>
  <c r="H35" i="9"/>
  <c r="G35" i="9"/>
  <c r="G38" i="9" s="1"/>
  <c r="F35" i="9"/>
  <c r="E35" i="9"/>
  <c r="D35" i="9"/>
  <c r="H33" i="9"/>
  <c r="G33" i="9"/>
  <c r="F33" i="9"/>
  <c r="E33" i="9"/>
  <c r="D33" i="9"/>
  <c r="J32" i="9"/>
  <c r="H29" i="9"/>
  <c r="G29" i="9"/>
  <c r="F29" i="9"/>
  <c r="E29" i="9"/>
  <c r="D29" i="9"/>
  <c r="J28" i="9"/>
  <c r="H25" i="9"/>
  <c r="G25" i="9"/>
  <c r="F25" i="9"/>
  <c r="E25" i="9"/>
  <c r="D25" i="9"/>
  <c r="J15" i="9"/>
  <c r="H15" i="9"/>
  <c r="G15" i="9"/>
  <c r="F15" i="9"/>
  <c r="E15" i="9"/>
  <c r="D15" i="9"/>
  <c r="E9" i="9"/>
  <c r="D8" i="9"/>
  <c r="E8" i="9" s="1"/>
  <c r="F8" i="9" s="1"/>
  <c r="D7" i="9"/>
  <c r="E7" i="9" s="1"/>
  <c r="F7" i="9" s="1"/>
  <c r="G7" i="9" s="1"/>
  <c r="H7" i="9" s="1"/>
  <c r="J31" i="8"/>
  <c r="H23" i="8"/>
  <c r="H24" i="8" s="1"/>
  <c r="G23" i="8"/>
  <c r="G24" i="8" s="1"/>
  <c r="F23" i="8"/>
  <c r="F24" i="8" s="1"/>
  <c r="E23" i="8"/>
  <c r="E24" i="8" s="1"/>
  <c r="D23" i="8"/>
  <c r="D24" i="8" s="1"/>
  <c r="J22" i="8"/>
  <c r="J21" i="8"/>
  <c r="J20" i="8"/>
  <c r="H14" i="8"/>
  <c r="G14" i="8"/>
  <c r="F14" i="8"/>
  <c r="E14" i="8"/>
  <c r="D14" i="8"/>
  <c r="J13" i="8"/>
  <c r="D8" i="8"/>
  <c r="D10" i="8" s="1"/>
  <c r="D11" i="8" s="1"/>
  <c r="E7" i="8"/>
  <c r="F7" i="8" s="1"/>
  <c r="F8" i="8" s="1"/>
  <c r="F10" i="8" s="1"/>
  <c r="F11" i="8" s="1"/>
  <c r="H25" i="7"/>
  <c r="H26" i="7" s="1"/>
  <c r="G25" i="7"/>
  <c r="G26" i="7" s="1"/>
  <c r="F25" i="7"/>
  <c r="F26" i="7" s="1"/>
  <c r="E25" i="7"/>
  <c r="E26" i="7" s="1"/>
  <c r="D25" i="7"/>
  <c r="D26" i="7" s="1"/>
  <c r="D23" i="7"/>
  <c r="E21" i="7"/>
  <c r="E23" i="7" s="1"/>
  <c r="J20" i="7"/>
  <c r="H14" i="7"/>
  <c r="G14" i="7"/>
  <c r="F14" i="7"/>
  <c r="E14" i="7"/>
  <c r="D14" i="7"/>
  <c r="J13" i="7"/>
  <c r="D8" i="7"/>
  <c r="E7" i="7"/>
  <c r="F7" i="7" s="1"/>
  <c r="G7" i="7" s="1"/>
  <c r="I33" i="6"/>
  <c r="H26" i="6"/>
  <c r="H20" i="6" s="1"/>
  <c r="H21" i="6" s="1"/>
  <c r="G26" i="6"/>
  <c r="F26" i="6"/>
  <c r="E26" i="6"/>
  <c r="E20" i="6" s="1"/>
  <c r="E21" i="6" s="1"/>
  <c r="D26" i="6"/>
  <c r="J25" i="6"/>
  <c r="J24" i="6"/>
  <c r="J23" i="6"/>
  <c r="H14" i="6"/>
  <c r="G14" i="6"/>
  <c r="F14" i="6"/>
  <c r="E14" i="6"/>
  <c r="D14" i="6"/>
  <c r="J13" i="6"/>
  <c r="I11" i="6"/>
  <c r="I8" i="6"/>
  <c r="D7" i="6"/>
  <c r="E7" i="6" s="1"/>
  <c r="I32" i="5"/>
  <c r="H25" i="5"/>
  <c r="G25" i="5"/>
  <c r="F25" i="5"/>
  <c r="E25" i="5"/>
  <c r="D25" i="5"/>
  <c r="J24" i="5"/>
  <c r="H22" i="5"/>
  <c r="G22" i="5"/>
  <c r="F22" i="5"/>
  <c r="E22" i="5"/>
  <c r="D22" i="5"/>
  <c r="J21" i="5"/>
  <c r="J20" i="5"/>
  <c r="H14" i="5"/>
  <c r="G14" i="5"/>
  <c r="F14" i="5"/>
  <c r="E14" i="5"/>
  <c r="D14" i="5"/>
  <c r="J13" i="5"/>
  <c r="I11" i="5"/>
  <c r="I8" i="5"/>
  <c r="D7" i="5"/>
  <c r="D8" i="5" s="1"/>
  <c r="D10" i="5" s="1"/>
  <c r="I32" i="4"/>
  <c r="H25" i="4"/>
  <c r="G25" i="4"/>
  <c r="G20" i="4" s="1"/>
  <c r="G21" i="4" s="1"/>
  <c r="F25" i="4"/>
  <c r="E25" i="4"/>
  <c r="D25" i="4"/>
  <c r="D20" i="4" s="1"/>
  <c r="D21" i="4" s="1"/>
  <c r="J24" i="4"/>
  <c r="J23" i="4"/>
  <c r="F20" i="4"/>
  <c r="F21" i="4" s="1"/>
  <c r="H18" i="4"/>
  <c r="G18" i="4"/>
  <c r="F18" i="4"/>
  <c r="E18" i="4"/>
  <c r="D18" i="4"/>
  <c r="H16" i="4"/>
  <c r="G16" i="4"/>
  <c r="F16" i="4"/>
  <c r="E16" i="4"/>
  <c r="D16" i="4"/>
  <c r="H14" i="4"/>
  <c r="G14" i="4"/>
  <c r="F14" i="4"/>
  <c r="E14" i="4"/>
  <c r="D14" i="4"/>
  <c r="J13" i="4"/>
  <c r="J14" i="4" s="1"/>
  <c r="I11" i="4"/>
  <c r="I8" i="4"/>
  <c r="D8" i="4"/>
  <c r="D10" i="4" s="1"/>
  <c r="E7" i="4"/>
  <c r="E8" i="4" s="1"/>
  <c r="E10" i="4" s="1"/>
  <c r="D38" i="3"/>
  <c r="E38" i="3"/>
  <c r="H35" i="3"/>
  <c r="G35" i="3"/>
  <c r="F35" i="3"/>
  <c r="E35" i="3"/>
  <c r="J34" i="3"/>
  <c r="J33" i="3"/>
  <c r="D32" i="3"/>
  <c r="J32" i="3" s="1"/>
  <c r="J30" i="3"/>
  <c r="H30" i="3"/>
  <c r="G30" i="3"/>
  <c r="F30" i="3"/>
  <c r="E30" i="3"/>
  <c r="D30" i="3"/>
  <c r="J28" i="3"/>
  <c r="H28" i="3"/>
  <c r="G28" i="3"/>
  <c r="F28" i="3"/>
  <c r="E28" i="3"/>
  <c r="D28" i="3"/>
  <c r="H25" i="3"/>
  <c r="G25" i="3"/>
  <c r="F25" i="3"/>
  <c r="F26" i="3" s="1"/>
  <c r="E25" i="3"/>
  <c r="D25" i="3"/>
  <c r="H24" i="3"/>
  <c r="G24" i="3"/>
  <c r="F24" i="3"/>
  <c r="E24" i="3"/>
  <c r="D24" i="3"/>
  <c r="D19" i="3"/>
  <c r="D21" i="3" s="1"/>
  <c r="D22" i="3" s="1"/>
  <c r="E18" i="3"/>
  <c r="F18" i="3" s="1"/>
  <c r="G18" i="3" s="1"/>
  <c r="E17" i="3"/>
  <c r="F17" i="3" s="1"/>
  <c r="G17" i="3" s="1"/>
  <c r="H17" i="3" s="1"/>
  <c r="F16" i="3"/>
  <c r="G16" i="3" s="1"/>
  <c r="H16" i="3" s="1"/>
  <c r="E16" i="3"/>
  <c r="E15" i="3"/>
  <c r="E14" i="3"/>
  <c r="E13" i="3"/>
  <c r="F13" i="3" s="1"/>
  <c r="G13" i="3" s="1"/>
  <c r="E12" i="3"/>
  <c r="F12" i="3" s="1"/>
  <c r="G12" i="3" s="1"/>
  <c r="H12" i="3" s="1"/>
  <c r="E11" i="3"/>
  <c r="F11" i="3" s="1"/>
  <c r="E10" i="3"/>
  <c r="E9" i="3"/>
  <c r="F9" i="3" s="1"/>
  <c r="G9" i="3" s="1"/>
  <c r="I8" i="3"/>
  <c r="E8" i="3"/>
  <c r="E7" i="3"/>
  <c r="F7" i="3" s="1"/>
  <c r="G7" i="3" s="1"/>
  <c r="H7" i="3" s="1"/>
  <c r="F38" i="9" l="1"/>
  <c r="J24" i="8"/>
  <c r="E8" i="8"/>
  <c r="E10" i="8" s="1"/>
  <c r="E11" i="8" s="1"/>
  <c r="D30" i="7"/>
  <c r="J18" i="7"/>
  <c r="J16" i="7"/>
  <c r="D10" i="7"/>
  <c r="D11" i="7" s="1"/>
  <c r="D27" i="7" s="1"/>
  <c r="J14" i="7"/>
  <c r="E8" i="7"/>
  <c r="E9" i="2"/>
  <c r="J22" i="5"/>
  <c r="J18" i="5"/>
  <c r="F38" i="3"/>
  <c r="J37" i="3"/>
  <c r="J35" i="3"/>
  <c r="G26" i="3"/>
  <c r="J24" i="3"/>
  <c r="J25" i="4"/>
  <c r="E11" i="4"/>
  <c r="E29" i="4" s="1"/>
  <c r="E30" i="4" s="1"/>
  <c r="J16" i="4"/>
  <c r="J14" i="6"/>
  <c r="J14" i="5"/>
  <c r="J18" i="4"/>
  <c r="G11" i="3"/>
  <c r="H11" i="3" s="1"/>
  <c r="H26" i="3"/>
  <c r="D26" i="3"/>
  <c r="D8" i="2" s="1"/>
  <c r="E19" i="3"/>
  <c r="E21" i="3" s="1"/>
  <c r="E22" i="3" s="1"/>
  <c r="E39" i="3" s="1"/>
  <c r="D8" i="6"/>
  <c r="D10" i="6" s="1"/>
  <c r="J26" i="6"/>
  <c r="J33" i="9"/>
  <c r="H38" i="9"/>
  <c r="J25" i="9"/>
  <c r="J36" i="9"/>
  <c r="J23" i="8"/>
  <c r="J16" i="8"/>
  <c r="J14" i="8"/>
  <c r="F8" i="7"/>
  <c r="E8" i="6"/>
  <c r="F7" i="6"/>
  <c r="G10" i="2"/>
  <c r="J16" i="6"/>
  <c r="D12" i="2"/>
  <c r="E10" i="2"/>
  <c r="F10" i="2"/>
  <c r="H10" i="2"/>
  <c r="F8" i="2"/>
  <c r="G8" i="2"/>
  <c r="H8" i="2"/>
  <c r="D9" i="2"/>
  <c r="D11" i="5"/>
  <c r="D29" i="5" s="1"/>
  <c r="H18" i="3"/>
  <c r="J18" i="3" s="1"/>
  <c r="G8" i="9"/>
  <c r="G8" i="7"/>
  <c r="H7" i="7"/>
  <c r="H8" i="7" s="1"/>
  <c r="E12" i="2"/>
  <c r="F12" i="2"/>
  <c r="E27" i="8"/>
  <c r="H13" i="3"/>
  <c r="J13" i="3" s="1"/>
  <c r="F27" i="8"/>
  <c r="J16" i="3"/>
  <c r="J18" i="6"/>
  <c r="F8" i="3"/>
  <c r="D20" i="6"/>
  <c r="J35" i="9"/>
  <c r="J51" i="9"/>
  <c r="D11" i="4"/>
  <c r="D26" i="4" s="1"/>
  <c r="G9" i="2"/>
  <c r="G20" i="6"/>
  <c r="G21" i="6" s="1"/>
  <c r="J29" i="9"/>
  <c r="F9" i="2"/>
  <c r="F9" i="9"/>
  <c r="G9" i="9" s="1"/>
  <c r="H9" i="9" s="1"/>
  <c r="G38" i="3"/>
  <c r="J17" i="3"/>
  <c r="H38" i="3"/>
  <c r="J25" i="7"/>
  <c r="J26" i="7" s="1"/>
  <c r="D10" i="9"/>
  <c r="H9" i="3"/>
  <c r="J9" i="3" s="1"/>
  <c r="E10" i="9"/>
  <c r="F20" i="6"/>
  <c r="F21" i="6" s="1"/>
  <c r="E52" i="9"/>
  <c r="E57" i="9" s="1"/>
  <c r="E26" i="3"/>
  <c r="E8" i="2" s="1"/>
  <c r="F14" i="3"/>
  <c r="G14" i="3" s="1"/>
  <c r="H14" i="3" s="1"/>
  <c r="F30" i="8"/>
  <c r="F32" i="8" s="1"/>
  <c r="F10" i="3"/>
  <c r="G10" i="3" s="1"/>
  <c r="H10" i="3" s="1"/>
  <c r="J16" i="5"/>
  <c r="F21" i="7"/>
  <c r="J25" i="3"/>
  <c r="J26" i="3" s="1"/>
  <c r="F7" i="4"/>
  <c r="E20" i="4"/>
  <c r="E21" i="4" s="1"/>
  <c r="E11" i="2" s="1"/>
  <c r="J12" i="3"/>
  <c r="J26" i="8"/>
  <c r="H9" i="2"/>
  <c r="F15" i="3"/>
  <c r="G15" i="3" s="1"/>
  <c r="H15" i="3" s="1"/>
  <c r="J55" i="9"/>
  <c r="J7" i="3"/>
  <c r="E7" i="5"/>
  <c r="G7" i="8"/>
  <c r="H20" i="4"/>
  <c r="H21" i="4" s="1"/>
  <c r="J25" i="5"/>
  <c r="J7" i="9"/>
  <c r="D35" i="3"/>
  <c r="D42" i="3"/>
  <c r="D38" i="9"/>
  <c r="D30" i="8"/>
  <c r="E38" i="9"/>
  <c r="E30" i="8" l="1"/>
  <c r="E32" i="8" s="1"/>
  <c r="H10" i="7"/>
  <c r="G10" i="7"/>
  <c r="G11" i="7" s="1"/>
  <c r="G30" i="7" s="1"/>
  <c r="G31" i="7" s="1"/>
  <c r="D31" i="7"/>
  <c r="D33" i="7" s="1"/>
  <c r="E10" i="7"/>
  <c r="E11" i="7" s="1"/>
  <c r="E30" i="7"/>
  <c r="E31" i="7" s="1"/>
  <c r="H11" i="7"/>
  <c r="H30" i="7" s="1"/>
  <c r="H31" i="7" s="1"/>
  <c r="F10" i="7"/>
  <c r="F11" i="7" s="1"/>
  <c r="F30" i="7" s="1"/>
  <c r="F31" i="7" s="1"/>
  <c r="J11" i="3"/>
  <c r="D6" i="2"/>
  <c r="F10" i="9"/>
  <c r="F52" i="9" s="1"/>
  <c r="F57" i="9" s="1"/>
  <c r="E34" i="8"/>
  <c r="E27" i="7"/>
  <c r="E33" i="7" s="1"/>
  <c r="J7" i="7"/>
  <c r="J8" i="7" s="1"/>
  <c r="F8" i="6"/>
  <c r="G7" i="6"/>
  <c r="E10" i="6"/>
  <c r="E11" i="6" s="1"/>
  <c r="E27" i="6" s="1"/>
  <c r="I8" i="2"/>
  <c r="I9" i="2"/>
  <c r="J15" i="3"/>
  <c r="G7" i="4"/>
  <c r="F8" i="4"/>
  <c r="F10" i="4" s="1"/>
  <c r="J38" i="9"/>
  <c r="D43" i="3"/>
  <c r="J9" i="9"/>
  <c r="D21" i="6"/>
  <c r="D11" i="2" s="1"/>
  <c r="J20" i="6"/>
  <c r="D26" i="5"/>
  <c r="D29" i="4"/>
  <c r="F23" i="7"/>
  <c r="G21" i="7"/>
  <c r="J38" i="3"/>
  <c r="F19" i="3"/>
  <c r="G8" i="3"/>
  <c r="E26" i="4"/>
  <c r="E32" i="4" s="1"/>
  <c r="D52" i="9"/>
  <c r="J20" i="4"/>
  <c r="J21" i="4" s="1"/>
  <c r="H7" i="8"/>
  <c r="H8" i="8" s="1"/>
  <c r="G8" i="8"/>
  <c r="D32" i="8"/>
  <c r="H12" i="2"/>
  <c r="G10" i="9"/>
  <c r="G52" i="9" s="1"/>
  <c r="G57" i="9" s="1"/>
  <c r="H8" i="9"/>
  <c r="H10" i="9" s="1"/>
  <c r="H52" i="9" s="1"/>
  <c r="H57" i="9" s="1"/>
  <c r="E8" i="5"/>
  <c r="F7" i="5"/>
  <c r="J10" i="3"/>
  <c r="F34" i="8"/>
  <c r="G12" i="2"/>
  <c r="D11" i="6"/>
  <c r="D30" i="6" s="1"/>
  <c r="J14" i="3"/>
  <c r="E42" i="3"/>
  <c r="E43" i="3" s="1"/>
  <c r="D39" i="3"/>
  <c r="D30" i="5"/>
  <c r="J30" i="7" l="1"/>
  <c r="J31" i="7" s="1"/>
  <c r="F27" i="7"/>
  <c r="F33" i="7" s="1"/>
  <c r="J11" i="7"/>
  <c r="J10" i="7"/>
  <c r="E30" i="6"/>
  <c r="E31" i="6" s="1"/>
  <c r="E33" i="6" s="1"/>
  <c r="F10" i="6"/>
  <c r="F11" i="6" s="1"/>
  <c r="F27" i="6" s="1"/>
  <c r="H7" i="6"/>
  <c r="H8" i="6" s="1"/>
  <c r="H10" i="6" s="1"/>
  <c r="H11" i="6" s="1"/>
  <c r="G8" i="6"/>
  <c r="F8" i="5"/>
  <c r="F6" i="2" s="1"/>
  <c r="G7" i="5"/>
  <c r="J52" i="9"/>
  <c r="J57" i="9" s="1"/>
  <c r="D30" i="2" s="1"/>
  <c r="D57" i="9"/>
  <c r="D45" i="3"/>
  <c r="E10" i="5"/>
  <c r="E6" i="2"/>
  <c r="F21" i="3"/>
  <c r="G8" i="4"/>
  <c r="G10" i="4" s="1"/>
  <c r="H7" i="4"/>
  <c r="D32" i="5"/>
  <c r="F11" i="2"/>
  <c r="J21" i="6"/>
  <c r="D27" i="6"/>
  <c r="H8" i="3"/>
  <c r="G19" i="3"/>
  <c r="J8" i="9"/>
  <c r="J10" i="9" s="1"/>
  <c r="D31" i="6"/>
  <c r="D7" i="2"/>
  <c r="H10" i="8"/>
  <c r="H11" i="8" s="1"/>
  <c r="H27" i="8" s="1"/>
  <c r="E45" i="3"/>
  <c r="G23" i="7"/>
  <c r="H21" i="7"/>
  <c r="H23" i="7" s="1"/>
  <c r="I12" i="2"/>
  <c r="G10" i="8"/>
  <c r="D30" i="4"/>
  <c r="J7" i="8"/>
  <c r="J8" i="8" s="1"/>
  <c r="H30" i="6" l="1"/>
  <c r="H31" i="6" s="1"/>
  <c r="H27" i="6"/>
  <c r="F30" i="6"/>
  <c r="J7" i="6"/>
  <c r="J8" i="6" s="1"/>
  <c r="G10" i="6"/>
  <c r="G11" i="6" s="1"/>
  <c r="G27" i="6" s="1"/>
  <c r="J27" i="6" s="1"/>
  <c r="G21" i="3"/>
  <c r="G22" i="3" s="1"/>
  <c r="G42" i="3" s="1"/>
  <c r="G43" i="3" s="1"/>
  <c r="E11" i="5"/>
  <c r="D33" i="6"/>
  <c r="J21" i="7"/>
  <c r="J23" i="7" s="1"/>
  <c r="F11" i="4"/>
  <c r="D32" i="4"/>
  <c r="G27" i="7"/>
  <c r="G11" i="2"/>
  <c r="H7" i="5"/>
  <c r="H8" i="5" s="1"/>
  <c r="G8" i="5"/>
  <c r="G6" i="2" s="1"/>
  <c r="J7" i="5"/>
  <c r="J8" i="5" s="1"/>
  <c r="F22" i="3"/>
  <c r="G11" i="8"/>
  <c r="J10" i="8"/>
  <c r="J11" i="8" s="1"/>
  <c r="F10" i="5"/>
  <c r="F11" i="5" s="1"/>
  <c r="F26" i="5" s="1"/>
  <c r="H30" i="8"/>
  <c r="H32" i="8" s="1"/>
  <c r="H34" i="8" s="1"/>
  <c r="H8" i="4"/>
  <c r="H10" i="4" s="1"/>
  <c r="J10" i="4" s="1"/>
  <c r="J7" i="4"/>
  <c r="J8" i="4" s="1"/>
  <c r="H19" i="3"/>
  <c r="J8" i="3"/>
  <c r="D15" i="2"/>
  <c r="H27" i="7"/>
  <c r="H11" i="2"/>
  <c r="G11" i="4"/>
  <c r="G26" i="4" s="1"/>
  <c r="G30" i="6" l="1"/>
  <c r="G31" i="6" s="1"/>
  <c r="G33" i="6" s="1"/>
  <c r="I11" i="2"/>
  <c r="H33" i="6"/>
  <c r="J10" i="6"/>
  <c r="J11" i="6" s="1"/>
  <c r="F31" i="6"/>
  <c r="J30" i="6"/>
  <c r="F29" i="5"/>
  <c r="F30" i="5" s="1"/>
  <c r="F32" i="5" s="1"/>
  <c r="G29" i="4"/>
  <c r="G30" i="4" s="1"/>
  <c r="G32" i="4" s="1"/>
  <c r="J27" i="7"/>
  <c r="J33" i="7" s="1"/>
  <c r="D26" i="2" s="1"/>
  <c r="H33" i="7"/>
  <c r="F26" i="4"/>
  <c r="F29" i="4"/>
  <c r="G33" i="7"/>
  <c r="E26" i="5"/>
  <c r="E7" i="2"/>
  <c r="E29" i="5"/>
  <c r="G39" i="3"/>
  <c r="G45" i="3" s="1"/>
  <c r="H21" i="3"/>
  <c r="H6" i="2"/>
  <c r="J19" i="3"/>
  <c r="G27" i="8"/>
  <c r="G30" i="8"/>
  <c r="F7" i="2"/>
  <c r="F13" i="2" s="1"/>
  <c r="F39" i="3"/>
  <c r="F42" i="3"/>
  <c r="H10" i="5"/>
  <c r="H11" i="5" s="1"/>
  <c r="H26" i="5" s="1"/>
  <c r="G10" i="5"/>
  <c r="G11" i="5" s="1"/>
  <c r="G26" i="5" s="1"/>
  <c r="F33" i="6" l="1"/>
  <c r="J31" i="6"/>
  <c r="J33" i="6" s="1"/>
  <c r="D25" i="2" s="1"/>
  <c r="J25" i="2" s="1"/>
  <c r="K25" i="2" s="1"/>
  <c r="H29" i="5"/>
  <c r="H30" i="5" s="1"/>
  <c r="H32" i="5" s="1"/>
  <c r="J26" i="2"/>
  <c r="K26" i="2" s="1"/>
  <c r="G29" i="5"/>
  <c r="G30" i="5" s="1"/>
  <c r="G7" i="2"/>
  <c r="G13" i="2" s="1"/>
  <c r="E30" i="5"/>
  <c r="H22" i="3"/>
  <c r="J21" i="3"/>
  <c r="J22" i="3" s="1"/>
  <c r="H11" i="4"/>
  <c r="J11" i="4"/>
  <c r="J26" i="5"/>
  <c r="E13" i="2"/>
  <c r="J10" i="5"/>
  <c r="J11" i="5" s="1"/>
  <c r="F43" i="3"/>
  <c r="F30" i="4"/>
  <c r="G32" i="8"/>
  <c r="J30" i="8"/>
  <c r="I6" i="2"/>
  <c r="J29" i="5" l="1"/>
  <c r="H7" i="2"/>
  <c r="H39" i="3"/>
  <c r="J39" i="3" s="1"/>
  <c r="H42" i="3"/>
  <c r="F32" i="4"/>
  <c r="G32" i="5"/>
  <c r="G15" i="2"/>
  <c r="G17" i="2" s="1"/>
  <c r="F45" i="3"/>
  <c r="F15" i="2"/>
  <c r="F17" i="2" s="1"/>
  <c r="H26" i="4"/>
  <c r="J26" i="4" s="1"/>
  <c r="H29" i="4"/>
  <c r="E32" i="5"/>
  <c r="J30" i="5"/>
  <c r="J32" i="5" s="1"/>
  <c r="D24" i="2" s="1"/>
  <c r="E15" i="2"/>
  <c r="G34" i="8"/>
  <c r="J32" i="8"/>
  <c r="H30" i="4" l="1"/>
  <c r="J29" i="4"/>
  <c r="J24" i="2"/>
  <c r="K24" i="2" s="1"/>
  <c r="H43" i="3"/>
  <c r="J42" i="3"/>
  <c r="J43" i="3" s="1"/>
  <c r="J45" i="3" s="1"/>
  <c r="H13" i="2"/>
  <c r="I7" i="2"/>
  <c r="E17" i="2"/>
  <c r="D22" i="2" l="1"/>
  <c r="J22" i="2"/>
  <c r="H45" i="3"/>
  <c r="H15" i="2"/>
  <c r="I15" i="2" s="1"/>
  <c r="H32" i="4"/>
  <c r="J30" i="4"/>
  <c r="J32" i="4" s="1"/>
  <c r="D23" i="2" s="1"/>
  <c r="J23" i="2" l="1"/>
  <c r="K23" i="2" s="1"/>
  <c r="K22" i="2"/>
  <c r="H17" i="2"/>
  <c r="D27" i="8"/>
  <c r="J27" i="8" s="1"/>
  <c r="J34" i="8" s="1"/>
  <c r="D27" i="2" s="1"/>
  <c r="D10" i="2"/>
  <c r="I10" i="2" s="1"/>
  <c r="J18" i="8"/>
  <c r="D34" i="8" l="1"/>
  <c r="D28" i="2"/>
  <c r="E27" i="2" s="1"/>
  <c r="J27" i="2"/>
  <c r="D13" i="2"/>
  <c r="K27" i="2" l="1"/>
  <c r="J28" i="2"/>
  <c r="K28" i="2" s="1"/>
  <c r="D17" i="2"/>
  <c r="I13" i="2"/>
  <c r="I17" i="2" s="1"/>
  <c r="E26" i="2"/>
  <c r="E25" i="2"/>
  <c r="E28" i="2"/>
  <c r="E23" i="2"/>
  <c r="E24" i="2"/>
  <c r="E22" i="2"/>
</calcChain>
</file>

<file path=xl/sharedStrings.xml><?xml version="1.0" encoding="utf-8"?>
<sst xmlns="http://schemas.openxmlformats.org/spreadsheetml/2006/main" count="466" uniqueCount="137">
  <si>
    <t>Decarbonize DRCOG Budget Workbook Overview</t>
  </si>
  <si>
    <t>This Excel Spreadsheet is the basis for calculating the $199,705,797 Decarbonize DRCOG Climate Pollution Reduction Grant implementation budget.</t>
  </si>
  <si>
    <t>The 8 worksheets are organized as follows:</t>
  </si>
  <si>
    <t>Consolidated Budget: all summary budget tables</t>
  </si>
  <si>
    <t>Central Program Administration</t>
  </si>
  <si>
    <t>Measure 1: Full-Service Decarbonization for LIDAC Populations (“1: LIDAC Decarbonization”)</t>
  </si>
  <si>
    <t>Measure 2: Energy Advising (“2: Energy Advising”)</t>
  </si>
  <si>
    <t>Measure 3: Rebates and Incentives (“3: Rebates and Incentives)</t>
  </si>
  <si>
    <t>Measure 4: Building Policy Collaborative (“4: Policy Collaborative”)</t>
  </si>
  <si>
    <t>Supporting Initiative: Workforce and Industry Development (“Workforce and Industry Dev”)</t>
  </si>
  <si>
    <t>Consolidated Budget Tables</t>
  </si>
  <si>
    <t>DECARBONIZE DRCOG 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</si>
  <si>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</si>
  <si>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</si>
  <si>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</si>
  <si>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</si>
  <si>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</si>
  <si>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</si>
  <si>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</si>
  <si>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</si>
  <si>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</si>
  <si>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</si>
  <si>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</si>
  <si>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</si>
  <si>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</si>
  <si>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</si>
  <si>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</si>
  <si>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</si>
  <si>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</si>
  <si>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</si>
  <si>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</si>
  <si>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</si>
  <si>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DECARBONIZE DRCOG BUDGET BY PROJECT</t>
  </si>
  <si>
    <t>Measure</t>
  </si>
  <si>
    <t>Project Name</t>
  </si>
  <si>
    <t>Total Cost</t>
  </si>
  <si>
    <t>% of Total</t>
  </si>
  <si>
    <t>Total J40 $</t>
  </si>
  <si>
    <t>% of Project</t>
  </si>
  <si>
    <t>Assumptions</t>
  </si>
  <si>
    <t>Central Program Admin</t>
  </si>
  <si>
    <t>28% of region is LIDAC; 50% of marketing and engagement resources focused in LIDAC</t>
  </si>
  <si>
    <t>Measure 1</t>
  </si>
  <si>
    <t>LIDAC Decarbonization</t>
  </si>
  <si>
    <t>100% serving LIDAC</t>
  </si>
  <si>
    <t>Measure 2</t>
  </si>
  <si>
    <t>Energy Advising</t>
  </si>
  <si>
    <t>28% of region is LIDAC</t>
  </si>
  <si>
    <t>Measure 3</t>
  </si>
  <si>
    <t>Rebates and Incentives</t>
  </si>
  <si>
    <t xml:space="preserve">Measure 4 </t>
  </si>
  <si>
    <t>Policy Collaborative</t>
  </si>
  <si>
    <t>Workforce and Industry Dev</t>
  </si>
  <si>
    <t>Total</t>
  </si>
  <si>
    <t>In-Kind and Leveraged Funds</t>
  </si>
  <si>
    <t>Detailed Budget Table: Central Program Administration</t>
  </si>
  <si>
    <t>BUDGET BY YEAR</t>
  </si>
  <si>
    <t>Personnel</t>
  </si>
  <si>
    <t> </t>
  </si>
  <si>
    <t xml:space="preserve">Program Director @ $135,000/yr, 1 FTE, with 3.5% salary increase </t>
  </si>
  <si>
    <t xml:space="preserve">Marketing and Communications Manager @ $110,000/yr, 1 FTE, with 3.5% salary increase </t>
  </si>
  <si>
    <t>Senior Communications Specialist @ $80,000/year 1.0 FTE, with 3.5% salary increase</t>
  </si>
  <si>
    <t>Senior Engagement Specialist @$80,000/year, 1 FTE, with a 3.5% salary increase</t>
  </si>
  <si>
    <t xml:space="preserve">Business Operations Manager  @ $95,000/yr, 1 FTE, with 3.5% salary increase </t>
  </si>
  <si>
    <t xml:space="preserve">Contract Lead  @ $85,000/yr, 1 FTE, with 3.5% salary increase </t>
  </si>
  <si>
    <t xml:space="preserve">Contract Specialist @ $65,000/yr, 1 FTE, with 3.5% salary increase </t>
  </si>
  <si>
    <t xml:space="preserve">Compliance Lead @ $85,000/yr, 1 FTE, with 3.5% salary increase </t>
  </si>
  <si>
    <t xml:space="preserve">Compliance &amp; Performance Tracking Specialist @ $65,000/yr, 1 FTE, with 3.5% salary increase </t>
  </si>
  <si>
    <t>LIDAC, Advising, Rebates Manager  @ $110,000/yr, 1.0 FTE, with 3.5% salary increase</t>
  </si>
  <si>
    <t>Workforce and Innovation Manager  @ $110,000/yr, 1.0 FTE, with 3.5% salary increase</t>
  </si>
  <si>
    <t>Policy Manager @ $110,000/yr, 1.0 FTE, with 3.5% salary increase</t>
  </si>
  <si>
    <t xml:space="preserve"> Fringe Benefits </t>
  </si>
  <si>
    <t>Full-time Employees @40% of salary</t>
  </si>
  <si>
    <t xml:space="preserve"> Travel </t>
  </si>
  <si>
    <t>7 conferences per year @ $3,500 each</t>
  </si>
  <si>
    <t>Local Travel @ 66.5 cents/mile at 1000 miles/year</t>
  </si>
  <si>
    <t xml:space="preserve"> Equipment </t>
  </si>
  <si>
    <t xml:space="preserve"> Supplies </t>
  </si>
  <si>
    <t xml:space="preserve"> Contractual </t>
  </si>
  <si>
    <t>Contract for Marketing and Communications - Multi-year contract for market research, PR, advertising, surveys, program promotion Phased costs at $15M for grant period</t>
  </si>
  <si>
    <t>Contract for Engagement Services ($200,000/year for mgmt) and funding for 50-80 Community based organizations (CBOs) and community connectors/year @ average of $10,000/CBO/year. Scaled to be more robust in first year as program launch.</t>
  </si>
  <si>
    <t>Language Translation Services</t>
  </si>
  <si>
    <t>OTHER</t>
  </si>
  <si>
    <t>DRCOG cost allocations for legal services, risk management, insurance support, compliance with accessibility laws</t>
  </si>
  <si>
    <t>Indirect Costs</t>
  </si>
  <si>
    <t>Indirect Cost Rate: 48.5% of full time personnel and fringe benefits</t>
  </si>
  <si>
    <t>Detailed Budget Table Measure 1: Full-service Decarbonization for LIDAC Populations</t>
  </si>
  <si>
    <t xml:space="preserve">Senior Program Specialist: LIDAC @ $80,000/yr, 1 FTE, with 3.5% salary increase </t>
  </si>
  <si>
    <t>1 conference per year @ $3,500 each</t>
  </si>
  <si>
    <t>Contract for Implementation of Full Service LIDAC Decarbonization. Includes administration of LIDAC services, program evaluation and technical quality management. Admin costs are 10% administratve and 8% other support costs.</t>
  </si>
  <si>
    <t>Participant Support Costs: 1067 multifamily units over 5 years @ average of  $22,500/unit for implementation of full service building decarbonization. Year 1: 125 units, year 2: 248 units, year 3: 252 units, year 4: 252 units and year 5: 190 units</t>
  </si>
  <si>
    <t xml:space="preserve">Participant Support Costs: 533 single family units over 5 years @30,000/unit. Year 1: 63 units, year 2: 124 units, Year 3: 126 units, Year 4: 126 units Year 5: 95 units. </t>
  </si>
  <si>
    <t>Detailed Budget Table Measure 2: Energy Advising</t>
  </si>
  <si>
    <t>Senior Program Specialist: Advising and Rebates@ $80,000/yr, 0.5 FTE, with 3.5% salary increase. Position shared with Measure 3 Rebates and Incentives</t>
  </si>
  <si>
    <t>Detailed Budget Table Measure 3: Rebates and Incentives</t>
  </si>
  <si>
    <t>CPRG BUDGET BY YEAR</t>
  </si>
  <si>
    <t>Senior Program Specialist: Advising and Rebates@ $80,000/yr, 0.5 FTE, with 3.5% salary increase. Position shared with Measure 2: Energy Advising</t>
  </si>
  <si>
    <t xml:space="preserve"> </t>
  </si>
  <si>
    <t>Contract for incentive fund administrator (includes residential, commercial and/or midstream incentives) 6.5% of rebates</t>
  </si>
  <si>
    <t>TOTAL CONTRACTUAL</t>
  </si>
  <si>
    <t>Other</t>
  </si>
  <si>
    <t>Participant Support Costs: Residential Retrofit Rebates, 10,000 households over 5 years @ an average of $1,600 per incentive. Assumes high initial incentive with increasing participation but decreasing incentive amounts based on the trajectory of current regional programs.</t>
  </si>
  <si>
    <t>Participant Support Costs: Multi-FamilyRetrofit Rebates, 16,000 units over 5 years  @ an average of $1,000 each. Assumes high initial incentive with increasing participation but decreasing incentive amounts based on the trajectory of current regional programs.</t>
  </si>
  <si>
    <t>Participant Support Costs: Commercial Retrofit Rebates, $8M over 5 years serving approximately 4.1M square feet. Assumes low initial participation with increasing participation over time based on the trajectory of current regional programs.</t>
  </si>
  <si>
    <t>Detailed Budget Table Measure 4: Building Policy Colloborative</t>
  </si>
  <si>
    <t xml:space="preserve">Senior Program Specialist: Policy @ $80,000/yr, 1 FTE, with 3.5% salary increase </t>
  </si>
  <si>
    <t>Faciliation for policy accelerator network @$500,000/year</t>
  </si>
  <si>
    <t>Commision local research and studies</t>
  </si>
  <si>
    <t>Subaward to communities, average $600,000/jurisdiction over course of the grant for 58 municipalities</t>
  </si>
  <si>
    <t>Detailed Budget Table: Workforce and Industry Development</t>
  </si>
  <si>
    <t xml:space="preserve">Senior Program Specialist: Workforce and Innovation @ 80,000/yr, 1 FTE, with 3.5% salary increase </t>
  </si>
  <si>
    <t>Industry Deveopment: Innovation Pilot Programs ($6M/5 years, average $200,000/project @ 5 projects per year plus $200,000/yr administration)</t>
  </si>
  <si>
    <t>Green Workforce Hubs: 6 Green Career Coaches, 1 at each hub ($80,000 per coach/year); Program administration costs ($200K/year across 6 hubs); Direct training support - average cost of $500/participant that may include cost of trainings, wrap-around services, and/or participant stipends ($360k/year, average $500/participant for 720 individuals trained regionally every year)</t>
  </si>
  <si>
    <t>Contractor Navigation Hub (3rd party host of hub, $200,000/year for staff; space rental and furnishing $1.8M (over 5 years); Aministration $100,000/year; Training $240,000/year (average $1,000/participant for 240 individuals served every year, may include ost of trainings, wrap-around services, and/or participant stipends)</t>
  </si>
  <si>
    <t>Renewable Access Programs (3 Awardees to oversee and implement each RAP, program staff $85,000/year, Program infrastructure incl. outreach and wrap-around services, $100,000/year)</t>
  </si>
  <si>
    <t>Detailed Budget Table: In-Kind and Leveraged Funds</t>
  </si>
  <si>
    <t>In-Kind Personnel Costs Denver @ total of 2.2 FTE over 5 years. Average Salary @ $110,000/year with 3.5% salary increase</t>
  </si>
  <si>
    <t>In-Kind Personnel Costs Boulder County @1.9 FTE over 5 years Average Salary @ $110,000/year with 3.5% salary increase</t>
  </si>
  <si>
    <t>In-Kind Personnel Costs City of Boulder @1.0 FTE over 5 years. Average Salary @ $110,000/year with 3.5% salary increase</t>
  </si>
  <si>
    <t>Extend contract for Full Service LIDAC (18%) Denver @ $306,000; Boulder County @ $45,900, City of Boulder @$153,000</t>
  </si>
  <si>
    <t>Extend contract for Rebates and Incentives (6.5% of rebates) Denver @ $489,600; Boulder County @ $67,320; City of Boulder @ $39,780</t>
  </si>
  <si>
    <t>Supplemental funding for workforce contractual services: Denver $1,000,000/year</t>
  </si>
  <si>
    <t>Participant Support Costs Denver LIDAC: $1,694,000/year for LIDAC full service program</t>
  </si>
  <si>
    <t>Participant Support Costs Boulder County LIDAC: $254,100/year for LIDAC full service program</t>
  </si>
  <si>
    <t>Participant Support Costs city of Boulder LIDAC: $847,000/year for LIDAC full service program</t>
  </si>
  <si>
    <t>Participant Support Costs: Denver Residential Retrofit Rebates $2,347,000/year</t>
  </si>
  <si>
    <t>Participant Support Costs:  Boulder County Residential Retrofit Rebates $281,640/year</t>
  </si>
  <si>
    <t>Participant Support Costs: City of Boulder Residential Retrofit Rebates $140,820/year</t>
  </si>
  <si>
    <t>Participant Support Costs: Denver Multi-Family Retrofit Rebates$3,285,800/year</t>
  </si>
  <si>
    <t>Participant Support Costs: Boulder County Multi-FamilyRetrofit Rebates $281,640/year</t>
  </si>
  <si>
    <t>Participant Support Costs: Denver Commercial Retrofit Rebates $1,877,600/year</t>
  </si>
  <si>
    <t>Participant Support Costs: Boulder County Commercial Retrofit Rebates $469,400/year</t>
  </si>
  <si>
    <t>Participant Support Costs: City of Boulder Commercial Retrofit Rebates $469,400/year</t>
  </si>
  <si>
    <t xml:space="preserve"> TOTAL</t>
  </si>
  <si>
    <t>JUSTICE 40: DOLLARS SPENT IN LIDACS</t>
  </si>
  <si>
    <t>In-Kind and Leveraged Funds from Local Jurisdictions (“In Kind and Leveraged Funds”)</t>
  </si>
  <si>
    <t>Contract to implement Energy Improvement Advising program for residential, multifamily and commercial buildings: Serve 34,000 residential/multifamily units over five years $225/unit and 5,800 commercial buildings over five years at $1300/building. Total contract = $17,000,000 includes $15,190,000 for advising services and $1,810,000 for adminstration of contract. Program admininstration costs including administrative staffing and web services at 10% of contract. Budget is scaled to ramp up to year four and then ramp down in year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</si>
</sst>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_(&quot;$&quot;* #,##0_);_(&quot;$&quot;* \(#,##0\);_(&quot;$&quot;* &quot;-&quot;??_);_(@_)"/>
    <numFmt numFmtId="165" formatCode="&quot;$&quot;#,##0"/>
    <numFmt numFmtId="166" formatCode="0.0%"/>
  </numFmts>
  <fonts count="39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5"/>
      <name val="Calibri"/>
      <family val="2"/>
    </font>
    <font>
      <b/>
      <sz val="18"/>
      <color theme="1"/>
      <name val="Calibri"/>
      <family val="2"/>
    </font>
    <font>
      <i/>
      <sz val="11"/>
      <color rgb="FFA5A5A5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Aptos"/>
      <family val="2"/>
    </font>
    <font>
      <i/>
      <sz val="11"/>
      <color theme="1"/>
      <name val="Calibri"/>
      <family val="2"/>
    </font>
    <font>
      <sz val="11"/>
      <color theme="10"/>
      <name val="Calibri"/>
      <family val="2"/>
    </font>
    <font>
      <u/>
      <sz val="11"/>
      <color rgb="FF0563C1"/>
      <name val="Calibri"/>
      <family val="2"/>
    </font>
    <font>
      <sz val="8"/>
      <color theme="1"/>
      <name val="Aptos"/>
      <family val="2"/>
    </font>
    <font>
      <sz val="11"/>
      <name val="Calibri"/>
      <family val="2"/>
    </font>
    <font>
      <b/>
      <i/>
      <sz val="11"/>
      <color rgb="FFA5A5A5"/>
      <name val="Calibri"/>
      <family val="2"/>
    </font>
    <font>
      <i/>
      <sz val="11"/>
      <color rgb="FF000000"/>
      <name val="Calibri"/>
      <family val="2"/>
    </font>
    <font>
      <sz val="11"/>
      <color rgb="FF1F1F1F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</font>
    <font>
      <b/>
      <sz val="18"/>
      <color theme="1"/>
      <name val="Helvetica"/>
    </font>
    <font>
      <sz val="11"/>
      <color theme="1"/>
      <name val="Helvetica"/>
    </font>
    <font>
      <sz val="11"/>
      <color rgb="FF000000"/>
      <name val="Helvetica"/>
    </font>
    <font>
      <i/>
      <sz val="11"/>
      <color theme="1"/>
      <name val="Helvetica"/>
    </font>
    <font>
      <b/>
      <sz val="14"/>
      <color theme="0"/>
      <name val="Helvetica"/>
    </font>
    <font>
      <b/>
      <sz val="11"/>
      <color theme="0"/>
      <name val="Helvetica"/>
    </font>
    <font>
      <b/>
      <sz val="11"/>
      <color rgb="FF000000"/>
      <name val="Helvetica"/>
    </font>
    <font>
      <b/>
      <sz val="11"/>
      <color theme="1"/>
      <name val="Helvetica"/>
    </font>
    <font>
      <sz val="20"/>
      <color rgb="FFFFFFFF"/>
      <name val="Helvetica"/>
    </font>
    <font>
      <b/>
      <sz val="14"/>
      <color rgb="FFFFFFFF"/>
      <name val="Helvetica"/>
    </font>
    <font>
      <sz val="11"/>
      <name val="Helvetica"/>
    </font>
    <font>
      <sz val="11"/>
      <color rgb="FF000000"/>
      <name val="Calibri"/>
      <family val="2"/>
    </font>
    <font>
      <i/>
      <sz val="11"/>
      <color theme="0" tint="-0.499984740745262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</font>
    <font>
      <b/>
      <i/>
      <sz val="11"/>
      <color theme="0" tint="-0.499984740745262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ED4C4E"/>
        <bgColor rgb="FF548135"/>
      </patternFill>
    </fill>
    <fill>
      <patternFill patternType="solid">
        <fgColor rgb="FFF6A4A6"/>
        <bgColor rgb="FFE2EFD9"/>
      </patternFill>
    </fill>
    <fill>
      <patternFill patternType="solid">
        <fgColor rgb="FFF9D03B"/>
        <bgColor rgb="FF548135"/>
      </patternFill>
    </fill>
    <fill>
      <patternFill patternType="solid">
        <fgColor rgb="FFFCE9A2"/>
        <bgColor rgb="FFE2EFD9"/>
      </patternFill>
    </fill>
    <fill>
      <patternFill patternType="solid">
        <fgColor rgb="FF1E3552"/>
        <bgColor rgb="FF548135"/>
      </patternFill>
    </fill>
    <fill>
      <patternFill patternType="solid">
        <fgColor rgb="FFA6BFDE"/>
        <bgColor rgb="FFE2EFD9"/>
      </patternFill>
    </fill>
    <fill>
      <patternFill patternType="solid">
        <fgColor rgb="FF5ABDC5"/>
        <bgColor rgb="FF548135"/>
      </patternFill>
    </fill>
    <fill>
      <patternFill patternType="solid">
        <fgColor rgb="FFC7E8EB"/>
        <bgColor rgb="FFE2EFD9"/>
      </patternFill>
    </fill>
    <fill>
      <patternFill patternType="solid">
        <fgColor rgb="FF5201C9"/>
        <bgColor rgb="FF548135"/>
      </patternFill>
    </fill>
    <fill>
      <patternFill patternType="solid">
        <fgColor rgb="FFC8A4FE"/>
        <bgColor rgb="FFE2EFD9"/>
      </patternFill>
    </fill>
    <fill>
      <patternFill patternType="solid">
        <fgColor rgb="FF12664F"/>
        <bgColor rgb="FF548135"/>
      </patternFill>
    </fill>
    <fill>
      <patternFill patternType="solid">
        <fgColor rgb="FFE6F3F5"/>
        <bgColor rgb="FFE2EFD9"/>
      </patternFill>
    </fill>
    <fill>
      <patternFill patternType="solid">
        <fgColor rgb="FF91CAD3"/>
        <bgColor rgb="FF548135"/>
      </patternFill>
    </fill>
    <fill>
      <patternFill patternType="solid">
        <fgColor rgb="FF1EAE85"/>
        <bgColor rgb="FFE2EFD9"/>
      </patternFill>
    </fill>
    <fill>
      <patternFill patternType="solid">
        <fgColor rgb="FF1E3552"/>
        <bgColor rgb="FF496884"/>
      </patternFill>
    </fill>
    <fill>
      <patternFill patternType="solid">
        <fgColor rgb="FFE6E6E6"/>
        <bgColor theme="0"/>
      </patternFill>
    </fill>
    <fill>
      <patternFill patternType="solid">
        <fgColor rgb="FFE6E6E6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vertical="top" wrapText="1"/>
    </xf>
    <xf numFmtId="0" fontId="1" fillId="0" borderId="3" xfId="0" applyFont="1" applyBorder="1"/>
    <xf numFmtId="0" fontId="4" fillId="0" borderId="0" xfId="0" applyFont="1"/>
    <xf numFmtId="6" fontId="1" fillId="0" borderId="0" xfId="0" applyNumberFormat="1" applyFont="1"/>
    <xf numFmtId="0" fontId="5" fillId="0" borderId="0" xfId="0" applyFont="1"/>
    <xf numFmtId="6" fontId="6" fillId="0" borderId="0" xfId="0" applyNumberFormat="1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0" fontId="9" fillId="0" borderId="0" xfId="0" applyFont="1" applyAlignment="1">
      <alignment horizontal="left" vertical="center"/>
    </xf>
    <xf numFmtId="0" fontId="10" fillId="0" borderId="0" xfId="0" applyFont="1"/>
    <xf numFmtId="0" fontId="3" fillId="5" borderId="4" xfId="0" applyFont="1" applyFill="1" applyBorder="1" applyAlignment="1">
      <alignment wrapText="1"/>
    </xf>
    <xf numFmtId="0" fontId="1" fillId="0" borderId="6" xfId="0" applyFont="1" applyBorder="1" applyAlignment="1">
      <alignment vertical="top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0" fontId="3" fillId="6" borderId="4" xfId="0" applyFont="1" applyFill="1" applyBorder="1" applyAlignment="1">
      <alignment wrapText="1"/>
    </xf>
    <xf numFmtId="6" fontId="6" fillId="6" borderId="4" xfId="0" applyNumberFormat="1" applyFont="1" applyFill="1" applyBorder="1" applyAlignment="1">
      <alignment wrapText="1"/>
    </xf>
    <xf numFmtId="0" fontId="13" fillId="0" borderId="0" xfId="0" applyFont="1" applyAlignment="1">
      <alignment vertical="center"/>
    </xf>
    <xf numFmtId="0" fontId="1" fillId="0" borderId="4" xfId="0" applyFont="1" applyBorder="1" applyAlignment="1">
      <alignment vertical="top"/>
    </xf>
    <xf numFmtId="0" fontId="1" fillId="0" borderId="4" xfId="0" applyFont="1" applyBorder="1"/>
    <xf numFmtId="0" fontId="2" fillId="0" borderId="4" xfId="0" applyFont="1" applyBorder="1" applyAlignment="1">
      <alignment wrapText="1"/>
    </xf>
    <xf numFmtId="6" fontId="2" fillId="0" borderId="4" xfId="0" applyNumberFormat="1" applyFont="1" applyBorder="1" applyAlignment="1">
      <alignment wrapText="1"/>
    </xf>
    <xf numFmtId="0" fontId="7" fillId="0" borderId="0" xfId="0" applyFont="1"/>
    <xf numFmtId="0" fontId="3" fillId="5" borderId="4" xfId="0" applyFont="1" applyFill="1" applyBorder="1" applyAlignment="1">
      <alignment horizontal="right" wrapText="1"/>
    </xf>
    <xf numFmtId="6" fontId="16" fillId="2" borderId="4" xfId="0" applyNumberFormat="1" applyFont="1" applyFill="1" applyBorder="1" applyAlignment="1">
      <alignment wrapText="1"/>
    </xf>
    <xf numFmtId="0" fontId="3" fillId="0" borderId="0" xfId="0" applyFont="1"/>
    <xf numFmtId="0" fontId="7" fillId="0" borderId="4" xfId="0" applyFont="1" applyBorder="1" applyAlignment="1">
      <alignment vertical="top"/>
    </xf>
    <xf numFmtId="0" fontId="3" fillId="0" borderId="4" xfId="0" applyFont="1" applyBorder="1" applyAlignment="1">
      <alignment wrapText="1"/>
    </xf>
    <xf numFmtId="0" fontId="3" fillId="0" borderId="4" xfId="0" applyFont="1" applyBorder="1"/>
    <xf numFmtId="0" fontId="1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left" wrapText="1"/>
    </xf>
    <xf numFmtId="6" fontId="6" fillId="0" borderId="4" xfId="0" applyNumberFormat="1" applyFont="1" applyBorder="1" applyAlignment="1">
      <alignment wrapText="1"/>
    </xf>
    <xf numFmtId="6" fontId="3" fillId="0" borderId="0" xfId="0" applyNumberFormat="1" applyFont="1"/>
    <xf numFmtId="0" fontId="17" fillId="2" borderId="0" xfId="0" applyFont="1" applyFill="1"/>
    <xf numFmtId="0" fontId="6" fillId="0" borderId="4" xfId="0" applyFont="1" applyBorder="1" applyAlignment="1">
      <alignment wrapText="1"/>
    </xf>
    <xf numFmtId="0" fontId="9" fillId="2" borderId="0" xfId="0" applyFont="1" applyFill="1"/>
    <xf numFmtId="0" fontId="1" fillId="2" borderId="0" xfId="0" applyFont="1" applyFill="1" applyAlignment="1">
      <alignment wrapText="1"/>
    </xf>
    <xf numFmtId="6" fontId="3" fillId="0" borderId="4" xfId="0" applyNumberFormat="1" applyFont="1" applyBorder="1" applyAlignment="1">
      <alignment wrapText="1"/>
    </xf>
    <xf numFmtId="0" fontId="9" fillId="0" borderId="0" xfId="0" applyFont="1"/>
    <xf numFmtId="0" fontId="7" fillId="0" borderId="4" xfId="0" applyFont="1" applyBorder="1"/>
    <xf numFmtId="165" fontId="6" fillId="0" borderId="4" xfId="0" applyNumberFormat="1" applyFont="1" applyBorder="1" applyAlignment="1">
      <alignment wrapText="1"/>
    </xf>
    <xf numFmtId="0" fontId="2" fillId="0" borderId="13" xfId="0" applyFont="1" applyBorder="1" applyAlignment="1">
      <alignment wrapText="1"/>
    </xf>
    <xf numFmtId="6" fontId="15" fillId="0" borderId="14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8" fillId="2" borderId="0" xfId="0" applyFont="1" applyFill="1"/>
    <xf numFmtId="0" fontId="7" fillId="2" borderId="0" xfId="0" applyFont="1" applyFill="1"/>
    <xf numFmtId="0" fontId="19" fillId="2" borderId="0" xfId="0" applyFont="1" applyFill="1"/>
    <xf numFmtId="6" fontId="6" fillId="0" borderId="0" xfId="0" applyNumberFormat="1" applyFont="1" applyAlignment="1">
      <alignment wrapText="1"/>
    </xf>
    <xf numFmtId="0" fontId="3" fillId="5" borderId="15" xfId="0" applyFont="1" applyFill="1" applyBorder="1" applyAlignment="1">
      <alignment wrapText="1"/>
    </xf>
    <xf numFmtId="6" fontId="6" fillId="5" borderId="15" xfId="0" applyNumberFormat="1" applyFont="1" applyFill="1" applyBorder="1" applyAlignment="1">
      <alignment wrapText="1"/>
    </xf>
    <xf numFmtId="0" fontId="3" fillId="5" borderId="0" xfId="0" applyFont="1" applyFill="1"/>
    <xf numFmtId="0" fontId="19" fillId="0" borderId="0" xfId="0" applyFont="1"/>
    <xf numFmtId="0" fontId="20" fillId="0" borderId="0" xfId="0" applyFont="1"/>
    <xf numFmtId="0" fontId="16" fillId="0" borderId="4" xfId="0" applyFont="1" applyBorder="1" applyAlignment="1">
      <alignment wrapText="1"/>
    </xf>
    <xf numFmtId="0" fontId="8" fillId="7" borderId="8" xfId="0" applyFont="1" applyFill="1" applyBorder="1" applyAlignment="1">
      <alignment wrapText="1"/>
    </xf>
    <xf numFmtId="0" fontId="8" fillId="7" borderId="11" xfId="0" applyFont="1" applyFill="1" applyBorder="1" applyAlignment="1">
      <alignment wrapText="1"/>
    </xf>
    <xf numFmtId="0" fontId="8" fillId="11" borderId="8" xfId="0" applyFont="1" applyFill="1" applyBorder="1" applyAlignment="1">
      <alignment wrapText="1"/>
    </xf>
    <xf numFmtId="0" fontId="8" fillId="11" borderId="11" xfId="0" applyFont="1" applyFill="1" applyBorder="1" applyAlignment="1">
      <alignment wrapText="1"/>
    </xf>
    <xf numFmtId="0" fontId="8" fillId="13" borderId="8" xfId="0" applyFont="1" applyFill="1" applyBorder="1" applyAlignment="1">
      <alignment wrapText="1"/>
    </xf>
    <xf numFmtId="0" fontId="8" fillId="13" borderId="11" xfId="0" applyFont="1" applyFill="1" applyBorder="1" applyAlignment="1">
      <alignment wrapText="1"/>
    </xf>
    <xf numFmtId="0" fontId="8" fillId="15" borderId="8" xfId="0" applyFont="1" applyFill="1" applyBorder="1" applyAlignment="1">
      <alignment wrapText="1"/>
    </xf>
    <xf numFmtId="0" fontId="8" fillId="15" borderId="11" xfId="0" applyFont="1" applyFill="1" applyBorder="1" applyAlignment="1">
      <alignment wrapText="1"/>
    </xf>
    <xf numFmtId="0" fontId="8" fillId="17" borderId="8" xfId="0" applyFont="1" applyFill="1" applyBorder="1" applyAlignment="1">
      <alignment wrapText="1"/>
    </xf>
    <xf numFmtId="0" fontId="8" fillId="17" borderId="11" xfId="0" applyFont="1" applyFill="1" applyBorder="1" applyAlignment="1">
      <alignment wrapText="1"/>
    </xf>
    <xf numFmtId="0" fontId="8" fillId="19" borderId="8" xfId="0" applyFont="1" applyFill="1" applyBorder="1" applyAlignment="1">
      <alignment wrapText="1"/>
    </xf>
    <xf numFmtId="0" fontId="8" fillId="19" borderId="11" xfId="0" applyFont="1" applyFill="1" applyBorder="1" applyAlignment="1">
      <alignment wrapText="1"/>
    </xf>
    <xf numFmtId="0" fontId="21" fillId="0" borderId="0" xfId="0" applyFont="1"/>
    <xf numFmtId="0" fontId="22" fillId="0" borderId="0" xfId="0" applyFont="1"/>
    <xf numFmtId="0" fontId="22" fillId="0" borderId="0" xfId="0" applyFont="1" applyAlignment="1">
      <alignment vertical="top"/>
    </xf>
    <xf numFmtId="164" fontId="22" fillId="0" borderId="0" xfId="0" applyNumberFormat="1" applyFont="1"/>
    <xf numFmtId="0" fontId="23" fillId="0" borderId="0" xfId="0" applyFont="1"/>
    <xf numFmtId="0" fontId="24" fillId="0" borderId="0" xfId="0" applyFont="1"/>
    <xf numFmtId="0" fontId="25" fillId="9" borderId="7" xfId="0" applyFont="1" applyFill="1" applyBorder="1"/>
    <xf numFmtId="0" fontId="26" fillId="9" borderId="8" xfId="0" applyFont="1" applyFill="1" applyBorder="1" applyAlignment="1">
      <alignment wrapText="1"/>
    </xf>
    <xf numFmtId="0" fontId="26" fillId="9" borderId="11" xfId="0" applyFont="1" applyFill="1" applyBorder="1" applyAlignment="1">
      <alignment wrapText="1"/>
    </xf>
    <xf numFmtId="0" fontId="27" fillId="10" borderId="9" xfId="0" applyFont="1" applyFill="1" applyBorder="1" applyAlignment="1">
      <alignment wrapText="1"/>
    </xf>
    <xf numFmtId="0" fontId="27" fillId="10" borderId="8" xfId="0" applyFont="1" applyFill="1" applyBorder="1" applyAlignment="1">
      <alignment wrapText="1"/>
    </xf>
    <xf numFmtId="0" fontId="27" fillId="10" borderId="9" xfId="0" applyFont="1" applyFill="1" applyBorder="1"/>
    <xf numFmtId="0" fontId="22" fillId="0" borderId="6" xfId="0" applyFont="1" applyBorder="1" applyAlignment="1">
      <alignment vertical="top"/>
    </xf>
    <xf numFmtId="0" fontId="28" fillId="0" borderId="5" xfId="0" applyFont="1" applyBorder="1" applyAlignment="1">
      <alignment vertical="top"/>
    </xf>
    <xf numFmtId="0" fontId="27" fillId="0" borderId="13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7" fillId="4" borderId="9" xfId="0" applyFont="1" applyFill="1" applyBorder="1" applyAlignment="1">
      <alignment wrapText="1"/>
    </xf>
    <xf numFmtId="0" fontId="27" fillId="4" borderId="10" xfId="0" applyFont="1" applyFill="1" applyBorder="1" applyAlignment="1">
      <alignment wrapText="1"/>
    </xf>
    <xf numFmtId="0" fontId="27" fillId="4" borderId="4" xfId="0" applyFont="1" applyFill="1" applyBorder="1" applyAlignment="1">
      <alignment horizontal="center" wrapText="1"/>
    </xf>
    <xf numFmtId="0" fontId="27" fillId="4" borderId="4" xfId="0" applyFont="1" applyFill="1" applyBorder="1"/>
    <xf numFmtId="0" fontId="32" fillId="0" borderId="0" xfId="0" applyFont="1"/>
    <xf numFmtId="6" fontId="33" fillId="5" borderId="4" xfId="0" applyNumberFormat="1" applyFont="1" applyFill="1" applyBorder="1" applyAlignment="1">
      <alignment wrapText="1"/>
    </xf>
    <xf numFmtId="6" fontId="33" fillId="6" borderId="4" xfId="0" applyNumberFormat="1" applyFont="1" applyFill="1" applyBorder="1" applyAlignment="1">
      <alignment wrapText="1"/>
    </xf>
    <xf numFmtId="0" fontId="34" fillId="0" borderId="0" xfId="0" applyFont="1"/>
    <xf numFmtId="0" fontId="35" fillId="0" borderId="4" xfId="0" applyFont="1" applyBorder="1"/>
    <xf numFmtId="6" fontId="33" fillId="5" borderId="4" xfId="0" applyNumberFormat="1" applyFont="1" applyFill="1" applyBorder="1" applyAlignment="1">
      <alignment horizontal="left" vertical="top" wrapText="1"/>
    </xf>
    <xf numFmtId="6" fontId="33" fillId="5" borderId="7" xfId="0" applyNumberFormat="1" applyFont="1" applyFill="1" applyBorder="1" applyAlignment="1">
      <alignment wrapText="1"/>
    </xf>
    <xf numFmtId="6" fontId="33" fillId="5" borderId="7" xfId="0" applyNumberFormat="1" applyFont="1" applyFill="1" applyBorder="1" applyAlignment="1">
      <alignment horizontal="center" wrapText="1"/>
    </xf>
    <xf numFmtId="9" fontId="33" fillId="5" borderId="4" xfId="0" applyNumberFormat="1" applyFont="1" applyFill="1" applyBorder="1" applyAlignment="1">
      <alignment horizontal="center" wrapText="1"/>
    </xf>
    <xf numFmtId="0" fontId="25" fillId="11" borderId="7" xfId="0" applyFont="1" applyFill="1" applyBorder="1"/>
    <xf numFmtId="0" fontId="27" fillId="12" borderId="9" xfId="0" applyFont="1" applyFill="1" applyBorder="1" applyAlignment="1">
      <alignment wrapText="1"/>
    </xf>
    <xf numFmtId="0" fontId="27" fillId="12" borderId="8" xfId="0" applyFont="1" applyFill="1" applyBorder="1" applyAlignment="1">
      <alignment wrapText="1"/>
    </xf>
    <xf numFmtId="0" fontId="27" fillId="12" borderId="9" xfId="0" applyFont="1" applyFill="1" applyBorder="1"/>
    <xf numFmtId="0" fontId="28" fillId="0" borderId="5" xfId="0" applyFont="1" applyBorder="1" applyAlignment="1">
      <alignment vertical="top" wrapText="1"/>
    </xf>
    <xf numFmtId="0" fontId="33" fillId="0" borderId="4" xfId="0" applyFont="1" applyBorder="1" applyAlignment="1">
      <alignment horizontal="left" wrapText="1"/>
    </xf>
    <xf numFmtId="6" fontId="33" fillId="0" borderId="4" xfId="0" applyNumberFormat="1" applyFont="1" applyBorder="1" applyAlignment="1">
      <alignment wrapText="1"/>
    </xf>
    <xf numFmtId="6" fontId="35" fillId="0" borderId="0" xfId="0" applyNumberFormat="1" applyFont="1"/>
    <xf numFmtId="0" fontId="35" fillId="0" borderId="0" xfId="0" applyFont="1"/>
    <xf numFmtId="6" fontId="33" fillId="6" borderId="12" xfId="0" applyNumberFormat="1" applyFont="1" applyFill="1" applyBorder="1" applyAlignment="1">
      <alignment wrapText="1"/>
    </xf>
    <xf numFmtId="6" fontId="35" fillId="0" borderId="4" xfId="0" applyNumberFormat="1" applyFont="1" applyBorder="1" applyAlignment="1">
      <alignment wrapText="1"/>
    </xf>
    <xf numFmtId="165" fontId="33" fillId="0" borderId="4" xfId="0" applyNumberFormat="1" applyFont="1" applyBorder="1" applyAlignment="1">
      <alignment wrapText="1"/>
    </xf>
    <xf numFmtId="6" fontId="36" fillId="0" borderId="14" xfId="0" applyNumberFormat="1" applyFont="1" applyBorder="1" applyAlignment="1">
      <alignment wrapText="1"/>
    </xf>
    <xf numFmtId="0" fontId="25" fillId="7" borderId="7" xfId="0" applyFont="1" applyFill="1" applyBorder="1"/>
    <xf numFmtId="0" fontId="27" fillId="8" borderId="9" xfId="0" applyFont="1" applyFill="1" applyBorder="1" applyAlignment="1">
      <alignment wrapText="1"/>
    </xf>
    <xf numFmtId="0" fontId="27" fillId="8" borderId="8" xfId="0" applyFont="1" applyFill="1" applyBorder="1" applyAlignment="1">
      <alignment wrapText="1"/>
    </xf>
    <xf numFmtId="0" fontId="27" fillId="8" borderId="9" xfId="0" applyFont="1" applyFill="1" applyBorder="1"/>
    <xf numFmtId="6" fontId="33" fillId="5" borderId="15" xfId="0" applyNumberFormat="1" applyFont="1" applyFill="1" applyBorder="1" applyAlignment="1">
      <alignment wrapText="1"/>
    </xf>
    <xf numFmtId="0" fontId="30" fillId="13" borderId="7" xfId="0" applyFont="1" applyFill="1" applyBorder="1"/>
    <xf numFmtId="0" fontId="27" fillId="14" borderId="9" xfId="0" applyFont="1" applyFill="1" applyBorder="1" applyAlignment="1">
      <alignment wrapText="1"/>
    </xf>
    <xf numFmtId="0" fontId="27" fillId="14" borderId="8" xfId="0" applyFont="1" applyFill="1" applyBorder="1" applyAlignment="1">
      <alignment wrapText="1"/>
    </xf>
    <xf numFmtId="0" fontId="27" fillId="14" borderId="9" xfId="0" applyFont="1" applyFill="1" applyBorder="1"/>
    <xf numFmtId="0" fontId="35" fillId="0" borderId="4" xfId="0" applyFont="1" applyBorder="1" applyAlignment="1">
      <alignment wrapText="1"/>
    </xf>
    <xf numFmtId="0" fontId="33" fillId="0" borderId="4" xfId="0" applyFont="1" applyBorder="1" applyAlignment="1">
      <alignment wrapText="1"/>
    </xf>
    <xf numFmtId="0" fontId="25" fillId="15" borderId="7" xfId="0" applyFont="1" applyFill="1" applyBorder="1"/>
    <xf numFmtId="0" fontId="27" fillId="16" borderId="9" xfId="0" applyFont="1" applyFill="1" applyBorder="1" applyAlignment="1">
      <alignment wrapText="1"/>
    </xf>
    <xf numFmtId="0" fontId="27" fillId="16" borderId="8" xfId="0" applyFont="1" applyFill="1" applyBorder="1" applyAlignment="1">
      <alignment wrapText="1"/>
    </xf>
    <xf numFmtId="0" fontId="27" fillId="16" borderId="9" xfId="0" applyFont="1" applyFill="1" applyBorder="1"/>
    <xf numFmtId="0" fontId="25" fillId="17" borderId="7" xfId="0" applyFont="1" applyFill="1" applyBorder="1"/>
    <xf numFmtId="0" fontId="27" fillId="20" borderId="9" xfId="0" applyFont="1" applyFill="1" applyBorder="1" applyAlignment="1">
      <alignment wrapText="1"/>
    </xf>
    <xf numFmtId="0" fontId="27" fillId="20" borderId="8" xfId="0" applyFont="1" applyFill="1" applyBorder="1" applyAlignment="1">
      <alignment wrapText="1"/>
    </xf>
    <xf numFmtId="0" fontId="27" fillId="20" borderId="9" xfId="0" applyFont="1" applyFill="1" applyBorder="1"/>
    <xf numFmtId="0" fontId="25" fillId="19" borderId="7" xfId="0" applyFont="1" applyFill="1" applyBorder="1"/>
    <xf numFmtId="0" fontId="27" fillId="18" borderId="9" xfId="0" applyFont="1" applyFill="1" applyBorder="1" applyAlignment="1">
      <alignment wrapText="1"/>
    </xf>
    <xf numFmtId="0" fontId="27" fillId="18" borderId="8" xfId="0" applyFont="1" applyFill="1" applyBorder="1" applyAlignment="1">
      <alignment wrapText="1"/>
    </xf>
    <xf numFmtId="0" fontId="27" fillId="18" borderId="9" xfId="0" applyFont="1" applyFill="1" applyBorder="1"/>
    <xf numFmtId="0" fontId="7" fillId="0" borderId="4" xfId="0" applyFont="1" applyBorder="1" applyAlignment="1">
      <alignment vertical="top" wrapText="1"/>
    </xf>
    <xf numFmtId="0" fontId="1" fillId="2" borderId="0" xfId="0" applyFont="1" applyFill="1"/>
    <xf numFmtId="0" fontId="7" fillId="2" borderId="15" xfId="0" applyFont="1" applyFill="1" applyBorder="1"/>
    <xf numFmtId="0" fontId="1" fillId="0" borderId="9" xfId="0" applyFont="1" applyBorder="1" applyAlignment="1">
      <alignment vertical="top"/>
    </xf>
    <xf numFmtId="6" fontId="36" fillId="5" borderId="7" xfId="0" applyNumberFormat="1" applyFont="1" applyFill="1" applyBorder="1" applyAlignment="1">
      <alignment wrapText="1"/>
    </xf>
    <xf numFmtId="0" fontId="1" fillId="5" borderId="0" xfId="0" applyFont="1" applyFill="1"/>
    <xf numFmtId="0" fontId="22" fillId="0" borderId="9" xfId="0" applyFont="1" applyBorder="1" applyAlignment="1">
      <alignment vertical="top"/>
    </xf>
    <xf numFmtId="3" fontId="1" fillId="0" borderId="0" xfId="0" applyNumberFormat="1" applyFont="1"/>
    <xf numFmtId="0" fontId="33" fillId="0" borderId="4" xfId="0" applyFont="1" applyBorder="1" applyAlignment="1">
      <alignment horizontal="left" vertical="center" wrapText="1"/>
    </xf>
    <xf numFmtId="0" fontId="1" fillId="0" borderId="0" xfId="0" applyFont="1" applyFill="1"/>
    <xf numFmtId="0" fontId="27" fillId="4" borderId="16" xfId="0" applyFont="1" applyFill="1" applyBorder="1" applyAlignment="1">
      <alignment horizontal="center" wrapText="1"/>
    </xf>
    <xf numFmtId="0" fontId="1" fillId="0" borderId="19" xfId="0" applyFont="1" applyBorder="1" applyAlignment="1">
      <alignment vertical="top"/>
    </xf>
    <xf numFmtId="0" fontId="33" fillId="0" borderId="5" xfId="0" applyFont="1" applyBorder="1" applyAlignment="1">
      <alignment horizontal="left" wrapText="1"/>
    </xf>
    <xf numFmtId="6" fontId="33" fillId="0" borderId="5" xfId="0" applyNumberFormat="1" applyFont="1" applyBorder="1" applyAlignment="1">
      <alignment wrapText="1"/>
    </xf>
    <xf numFmtId="0" fontId="37" fillId="6" borderId="4" xfId="0" applyFont="1" applyFill="1" applyBorder="1" applyAlignment="1">
      <alignment wrapText="1"/>
    </xf>
    <xf numFmtId="0" fontId="2" fillId="0" borderId="9" xfId="0" applyFont="1" applyBorder="1" applyAlignment="1">
      <alignment wrapText="1"/>
    </xf>
    <xf numFmtId="0" fontId="3" fillId="6" borderId="18" xfId="0" applyFont="1" applyFill="1" applyBorder="1" applyAlignment="1">
      <alignment wrapText="1"/>
    </xf>
    <xf numFmtId="0" fontId="33" fillId="0" borderId="9" xfId="0" applyFont="1" applyBorder="1" applyAlignment="1">
      <alignment wrapText="1"/>
    </xf>
    <xf numFmtId="0" fontId="35" fillId="0" borderId="9" xfId="0" applyFont="1" applyBorder="1" applyAlignment="1">
      <alignment wrapText="1"/>
    </xf>
    <xf numFmtId="0" fontId="35" fillId="0" borderId="15" xfId="0" applyFont="1" applyBorder="1"/>
    <xf numFmtId="0" fontId="35" fillId="0" borderId="9" xfId="0" applyFont="1" applyBorder="1"/>
    <xf numFmtId="6" fontId="33" fillId="6" borderId="18" xfId="0" applyNumberFormat="1" applyFont="1" applyFill="1" applyBorder="1" applyAlignment="1">
      <alignment wrapText="1"/>
    </xf>
    <xf numFmtId="0" fontId="35" fillId="0" borderId="18" xfId="0" applyFont="1" applyBorder="1"/>
    <xf numFmtId="0" fontId="38" fillId="0" borderId="13" xfId="0" applyFont="1" applyBorder="1" applyAlignment="1">
      <alignment wrapText="1"/>
    </xf>
    <xf numFmtId="0" fontId="3" fillId="22" borderId="4" xfId="0" applyFont="1" applyFill="1" applyBorder="1" applyAlignment="1">
      <alignment horizontal="right" wrapText="1"/>
    </xf>
    <xf numFmtId="6" fontId="33" fillId="22" borderId="4" xfId="0" applyNumberFormat="1" applyFont="1" applyFill="1" applyBorder="1" applyAlignment="1">
      <alignment wrapText="1"/>
    </xf>
    <xf numFmtId="6" fontId="36" fillId="22" borderId="7" xfId="0" applyNumberFormat="1" applyFont="1" applyFill="1" applyBorder="1" applyAlignment="1">
      <alignment wrapText="1"/>
    </xf>
    <xf numFmtId="6" fontId="36" fillId="22" borderId="7" xfId="0" applyNumberFormat="1" applyFont="1" applyFill="1" applyBorder="1" applyAlignment="1">
      <alignment horizontal="center" wrapText="1"/>
    </xf>
    <xf numFmtId="9" fontId="36" fillId="22" borderId="4" xfId="0" applyNumberFormat="1" applyFont="1" applyFill="1" applyBorder="1" applyAlignment="1">
      <alignment horizontal="center" wrapText="1"/>
    </xf>
    <xf numFmtId="0" fontId="1" fillId="23" borderId="4" xfId="0" applyFont="1" applyFill="1" applyBorder="1"/>
    <xf numFmtId="0" fontId="0" fillId="0" borderId="15" xfId="0" applyBorder="1"/>
    <xf numFmtId="0" fontId="1" fillId="0" borderId="20" xfId="0" applyFont="1" applyBorder="1"/>
    <xf numFmtId="166" fontId="0" fillId="0" borderId="0" xfId="0" applyNumberFormat="1"/>
    <xf numFmtId="0" fontId="29" fillId="21" borderId="15" xfId="0" applyFont="1" applyFill="1" applyBorder="1" applyAlignment="1">
      <alignment horizontal="left"/>
    </xf>
    <xf numFmtId="0" fontId="30" fillId="3" borderId="7" xfId="0" applyFont="1" applyFill="1" applyBorder="1" applyAlignment="1">
      <alignment horizontal="left"/>
    </xf>
    <xf numFmtId="0" fontId="30" fillId="3" borderId="8" xfId="0" applyFont="1" applyFill="1" applyBorder="1" applyAlignment="1">
      <alignment horizontal="left"/>
    </xf>
    <xf numFmtId="0" fontId="30" fillId="3" borderId="11" xfId="0" applyFont="1" applyFill="1" applyBorder="1" applyAlignment="1">
      <alignment horizontal="left"/>
    </xf>
    <xf numFmtId="0" fontId="30" fillId="3" borderId="7" xfId="0" applyFont="1" applyFill="1" applyBorder="1" applyAlignment="1"/>
    <xf numFmtId="0" fontId="31" fillId="0" borderId="8" xfId="0" applyFont="1" applyBorder="1" applyAlignment="1"/>
    <xf numFmtId="0" fontId="31" fillId="0" borderId="17" xfId="0" applyFont="1" applyBorder="1" applyAlignment="1"/>
    <xf numFmtId="0" fontId="27" fillId="4" borderId="7" xfId="0" applyFont="1" applyFill="1" applyBorder="1" applyAlignment="1">
      <alignment horizontal="center" wrapText="1"/>
    </xf>
    <xf numFmtId="0" fontId="31" fillId="0" borderId="11" xfId="0" applyFont="1" applyBorder="1" applyAlignment="1"/>
    <xf numFmtId="166" fontId="33" fillId="5" borderId="7" xfId="0" applyNumberFormat="1" applyFont="1" applyFill="1" applyBorder="1" applyAlignment="1">
      <alignment horizontal="center" wrapText="1"/>
    </xf>
    <xf numFmtId="166" fontId="35" fillId="0" borderId="11" xfId="0" applyNumberFormat="1" applyFont="1" applyBorder="1" applyAlignment="1"/>
    <xf numFmtId="9" fontId="36" fillId="22" borderId="7" xfId="0" applyNumberFormat="1" applyFont="1" applyFill="1" applyBorder="1" applyAlignment="1">
      <alignment horizontal="center" wrapText="1"/>
    </xf>
    <xf numFmtId="0" fontId="35" fillId="23" borderId="11" xfId="0" applyFont="1" applyFill="1" applyBorder="1" applyAlignment="1"/>
    <xf numFmtId="9" fontId="6" fillId="5" borderId="7" xfId="0" applyNumberFormat="1" applyFont="1" applyFill="1" applyBorder="1" applyAlignment="1">
      <alignment horizontal="center" wrapText="1"/>
    </xf>
    <xf numFmtId="0" fontId="14" fillId="0" borderId="1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6E6E6"/>
      <color rgb="FF1E3552"/>
      <color rgb="FF1EAE85"/>
      <color rgb="FF12664F"/>
      <color rgb="FF91CAD3"/>
      <color rgb="FFE6F3F5"/>
      <color rgb="FF90ECD2"/>
      <color rgb="FF5201C9"/>
      <color rgb="FFC8A4FE"/>
      <color rgb="FF5AB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Z999"/>
  <sheetViews>
    <sheetView showGridLines="0" tabSelected="1" workbookViewId="0">
      <selection activeCell="A18" sqref="A18"/>
    </sheetView>
  </sheetViews>
  <sheetFormatPr defaultColWidth="14.44140625" defaultRowHeight="15" customHeight="1" x14ac:dyDescent="0.3"/>
  <cols>
    <col min="1" max="1" width="56" customWidth="1"/>
    <col min="2" max="4" width="8.6640625" customWidth="1"/>
    <col min="5" max="5" width="13.44140625" customWidth="1"/>
    <col min="10" max="10" width="10.88671875" customWidth="1"/>
    <col min="11" max="11" width="15.5546875" customWidth="1"/>
    <col min="12" max="17" width="8.6640625" customWidth="1"/>
    <col min="18" max="18" width="37.5546875" customWidth="1"/>
    <col min="19" max="26" width="8.6640625" customWidth="1"/>
  </cols>
  <sheetData>
    <row r="1" spans="1:26" ht="23.25" customHeight="1" x14ac:dyDescent="0.4">
      <c r="A1" s="170" t="s">
        <v>0</v>
      </c>
      <c r="B1" s="170"/>
      <c r="C1" s="170"/>
      <c r="D1" s="170"/>
      <c r="E1" s="170"/>
      <c r="F1" s="170"/>
      <c r="G1" s="170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</row>
    <row r="2" spans="1:26" ht="14.25" customHeight="1" x14ac:dyDescent="0.3">
      <c r="A2" s="167"/>
      <c r="B2" s="167"/>
      <c r="C2" s="167"/>
      <c r="D2" s="168"/>
      <c r="E2" s="168"/>
      <c r="F2" s="167"/>
      <c r="G2" s="167"/>
      <c r="J2" s="2"/>
      <c r="K2" s="1"/>
    </row>
    <row r="3" spans="1:26" ht="14.25" customHeight="1" x14ac:dyDescent="0.3">
      <c r="A3" s="92" t="s">
        <v>1</v>
      </c>
      <c r="D3" s="3"/>
      <c r="E3" s="1"/>
    </row>
    <row r="4" spans="1:26" ht="14.25" customHeight="1" x14ac:dyDescent="0.3">
      <c r="A4" s="92"/>
    </row>
    <row r="5" spans="1:26" ht="14.25" customHeight="1" x14ac:dyDescent="0.3">
      <c r="A5" s="92" t="s">
        <v>2</v>
      </c>
    </row>
    <row r="6" spans="1:26" ht="14.25" customHeight="1" x14ac:dyDescent="0.3">
      <c r="A6" s="92"/>
    </row>
    <row r="7" spans="1:26" ht="14.25" customHeight="1" x14ac:dyDescent="0.3">
      <c r="A7" s="92" t="s">
        <v>3</v>
      </c>
    </row>
    <row r="8" spans="1:26" ht="14.25" customHeight="1" x14ac:dyDescent="0.3">
      <c r="A8" s="92" t="s">
        <v>4</v>
      </c>
      <c r="J8" s="4"/>
    </row>
    <row r="9" spans="1:26" ht="14.25" customHeight="1" x14ac:dyDescent="0.3">
      <c r="A9" s="92" t="s">
        <v>5</v>
      </c>
    </row>
    <row r="10" spans="1:26" ht="14.25" customHeight="1" x14ac:dyDescent="0.3">
      <c r="A10" s="92" t="s">
        <v>6</v>
      </c>
    </row>
    <row r="11" spans="1:26" ht="14.25" customHeight="1" x14ac:dyDescent="0.3">
      <c r="A11" s="92" t="s">
        <v>7</v>
      </c>
    </row>
    <row r="12" spans="1:26" ht="14.25" customHeight="1" x14ac:dyDescent="0.3">
      <c r="A12" s="92" t="s">
        <v>8</v>
      </c>
    </row>
    <row r="13" spans="1:26" ht="14.25" customHeight="1" x14ac:dyDescent="0.3">
      <c r="A13" s="92" t="s">
        <v>9</v>
      </c>
    </row>
    <row r="14" spans="1:26" ht="14.25" customHeight="1" x14ac:dyDescent="0.3">
      <c r="A14" s="92" t="s">
        <v>135</v>
      </c>
    </row>
    <row r="15" spans="1:26" ht="14.25" customHeight="1" x14ac:dyDescent="0.3"/>
    <row r="16" spans="1:26" ht="14.25" customHeight="1" x14ac:dyDescent="0.3">
      <c r="E16" s="5"/>
      <c r="F16" s="5"/>
      <c r="G16" s="5"/>
      <c r="H16" s="5"/>
      <c r="I16" s="5"/>
    </row>
    <row r="17" spans="5:18" ht="14.25" customHeight="1" x14ac:dyDescent="0.3">
      <c r="E17" s="5"/>
      <c r="F17" s="5"/>
      <c r="G17" s="5"/>
      <c r="H17" s="5"/>
      <c r="I17" s="5"/>
    </row>
    <row r="18" spans="5:18" ht="14.25" customHeight="1" x14ac:dyDescent="0.3"/>
    <row r="19" spans="5:18" ht="14.25" customHeight="1" x14ac:dyDescent="0.3"/>
    <row r="20" spans="5:18" ht="14.25" customHeight="1" x14ac:dyDescent="0.3"/>
    <row r="21" spans="5:18" ht="14.25" customHeight="1" x14ac:dyDescent="0.3"/>
    <row r="22" spans="5:18" ht="14.25" customHeight="1" x14ac:dyDescent="0.3"/>
    <row r="23" spans="5:18" ht="14.25" customHeight="1" x14ac:dyDescent="0.3"/>
    <row r="24" spans="5:18" ht="14.25" customHeight="1" x14ac:dyDescent="0.3"/>
    <row r="25" spans="5:18" ht="14.25" customHeight="1" x14ac:dyDescent="0.3"/>
    <row r="26" spans="5:18" ht="14.25" customHeight="1" x14ac:dyDescent="0.45">
      <c r="Q26" s="6"/>
    </row>
    <row r="27" spans="5:18" ht="14.25" customHeight="1" x14ac:dyDescent="0.3">
      <c r="Q27" s="7"/>
      <c r="R27" s="8"/>
    </row>
    <row r="28" spans="5:18" ht="14.25" customHeight="1" x14ac:dyDescent="0.3"/>
    <row r="29" spans="5:18" ht="14.25" customHeight="1" x14ac:dyDescent="0.3"/>
    <row r="30" spans="5:18" ht="14.25" customHeight="1" x14ac:dyDescent="0.3"/>
    <row r="31" spans="5:18" ht="14.25" customHeight="1" x14ac:dyDescent="0.3"/>
    <row r="32" spans="5:18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</sheetData>
  <mergeCells count="1">
    <mergeCell ref="A1:G1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AC989"/>
  <sheetViews>
    <sheetView showGridLines="0" topLeftCell="A3" workbookViewId="0">
      <selection activeCell="I7" sqref="I7"/>
    </sheetView>
  </sheetViews>
  <sheetFormatPr defaultColWidth="14.44140625" defaultRowHeight="15" customHeight="1" x14ac:dyDescent="0.3"/>
  <cols>
    <col min="1" max="1" width="3.109375" customWidth="1"/>
    <col min="2" max="2" width="14.44140625" customWidth="1"/>
    <col min="3" max="3" width="29.109375" customWidth="1"/>
    <col min="4" max="4" width="13.6640625" customWidth="1"/>
    <col min="5" max="5" width="14.6640625" customWidth="1"/>
    <col min="6" max="6" width="12.109375" customWidth="1"/>
    <col min="7" max="7" width="12.5546875" customWidth="1"/>
    <col min="8" max="8" width="14" customWidth="1"/>
    <col min="9" max="9" width="25.6640625" customWidth="1"/>
    <col min="10" max="10" width="18.6640625" customWidth="1"/>
    <col min="11" max="11" width="17" customWidth="1"/>
    <col min="12" max="12" width="76.88671875" customWidth="1"/>
    <col min="13" max="29" width="9.109375" customWidth="1"/>
  </cols>
  <sheetData>
    <row r="1" spans="1:11" ht="15" customHeight="1" x14ac:dyDescent="0.3">
      <c r="C1" s="138"/>
      <c r="D1" s="9"/>
      <c r="E1" s="10"/>
      <c r="H1" s="10"/>
    </row>
    <row r="2" spans="1:11" ht="22.8" x14ac:dyDescent="0.4">
      <c r="B2" s="72" t="s">
        <v>10</v>
      </c>
      <c r="D2" s="9"/>
      <c r="E2" s="10"/>
      <c r="H2" s="10"/>
    </row>
    <row r="3" spans="1:11" ht="15" customHeight="1" x14ac:dyDescent="0.3">
      <c r="B3" s="139"/>
      <c r="D3" s="9"/>
      <c r="E3" s="10"/>
      <c r="H3" s="10"/>
    </row>
    <row r="4" spans="1:11" ht="18" customHeight="1" x14ac:dyDescent="0.3">
      <c r="B4" s="171" t="s">
        <v>11</v>
      </c>
      <c r="C4" s="172"/>
      <c r="D4" s="172"/>
      <c r="E4" s="172"/>
      <c r="F4" s="172"/>
      <c r="G4" s="172"/>
      <c r="H4" s="172"/>
      <c r="I4" s="173"/>
      <c r="K4" s="11"/>
    </row>
    <row r="5" spans="1:11" ht="16.5" customHeight="1" x14ac:dyDescent="0.3">
      <c r="B5" s="88" t="s">
        <v>12</v>
      </c>
      <c r="C5" s="88" t="s">
        <v>13</v>
      </c>
      <c r="D5" s="88" t="s">
        <v>14</v>
      </c>
      <c r="E5" s="88" t="s">
        <v>15</v>
      </c>
      <c r="F5" s="88" t="s">
        <v>16</v>
      </c>
      <c r="G5" s="88" t="s">
        <v>17</v>
      </c>
      <c r="H5" s="88" t="s">
        <v>18</v>
      </c>
      <c r="I5" s="91" t="s">
        <v>19</v>
      </c>
      <c r="K5" s="11"/>
    </row>
    <row r="6" spans="1:11" ht="14.4" x14ac:dyDescent="0.3">
      <c r="A6" s="12"/>
      <c r="B6" s="85" t="s">
        <v>20</v>
      </c>
      <c r="C6" s="13" t="s">
        <v>21</v>
      </c>
      <c r="D6" s="93">
        <f>'Central Program Admin Budget'!D19+'1 LIDAC Decarbonization'!D8+'2 Energy Advising'!D8+'3 Rebates and Incentives'!D8+'Workforce and Industry Dev'!D8+'4 Policy Collaborative'!D8</f>
        <v>1450000</v>
      </c>
      <c r="E6" s="93">
        <f>'Central Program Admin Budget'!E19+'1 LIDAC Decarbonization'!E8+'2 Energy Advising'!E8+'3 Rebates and Incentives'!E8+'Workforce and Industry Dev'!E8+'4 Policy Collaborative'!E8</f>
        <v>1500750</v>
      </c>
      <c r="F6" s="93">
        <f>'Central Program Admin Budget'!F19+'1 LIDAC Decarbonization'!F8+'2 Energy Advising'!F8+'3 Rebates and Incentives'!F8+'Workforce and Industry Dev'!F8+'4 Policy Collaborative'!F8</f>
        <v>1553276.25</v>
      </c>
      <c r="G6" s="93">
        <f>'Central Program Admin Budget'!G19+'1 LIDAC Decarbonization'!G8+'2 Energy Advising'!G8+'3 Rebates and Incentives'!G8+'Workforce and Industry Dev'!G8+'4 Policy Collaborative'!G8</f>
        <v>1607640.91875</v>
      </c>
      <c r="H6" s="93">
        <f>'Central Program Admin Budget'!H19+'1 LIDAC Decarbonization'!H8+'2 Energy Advising'!H8+'3 Rebates and Incentives'!H8+'Workforce and Industry Dev'!H8+'4 Policy Collaborative'!H8</f>
        <v>1663908.3509062496</v>
      </c>
      <c r="I6" s="93">
        <f t="shared" ref="I6:I12" si="0">SUM(D6:H6)</f>
        <v>7775575.5196562503</v>
      </c>
      <c r="K6" s="11"/>
    </row>
    <row r="7" spans="1:11" ht="14.4" x14ac:dyDescent="0.3">
      <c r="B7" s="14"/>
      <c r="C7" s="13" t="s">
        <v>22</v>
      </c>
      <c r="D7" s="93">
        <f>'Central Program Admin Budget'!D22+'1 LIDAC Decarbonization'!D11+'2 Energy Advising'!D11+'3 Rebates and Incentives'!D11+'Workforce and Industry Dev'!D11+'4 Policy Collaborative'!D11</f>
        <v>580000</v>
      </c>
      <c r="E7" s="93">
        <f>'Central Program Admin Budget'!E22+'1 LIDAC Decarbonization'!E11+'2 Energy Advising'!E11+'3 Rebates and Incentives'!E11+'Workforce and Industry Dev'!E11+'4 Policy Collaborative'!E11</f>
        <v>600300</v>
      </c>
      <c r="F7" s="93">
        <f>'Central Program Admin Budget'!F22+'1 LIDAC Decarbonization'!F11+'2 Energy Advising'!F11+'3 Rebates and Incentives'!F11+'Workforce and Industry Dev'!F11+'4 Policy Collaborative'!F11</f>
        <v>621310.49999999988</v>
      </c>
      <c r="G7" s="93">
        <f>'Central Program Admin Budget'!G22+'1 LIDAC Decarbonization'!G11+'2 Energy Advising'!G11+'3 Rebates and Incentives'!G11+'Workforce and Industry Dev'!G11+'4 Policy Collaborative'!G11</f>
        <v>643056.36749999993</v>
      </c>
      <c r="H7" s="93">
        <f>'Central Program Admin Budget'!H22+'1 LIDAC Decarbonization'!H11+'2 Energy Advising'!H11+'3 Rebates and Incentives'!H11+'Workforce and Industry Dev'!H11+'4 Policy Collaborative'!H11</f>
        <v>665563.34036249982</v>
      </c>
      <c r="I7" s="93">
        <f t="shared" si="0"/>
        <v>3110230.2078624996</v>
      </c>
    </row>
    <row r="8" spans="1:11" ht="14.4" x14ac:dyDescent="0.3">
      <c r="B8" s="14"/>
      <c r="C8" s="13" t="s">
        <v>23</v>
      </c>
      <c r="D8" s="93">
        <f>'Central Program Admin Budget'!D26+'1 LIDAC Decarbonization'!D14+'2 Energy Advising'!D14+'3 Rebates and Incentives'!D14+'Workforce and Industry Dev'!D14+'4 Policy Collaborative'!D14</f>
        <v>42665</v>
      </c>
      <c r="E8" s="93">
        <f>'Central Program Admin Budget'!E26+'1 LIDAC Decarbonization'!E14+'2 Energy Advising'!E14+'3 Rebates and Incentives'!E14+'Workforce and Industry Dev'!E14+'4 Policy Collaborative'!E14</f>
        <v>42665</v>
      </c>
      <c r="F8" s="93">
        <f>'Central Program Admin Budget'!F26+'1 LIDAC Decarbonization'!F14+'2 Energy Advising'!F14+'3 Rebates and Incentives'!F14+'Workforce and Industry Dev'!F14+'4 Policy Collaborative'!F14</f>
        <v>42665</v>
      </c>
      <c r="G8" s="93">
        <f>'Central Program Admin Budget'!G26+'1 LIDAC Decarbonization'!G14+'2 Energy Advising'!G14+'3 Rebates and Incentives'!G14+'Workforce and Industry Dev'!G14+'4 Policy Collaborative'!G14</f>
        <v>42665</v>
      </c>
      <c r="H8" s="93">
        <f>'Central Program Admin Budget'!H26+'1 LIDAC Decarbonization'!H14+'2 Energy Advising'!H14+'3 Rebates and Incentives'!H14+'Workforce and Industry Dev'!H14+'4 Policy Collaborative'!H14</f>
        <v>42665</v>
      </c>
      <c r="I8" s="93">
        <f t="shared" si="0"/>
        <v>213325</v>
      </c>
    </row>
    <row r="9" spans="1:11" ht="14.4" x14ac:dyDescent="0.3">
      <c r="B9" s="14"/>
      <c r="C9" s="13" t="s">
        <v>24</v>
      </c>
      <c r="D9" s="93">
        <f>'Central Program Admin Budget'!D28+'1 LIDAC Decarbonization'!D16+'2 Energy Advising'!D16+'3 Rebates and Incentives'!D16+'Workforce and Industry Dev'!D16+'4 Policy Collaborative'!D16</f>
        <v>0</v>
      </c>
      <c r="E9" s="93">
        <f>'Central Program Admin Budget'!E28+'1 LIDAC Decarbonization'!E16+'2 Energy Advising'!E16+'3 Rebates and Incentives'!E16+'Workforce and Industry Dev'!E16+'4 Policy Collaborative'!E16</f>
        <v>0</v>
      </c>
      <c r="F9" s="93">
        <f>'Central Program Admin Budget'!F28+'1 LIDAC Decarbonization'!F16+'2 Energy Advising'!F16+'3 Rebates and Incentives'!F16+'Workforce and Industry Dev'!F16+'4 Policy Collaborative'!F16</f>
        <v>0</v>
      </c>
      <c r="G9" s="93">
        <f>'Central Program Admin Budget'!G28+'1 LIDAC Decarbonization'!G16+'2 Energy Advising'!G16+'3 Rebates and Incentives'!G16+'Workforce and Industry Dev'!G16+'4 Policy Collaborative'!G16</f>
        <v>0</v>
      </c>
      <c r="H9" s="93">
        <f>'Central Program Admin Budget'!H28+'1 LIDAC Decarbonization'!H16+'2 Energy Advising'!H16+'3 Rebates and Incentives'!H16+'Workforce and Industry Dev'!H16+'4 Policy Collaborative'!H16</f>
        <v>0</v>
      </c>
      <c r="I9" s="93">
        <f t="shared" si="0"/>
        <v>0</v>
      </c>
      <c r="J9" s="15"/>
      <c r="K9" s="16"/>
    </row>
    <row r="10" spans="1:11" ht="14.4" x14ac:dyDescent="0.3">
      <c r="B10" s="14"/>
      <c r="C10" s="13" t="s">
        <v>25</v>
      </c>
      <c r="D10" s="93">
        <f>'Central Program Admin Budget'!D30+'1 LIDAC Decarbonization'!D18+'2 Energy Advising'!D18+'3 Rebates and Incentives'!D18+'Workforce and Industry Dev'!D18+'4 Policy Collaborative'!D18</f>
        <v>0</v>
      </c>
      <c r="E10" s="93">
        <f>'Central Program Admin Budget'!E30+'1 LIDAC Decarbonization'!E18+'2 Energy Advising'!E18+'3 Rebates and Incentives'!E18+'Workforce and Industry Dev'!E18+'4 Policy Collaborative'!E18</f>
        <v>0</v>
      </c>
      <c r="F10" s="93">
        <f>'Central Program Admin Budget'!F30+'1 LIDAC Decarbonization'!F18+'2 Energy Advising'!F18+'3 Rebates and Incentives'!F18+'Workforce and Industry Dev'!F18+'4 Policy Collaborative'!F18</f>
        <v>0</v>
      </c>
      <c r="G10" s="93">
        <f>'Central Program Admin Budget'!G30+'1 LIDAC Decarbonization'!G18+'2 Energy Advising'!G18+'3 Rebates and Incentives'!G18+'Workforce and Industry Dev'!G18+'4 Policy Collaborative'!G18</f>
        <v>0</v>
      </c>
      <c r="H10" s="93">
        <f>'Central Program Admin Budget'!H30+'1 LIDAC Decarbonization'!H18+'2 Energy Advising'!H18+'3 Rebates and Incentives'!H18+'Workforce and Industry Dev'!H18+'4 Policy Collaborative'!H18</f>
        <v>0</v>
      </c>
      <c r="I10" s="93">
        <f t="shared" si="0"/>
        <v>0</v>
      </c>
      <c r="K10" s="11"/>
    </row>
    <row r="11" spans="1:11" ht="14.4" x14ac:dyDescent="0.3">
      <c r="B11" s="14"/>
      <c r="C11" s="13" t="s">
        <v>26</v>
      </c>
      <c r="D11" s="93">
        <f>'Central Program Admin Budget'!D35+'1 LIDAC Decarbonization'!D21+'2 Energy Advising'!D22+'3 Rebates and Incentives'!D21+'Workforce and Industry Dev'!D24+'4 Policy Collaborative'!D23</f>
        <v>12101450</v>
      </c>
      <c r="E11" s="93">
        <f>'Central Program Admin Budget'!E35+'1 LIDAC Decarbonization'!E21+'2 Energy Advising'!E22+'3 Rebates and Incentives'!E21+'Workforce and Industry Dev'!E24+'4 Policy Collaborative'!E23</f>
        <v>14349000</v>
      </c>
      <c r="F11" s="93">
        <f>'Central Program Admin Budget'!F35+'1 LIDAC Decarbonization'!F21+'2 Energy Advising'!F22+'3 Rebates and Incentives'!F21+'Workforce and Industry Dev'!F24+'4 Policy Collaborative'!F23</f>
        <v>14876000</v>
      </c>
      <c r="G11" s="93">
        <f>'Central Program Admin Budget'!G35+'1 LIDAC Decarbonization'!G21+'2 Energy Advising'!G22+'3 Rebates and Incentives'!G21+'Workforce and Industry Dev'!G24+'4 Policy Collaborative'!G23</f>
        <v>14876000</v>
      </c>
      <c r="H11" s="93">
        <f>'Central Program Admin Budget'!H35+'1 LIDAC Decarbonization'!H21+'2 Energy Advising'!H22+'3 Rebates and Incentives'!H21+'Workforce and Industry Dev'!H24+'4 Policy Collaborative'!H23</f>
        <v>11952100</v>
      </c>
      <c r="I11" s="93">
        <f t="shared" si="0"/>
        <v>68154550</v>
      </c>
      <c r="K11" s="11"/>
    </row>
    <row r="12" spans="1:11" ht="14.4" x14ac:dyDescent="0.3">
      <c r="B12" s="14"/>
      <c r="C12" s="13" t="s">
        <v>27</v>
      </c>
      <c r="D12" s="93">
        <f>'Central Program Admin Budget'!D38+'1 LIDAC Decarbonization'!D25+'2 Energy Advising'!D25+'3 Rebates and Incentives'!D26+'Workforce and Industry Dev'!D26+'4 Policy Collaborative'!D26</f>
        <v>19737500</v>
      </c>
      <c r="E12" s="93">
        <f>'Central Program Admin Budget'!E38+'1 LIDAC Decarbonization'!E25+'2 Energy Advising'!E25+'3 Rebates and Incentives'!E26+'Workforce and Industry Dev'!E26+'4 Policy Collaborative'!E26</f>
        <v>24335000</v>
      </c>
      <c r="F12" s="93">
        <f>'Central Program Admin Budget'!F38+'1 LIDAC Decarbonization'!F25+'2 Energy Advising'!F25+'3 Rebates and Incentives'!F26+'Workforce and Industry Dev'!F26+'4 Policy Collaborative'!F26</f>
        <v>24485000</v>
      </c>
      <c r="G12" s="93">
        <f>'Central Program Admin Budget'!G38+'1 LIDAC Decarbonization'!G25+'2 Energy Advising'!G25+'3 Rebates and Incentives'!G26+'Workforce and Industry Dev'!G26+'4 Policy Collaborative'!G26</f>
        <v>24485000</v>
      </c>
      <c r="H12" s="93">
        <f>'Central Program Admin Budget'!H38+'1 LIDAC Decarbonization'!H25+'2 Energy Advising'!H25+'3 Rebates and Incentives'!H26+'Workforce and Industry Dev'!H26+'4 Policy Collaborative'!H26</f>
        <v>22130000</v>
      </c>
      <c r="I12" s="93">
        <f t="shared" si="0"/>
        <v>115172500</v>
      </c>
      <c r="K12" s="11"/>
    </row>
    <row r="13" spans="1:11" ht="14.4" x14ac:dyDescent="0.3">
      <c r="B13" s="140"/>
      <c r="C13" s="17" t="s">
        <v>28</v>
      </c>
      <c r="D13" s="94">
        <f t="shared" ref="D13:H13" si="1">SUM(D6:D12)</f>
        <v>33911615</v>
      </c>
      <c r="E13" s="94">
        <f t="shared" si="1"/>
        <v>40827715</v>
      </c>
      <c r="F13" s="94">
        <f t="shared" si="1"/>
        <v>41578251.75</v>
      </c>
      <c r="G13" s="94">
        <f t="shared" si="1"/>
        <v>41654362.286249995</v>
      </c>
      <c r="H13" s="94">
        <f t="shared" si="1"/>
        <v>36454236.69126875</v>
      </c>
      <c r="I13" s="94">
        <f>SUM(D13:H13)</f>
        <v>194426180.72751874</v>
      </c>
      <c r="K13" s="19"/>
    </row>
    <row r="14" spans="1:11" ht="14.4" x14ac:dyDescent="0.3">
      <c r="B14" s="20"/>
      <c r="D14" s="95"/>
      <c r="E14" s="95"/>
      <c r="F14" s="95"/>
      <c r="G14" s="95"/>
      <c r="H14" s="95"/>
      <c r="I14" s="96" t="s">
        <v>29</v>
      </c>
      <c r="K14" s="19"/>
    </row>
    <row r="15" spans="1:11" ht="19.5" customHeight="1" x14ac:dyDescent="0.3">
      <c r="B15" s="20"/>
      <c r="C15" s="17" t="s">
        <v>30</v>
      </c>
      <c r="D15" s="94">
        <f>'Central Program Admin Budget'!D43+'1 LIDAC Decarbonization'!D30+'2 Energy Advising'!D30+'3 Rebates and Incentives'!D31+'Workforce and Industry Dev'!D32+'4 Policy Collaborative'!D31</f>
        <v>984550</v>
      </c>
      <c r="E15" s="94">
        <f>'Central Program Admin Budget'!E43+'1 LIDAC Decarbonization'!E30+'2 Energy Advising'!E30+'3 Rebates and Incentives'!E31+'Workforce and Industry Dev'!E32+'4 Policy Collaborative'!E31</f>
        <v>1019009.2499999998</v>
      </c>
      <c r="F15" s="94">
        <f>'Central Program Admin Budget'!F43+'1 LIDAC Decarbonization'!F30+'2 Energy Advising'!F30+'3 Rebates and Incentives'!F31+'Workforce and Industry Dev'!F32+'4 Policy Collaborative'!F31</f>
        <v>1054674.57375</v>
      </c>
      <c r="G15" s="94">
        <f>'Central Program Admin Budget'!G43+'1 LIDAC Decarbonization'!G30+'2 Energy Advising'!G30+'3 Rebates and Incentives'!G31+'Workforce and Industry Dev'!G32+'4 Policy Collaborative'!G31</f>
        <v>1091588.1838312498</v>
      </c>
      <c r="H15" s="94">
        <f>'Central Program Admin Budget'!H43+'1 LIDAC Decarbonization'!H30+'2 Energy Advising'!H30+'3 Rebates and Incentives'!H31+'Workforce and Industry Dev'!H32+'4 Policy Collaborative'!H31</f>
        <v>1129793.7702653434</v>
      </c>
      <c r="I15" s="94">
        <f>SUM(D15:H15)</f>
        <v>5279615.7778465925</v>
      </c>
    </row>
    <row r="16" spans="1:11" ht="14.4" x14ac:dyDescent="0.3">
      <c r="B16" s="20"/>
      <c r="I16" s="21" t="s">
        <v>29</v>
      </c>
    </row>
    <row r="17" spans="1:29" ht="30.75" customHeight="1" x14ac:dyDescent="0.3">
      <c r="B17" s="87" t="s">
        <v>31</v>
      </c>
      <c r="C17" s="22"/>
      <c r="D17" s="23">
        <f t="shared" ref="D17:I17" si="2">D13+D15</f>
        <v>34896165</v>
      </c>
      <c r="E17" s="23">
        <f t="shared" si="2"/>
        <v>41846724.25</v>
      </c>
      <c r="F17" s="23">
        <f t="shared" si="2"/>
        <v>42632926.323749997</v>
      </c>
      <c r="G17" s="23">
        <f t="shared" si="2"/>
        <v>42745950.470081247</v>
      </c>
      <c r="H17" s="23">
        <f t="shared" si="2"/>
        <v>37584030.46153409</v>
      </c>
      <c r="I17" s="23">
        <f t="shared" si="2"/>
        <v>199705796.50536534</v>
      </c>
    </row>
    <row r="18" spans="1:29" ht="14.4" x14ac:dyDescent="0.3">
      <c r="A18" s="24"/>
      <c r="B18" s="9"/>
      <c r="D18" s="9"/>
      <c r="E18" s="10"/>
      <c r="H18" s="10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3">
      <c r="B19" s="9"/>
      <c r="D19" s="9"/>
      <c r="E19" s="10"/>
      <c r="H19" s="10"/>
      <c r="K19" s="24"/>
    </row>
    <row r="20" spans="1:29" ht="21.6" customHeight="1" x14ac:dyDescent="0.3">
      <c r="B20" s="171" t="s">
        <v>32</v>
      </c>
      <c r="C20" s="172"/>
      <c r="D20" s="172"/>
      <c r="E20" s="172"/>
      <c r="F20" s="173"/>
      <c r="H20" s="174" t="s">
        <v>134</v>
      </c>
      <c r="I20" s="175"/>
      <c r="J20" s="175"/>
      <c r="K20" s="175"/>
      <c r="L20" s="176"/>
    </row>
    <row r="21" spans="1:29" ht="28.5" customHeight="1" x14ac:dyDescent="0.3">
      <c r="B21" s="88" t="s">
        <v>33</v>
      </c>
      <c r="C21" s="88" t="s">
        <v>34</v>
      </c>
      <c r="D21" s="89" t="s">
        <v>35</v>
      </c>
      <c r="E21" s="177" t="s">
        <v>36</v>
      </c>
      <c r="F21" s="178"/>
      <c r="H21" s="88" t="s">
        <v>33</v>
      </c>
      <c r="I21" s="88" t="s">
        <v>34</v>
      </c>
      <c r="J21" s="89" t="s">
        <v>37</v>
      </c>
      <c r="K21" s="90" t="s">
        <v>38</v>
      </c>
      <c r="L21" s="147" t="s">
        <v>39</v>
      </c>
    </row>
    <row r="22" spans="1:29" ht="15" customHeight="1" x14ac:dyDescent="0.3">
      <c r="B22" s="13"/>
      <c r="C22" s="97" t="s">
        <v>40</v>
      </c>
      <c r="D22" s="98">
        <f>'Central Program Admin Budget'!J45</f>
        <v>32478705.207629539</v>
      </c>
      <c r="E22" s="179">
        <f t="shared" ref="E22:E28" si="3">D22/D$28</f>
        <v>0.16263276167227805</v>
      </c>
      <c r="F22" s="180"/>
      <c r="H22" s="13"/>
      <c r="I22" s="97" t="s">
        <v>40</v>
      </c>
      <c r="J22" s="99">
        <f>('Central Program Admin Budget'!J45-'Central Program Admin Budget'!J35)*0.28+('Central Program Admin Budget'!J35*0.5)</f>
        <v>13357637.458136272</v>
      </c>
      <c r="K22" s="100">
        <f t="shared" ref="K22:K28" si="4">J22/D22</f>
        <v>0.41127370604042562</v>
      </c>
      <c r="L22" s="21" t="s">
        <v>41</v>
      </c>
    </row>
    <row r="23" spans="1:29" ht="15" customHeight="1" x14ac:dyDescent="0.3">
      <c r="B23" s="13" t="s">
        <v>42</v>
      </c>
      <c r="C23" s="93" t="s">
        <v>43</v>
      </c>
      <c r="D23" s="98">
        <f>'1 LIDAC Decarbonization'!J32</f>
        <v>48106435.324433953</v>
      </c>
      <c r="E23" s="179">
        <f t="shared" si="3"/>
        <v>0.24088652490936344</v>
      </c>
      <c r="F23" s="180"/>
      <c r="H23" s="13" t="s">
        <v>42</v>
      </c>
      <c r="I23" s="93" t="s">
        <v>43</v>
      </c>
      <c r="J23" s="99">
        <f>D23</f>
        <v>48106435.324433953</v>
      </c>
      <c r="K23" s="100">
        <f t="shared" si="4"/>
        <v>1</v>
      </c>
      <c r="L23" s="21" t="s">
        <v>44</v>
      </c>
    </row>
    <row r="24" spans="1:29" ht="15" customHeight="1" x14ac:dyDescent="0.3">
      <c r="B24" s="13" t="s">
        <v>45</v>
      </c>
      <c r="C24" s="93" t="s">
        <v>46</v>
      </c>
      <c r="D24" s="98">
        <f>'2 Energy Advising'!J32</f>
        <v>17463442.662216973</v>
      </c>
      <c r="E24" s="179">
        <f t="shared" si="3"/>
        <v>8.7445847680980029E-2</v>
      </c>
      <c r="F24" s="180"/>
      <c r="H24" s="13" t="s">
        <v>45</v>
      </c>
      <c r="I24" s="93" t="s">
        <v>46</v>
      </c>
      <c r="J24" s="99">
        <f t="shared" ref="J24:J25" si="5">0.28*D24</f>
        <v>4889763.9454207532</v>
      </c>
      <c r="K24" s="100">
        <f t="shared" si="4"/>
        <v>0.28000000000000003</v>
      </c>
      <c r="L24" s="21" t="s">
        <v>47</v>
      </c>
    </row>
    <row r="25" spans="1:29" ht="15" customHeight="1" x14ac:dyDescent="0.3">
      <c r="B25" s="13" t="s">
        <v>48</v>
      </c>
      <c r="C25" s="93" t="s">
        <v>49</v>
      </c>
      <c r="D25" s="98">
        <f>'3 Rebates and Incentives'!J33</f>
        <v>43063442.662216969</v>
      </c>
      <c r="E25" s="179">
        <f t="shared" si="3"/>
        <v>0.21563441530381425</v>
      </c>
      <c r="F25" s="180"/>
      <c r="H25" s="13" t="s">
        <v>48</v>
      </c>
      <c r="I25" s="93" t="s">
        <v>49</v>
      </c>
      <c r="J25" s="99">
        <f t="shared" si="5"/>
        <v>12057763.945420753</v>
      </c>
      <c r="K25" s="100">
        <f t="shared" si="4"/>
        <v>0.28000000000000003</v>
      </c>
      <c r="L25" s="21" t="s">
        <v>47</v>
      </c>
    </row>
    <row r="26" spans="1:29" ht="15" customHeight="1" x14ac:dyDescent="0.3">
      <c r="B26" s="13" t="s">
        <v>50</v>
      </c>
      <c r="C26" s="93" t="s">
        <v>51</v>
      </c>
      <c r="D26" s="98">
        <f>'4 Policy Collaborative'!J33</f>
        <v>39209385.324433945</v>
      </c>
      <c r="E26" s="179">
        <f t="shared" si="3"/>
        <v>0.19633573992620959</v>
      </c>
      <c r="F26" s="180"/>
      <c r="H26" s="13" t="s">
        <v>50</v>
      </c>
      <c r="I26" s="93" t="s">
        <v>51</v>
      </c>
      <c r="J26" s="99">
        <f>D26*0.28</f>
        <v>10978627.890841506</v>
      </c>
      <c r="K26" s="100">
        <f t="shared" si="4"/>
        <v>0.28000000000000003</v>
      </c>
      <c r="L26" s="21" t="s">
        <v>47</v>
      </c>
    </row>
    <row r="27" spans="1:29" ht="15" customHeight="1" x14ac:dyDescent="0.3">
      <c r="B27" s="13"/>
      <c r="C27" s="93" t="s">
        <v>52</v>
      </c>
      <c r="D27" s="98">
        <f>'Workforce and Industry Dev'!J34</f>
        <v>19384385.324433953</v>
      </c>
      <c r="E27" s="179">
        <f t="shared" si="3"/>
        <v>9.7064710507354587E-2</v>
      </c>
      <c r="F27" s="180"/>
      <c r="H27" s="13"/>
      <c r="I27" s="93" t="s">
        <v>52</v>
      </c>
      <c r="J27" s="99">
        <f>(D27)*0.28</f>
        <v>5427627.8908415074</v>
      </c>
      <c r="K27" s="100">
        <f t="shared" si="4"/>
        <v>0.28000000000000003</v>
      </c>
      <c r="L27" s="21" t="s">
        <v>47</v>
      </c>
    </row>
    <row r="28" spans="1:29" ht="15" customHeight="1" x14ac:dyDescent="0.3">
      <c r="B28" s="161" t="s">
        <v>53</v>
      </c>
      <c r="C28" s="162"/>
      <c r="D28" s="163">
        <f>SUM(D22:D27)</f>
        <v>199705796.50536534</v>
      </c>
      <c r="E28" s="181">
        <f t="shared" si="3"/>
        <v>1</v>
      </c>
      <c r="F28" s="182"/>
      <c r="G28" s="169"/>
      <c r="H28" s="161" t="s">
        <v>53</v>
      </c>
      <c r="I28" s="162"/>
      <c r="J28" s="164">
        <f>SUM(J22:J27)</f>
        <v>94817856.455094755</v>
      </c>
      <c r="K28" s="165">
        <f t="shared" si="4"/>
        <v>0.47478770328305098</v>
      </c>
      <c r="L28" s="166"/>
    </row>
    <row r="29" spans="1:29" ht="15" customHeight="1" x14ac:dyDescent="0.3">
      <c r="D29" s="9"/>
      <c r="E29" s="10"/>
      <c r="K29" s="138"/>
    </row>
    <row r="30" spans="1:29" ht="15" customHeight="1" x14ac:dyDescent="0.3">
      <c r="B30" s="25" t="s">
        <v>53</v>
      </c>
      <c r="C30" s="26" t="s">
        <v>54</v>
      </c>
      <c r="D30" s="141">
        <f>'In-Kind and Leveraged Funds '!J57</f>
        <v>73258343.356225625</v>
      </c>
      <c r="E30" s="183"/>
      <c r="F30" s="184"/>
    </row>
    <row r="31" spans="1:29" ht="15.75" customHeight="1" x14ac:dyDescent="0.3">
      <c r="D31" s="9"/>
      <c r="E31" s="10"/>
    </row>
    <row r="32" spans="1:29" ht="15.75" customHeight="1" x14ac:dyDescent="0.3"/>
    <row r="33" spans="2:8" ht="15.75" customHeight="1" x14ac:dyDescent="0.3"/>
    <row r="34" spans="2:8" ht="15.75" customHeight="1" x14ac:dyDescent="0.3">
      <c r="B34" s="9"/>
      <c r="C34" s="10"/>
      <c r="F34" s="10"/>
    </row>
    <row r="35" spans="2:8" ht="15.75" customHeight="1" x14ac:dyDescent="0.3">
      <c r="B35" s="9"/>
      <c r="C35" s="10"/>
      <c r="F35" s="10"/>
    </row>
    <row r="36" spans="2:8" ht="15.75" customHeight="1" x14ac:dyDescent="0.3">
      <c r="B36" s="9"/>
      <c r="C36" s="10"/>
      <c r="F36" s="10"/>
    </row>
    <row r="37" spans="2:8" ht="15.75" customHeight="1" x14ac:dyDescent="0.3">
      <c r="B37" s="9"/>
      <c r="C37" s="10"/>
      <c r="F37" s="10"/>
    </row>
    <row r="38" spans="2:8" ht="15.75" customHeight="1" x14ac:dyDescent="0.3">
      <c r="B38" s="9"/>
      <c r="C38" s="10"/>
      <c r="F38" s="10"/>
    </row>
    <row r="39" spans="2:8" ht="15.75" customHeight="1" x14ac:dyDescent="0.3">
      <c r="B39" s="9"/>
      <c r="C39" s="10"/>
      <c r="F39" s="10"/>
    </row>
    <row r="40" spans="2:8" ht="15.75" customHeight="1" x14ac:dyDescent="0.3">
      <c r="B40" s="9"/>
      <c r="C40" s="10"/>
      <c r="F40" s="10"/>
    </row>
    <row r="41" spans="2:8" ht="15.75" customHeight="1" x14ac:dyDescent="0.3">
      <c r="B41" s="9"/>
      <c r="C41" s="10"/>
      <c r="F41" s="10"/>
    </row>
    <row r="42" spans="2:8" ht="15.75" customHeight="1" x14ac:dyDescent="0.3">
      <c r="B42" s="9"/>
      <c r="C42" s="10"/>
      <c r="F42" s="10"/>
    </row>
    <row r="43" spans="2:8" ht="15.75" customHeight="1" x14ac:dyDescent="0.3">
      <c r="D43" s="9"/>
      <c r="E43" s="10"/>
      <c r="H43" s="10"/>
    </row>
    <row r="44" spans="2:8" ht="15.75" customHeight="1" x14ac:dyDescent="0.3">
      <c r="D44" s="9"/>
      <c r="E44" s="10"/>
      <c r="H44" s="10"/>
    </row>
    <row r="45" spans="2:8" ht="15.75" customHeight="1" x14ac:dyDescent="0.3">
      <c r="D45" s="9"/>
      <c r="E45" s="10"/>
      <c r="H45" s="10"/>
    </row>
    <row r="46" spans="2:8" ht="15.75" customHeight="1" x14ac:dyDescent="0.3">
      <c r="D46" s="9"/>
      <c r="E46" s="10"/>
      <c r="H46" s="10"/>
    </row>
    <row r="47" spans="2:8" ht="15.75" customHeight="1" x14ac:dyDescent="0.3">
      <c r="D47" s="9"/>
      <c r="E47" s="10"/>
      <c r="H47" s="10"/>
    </row>
    <row r="48" spans="2:8" ht="15.75" customHeight="1" x14ac:dyDescent="0.3">
      <c r="D48" s="9"/>
      <c r="E48" s="10"/>
      <c r="H48" s="10"/>
    </row>
    <row r="49" spans="4:8" ht="15.75" customHeight="1" x14ac:dyDescent="0.3">
      <c r="D49" s="9"/>
      <c r="E49" s="10"/>
      <c r="H49" s="10"/>
    </row>
    <row r="50" spans="4:8" ht="15.75" customHeight="1" x14ac:dyDescent="0.3">
      <c r="D50" s="9"/>
      <c r="E50" s="10"/>
      <c r="H50" s="10"/>
    </row>
    <row r="51" spans="4:8" ht="15.75" customHeight="1" x14ac:dyDescent="0.3">
      <c r="D51" s="9"/>
      <c r="E51" s="10"/>
      <c r="H51" s="10"/>
    </row>
    <row r="52" spans="4:8" ht="15.75" customHeight="1" x14ac:dyDescent="0.3">
      <c r="D52" s="9"/>
      <c r="E52" s="10"/>
      <c r="H52" s="10"/>
    </row>
    <row r="53" spans="4:8" ht="15.75" customHeight="1" x14ac:dyDescent="0.3">
      <c r="D53" s="9"/>
      <c r="E53" s="10"/>
      <c r="H53" s="10"/>
    </row>
    <row r="54" spans="4:8" ht="15.75" customHeight="1" x14ac:dyDescent="0.3">
      <c r="D54" s="9"/>
      <c r="E54" s="10"/>
      <c r="H54" s="10"/>
    </row>
    <row r="55" spans="4:8" ht="15.75" customHeight="1" x14ac:dyDescent="0.3">
      <c r="D55" s="9"/>
      <c r="E55" s="10"/>
      <c r="H55" s="10"/>
    </row>
    <row r="56" spans="4:8" ht="15.75" customHeight="1" x14ac:dyDescent="0.3">
      <c r="D56" s="9"/>
      <c r="E56" s="10"/>
      <c r="H56" s="10"/>
    </row>
    <row r="57" spans="4:8" ht="15.75" customHeight="1" x14ac:dyDescent="0.3">
      <c r="D57" s="9"/>
      <c r="E57" s="10"/>
      <c r="H57" s="10"/>
    </row>
    <row r="58" spans="4:8" ht="15.75" customHeight="1" x14ac:dyDescent="0.3">
      <c r="D58" s="9"/>
      <c r="E58" s="10"/>
      <c r="H58" s="10"/>
    </row>
    <row r="59" spans="4:8" ht="15.75" customHeight="1" x14ac:dyDescent="0.3">
      <c r="D59" s="9"/>
      <c r="E59" s="10"/>
      <c r="H59" s="10"/>
    </row>
    <row r="60" spans="4:8" ht="15.75" customHeight="1" x14ac:dyDescent="0.3">
      <c r="D60" s="9"/>
      <c r="E60" s="10"/>
      <c r="H60" s="10"/>
    </row>
    <row r="61" spans="4:8" ht="15.75" customHeight="1" x14ac:dyDescent="0.3">
      <c r="D61" s="9"/>
      <c r="E61" s="10"/>
      <c r="H61" s="10"/>
    </row>
    <row r="62" spans="4:8" ht="15.75" customHeight="1" x14ac:dyDescent="0.3">
      <c r="D62" s="9"/>
      <c r="E62" s="10"/>
      <c r="H62" s="10"/>
    </row>
    <row r="63" spans="4:8" ht="15.75" customHeight="1" x14ac:dyDescent="0.3">
      <c r="D63" s="9"/>
      <c r="E63" s="10"/>
      <c r="H63" s="10"/>
    </row>
    <row r="64" spans="4:8" ht="15.75" customHeight="1" x14ac:dyDescent="0.3">
      <c r="D64" s="9"/>
      <c r="E64" s="10"/>
      <c r="H64" s="10"/>
    </row>
    <row r="65" spans="4:8" ht="15.75" customHeight="1" x14ac:dyDescent="0.3">
      <c r="D65" s="9"/>
      <c r="E65" s="10"/>
      <c r="H65" s="10"/>
    </row>
    <row r="66" spans="4:8" ht="15.75" customHeight="1" x14ac:dyDescent="0.3">
      <c r="D66" s="9"/>
      <c r="E66" s="10"/>
      <c r="H66" s="10"/>
    </row>
    <row r="67" spans="4:8" ht="15.75" customHeight="1" x14ac:dyDescent="0.3">
      <c r="D67" s="9"/>
      <c r="E67" s="10"/>
      <c r="H67" s="10"/>
    </row>
    <row r="68" spans="4:8" ht="15.75" customHeight="1" x14ac:dyDescent="0.3">
      <c r="D68" s="9"/>
      <c r="E68" s="10"/>
      <c r="H68" s="10"/>
    </row>
    <row r="69" spans="4:8" ht="15.75" customHeight="1" x14ac:dyDescent="0.3">
      <c r="D69" s="9"/>
      <c r="E69" s="10"/>
      <c r="H69" s="10"/>
    </row>
    <row r="70" spans="4:8" ht="15.75" customHeight="1" x14ac:dyDescent="0.3">
      <c r="D70" s="9"/>
      <c r="E70" s="10"/>
      <c r="H70" s="10"/>
    </row>
    <row r="71" spans="4:8" ht="15.75" customHeight="1" x14ac:dyDescent="0.3">
      <c r="D71" s="9"/>
      <c r="E71" s="10"/>
      <c r="H71" s="10"/>
    </row>
    <row r="72" spans="4:8" ht="15.75" customHeight="1" x14ac:dyDescent="0.3">
      <c r="D72" s="9"/>
      <c r="E72" s="10"/>
      <c r="H72" s="10"/>
    </row>
    <row r="73" spans="4:8" ht="15.75" customHeight="1" x14ac:dyDescent="0.3">
      <c r="D73" s="9"/>
      <c r="E73" s="10"/>
      <c r="H73" s="10"/>
    </row>
    <row r="74" spans="4:8" ht="15.75" customHeight="1" x14ac:dyDescent="0.3">
      <c r="D74" s="9"/>
      <c r="E74" s="10"/>
      <c r="H74" s="10"/>
    </row>
    <row r="75" spans="4:8" ht="15.75" customHeight="1" x14ac:dyDescent="0.3">
      <c r="D75" s="9"/>
      <c r="E75" s="10"/>
      <c r="H75" s="10"/>
    </row>
    <row r="76" spans="4:8" ht="15.75" customHeight="1" x14ac:dyDescent="0.3">
      <c r="D76" s="9"/>
      <c r="E76" s="10"/>
      <c r="H76" s="10"/>
    </row>
    <row r="77" spans="4:8" ht="15.75" customHeight="1" x14ac:dyDescent="0.3">
      <c r="D77" s="9"/>
      <c r="E77" s="10"/>
      <c r="H77" s="10"/>
    </row>
    <row r="78" spans="4:8" ht="15.75" customHeight="1" x14ac:dyDescent="0.3">
      <c r="D78" s="9"/>
      <c r="E78" s="10"/>
      <c r="H78" s="10"/>
    </row>
    <row r="79" spans="4:8" ht="15.75" customHeight="1" x14ac:dyDescent="0.3">
      <c r="D79" s="9"/>
      <c r="E79" s="10"/>
      <c r="H79" s="10"/>
    </row>
    <row r="80" spans="4:8" ht="15.75" customHeight="1" x14ac:dyDescent="0.3">
      <c r="D80" s="9"/>
      <c r="E80" s="10"/>
      <c r="H80" s="10"/>
    </row>
    <row r="81" spans="4:8" ht="15.75" customHeight="1" x14ac:dyDescent="0.3">
      <c r="D81" s="9"/>
      <c r="E81" s="10"/>
      <c r="H81" s="10"/>
    </row>
    <row r="82" spans="4:8" ht="15.75" customHeight="1" x14ac:dyDescent="0.3">
      <c r="D82" s="9"/>
      <c r="E82" s="10"/>
      <c r="H82" s="10"/>
    </row>
    <row r="83" spans="4:8" ht="15.75" customHeight="1" x14ac:dyDescent="0.3">
      <c r="D83" s="9"/>
      <c r="E83" s="10"/>
      <c r="H83" s="10"/>
    </row>
    <row r="84" spans="4:8" ht="15.75" customHeight="1" x14ac:dyDescent="0.3">
      <c r="D84" s="9"/>
      <c r="E84" s="10"/>
      <c r="H84" s="10"/>
    </row>
    <row r="85" spans="4:8" ht="15.75" customHeight="1" x14ac:dyDescent="0.3">
      <c r="D85" s="9"/>
      <c r="E85" s="10"/>
      <c r="H85" s="10"/>
    </row>
    <row r="86" spans="4:8" ht="15.75" customHeight="1" x14ac:dyDescent="0.3">
      <c r="D86" s="9"/>
      <c r="E86" s="10"/>
      <c r="H86" s="10"/>
    </row>
    <row r="87" spans="4:8" ht="15.75" customHeight="1" x14ac:dyDescent="0.3">
      <c r="D87" s="9"/>
      <c r="E87" s="10"/>
      <c r="H87" s="10"/>
    </row>
    <row r="88" spans="4:8" ht="15.75" customHeight="1" x14ac:dyDescent="0.3">
      <c r="D88" s="9"/>
      <c r="E88" s="10"/>
      <c r="H88" s="10"/>
    </row>
    <row r="89" spans="4:8" ht="15.75" customHeight="1" x14ac:dyDescent="0.3">
      <c r="D89" s="9"/>
      <c r="E89" s="10"/>
      <c r="H89" s="10"/>
    </row>
    <row r="90" spans="4:8" ht="15.75" customHeight="1" x14ac:dyDescent="0.3">
      <c r="D90" s="9"/>
      <c r="E90" s="10"/>
      <c r="H90" s="10"/>
    </row>
    <row r="91" spans="4:8" ht="15.75" customHeight="1" x14ac:dyDescent="0.3">
      <c r="D91" s="9"/>
      <c r="E91" s="10"/>
      <c r="H91" s="10"/>
    </row>
    <row r="92" spans="4:8" ht="15.75" customHeight="1" x14ac:dyDescent="0.3">
      <c r="D92" s="9"/>
      <c r="E92" s="10"/>
      <c r="H92" s="10"/>
    </row>
    <row r="93" spans="4:8" ht="15.75" customHeight="1" x14ac:dyDescent="0.3">
      <c r="D93" s="9"/>
      <c r="E93" s="10"/>
      <c r="H93" s="10"/>
    </row>
    <row r="94" spans="4:8" ht="15.75" customHeight="1" x14ac:dyDescent="0.3">
      <c r="D94" s="9"/>
      <c r="E94" s="10"/>
      <c r="H94" s="10"/>
    </row>
    <row r="95" spans="4:8" ht="15.75" customHeight="1" x14ac:dyDescent="0.3">
      <c r="D95" s="9"/>
      <c r="E95" s="10"/>
      <c r="H95" s="10"/>
    </row>
    <row r="96" spans="4:8" ht="15.75" customHeight="1" x14ac:dyDescent="0.3">
      <c r="D96" s="9"/>
      <c r="E96" s="10"/>
      <c r="H96" s="10"/>
    </row>
    <row r="97" spans="4:8" ht="15.75" customHeight="1" x14ac:dyDescent="0.3">
      <c r="D97" s="9"/>
      <c r="E97" s="10"/>
      <c r="H97" s="10"/>
    </row>
    <row r="98" spans="4:8" ht="15.75" customHeight="1" x14ac:dyDescent="0.3">
      <c r="D98" s="9"/>
      <c r="E98" s="10"/>
      <c r="H98" s="10"/>
    </row>
    <row r="99" spans="4:8" ht="15.75" customHeight="1" x14ac:dyDescent="0.3">
      <c r="D99" s="9"/>
      <c r="E99" s="10"/>
      <c r="H99" s="10"/>
    </row>
    <row r="100" spans="4:8" ht="15.75" customHeight="1" x14ac:dyDescent="0.3">
      <c r="D100" s="9"/>
      <c r="E100" s="10"/>
      <c r="H100" s="10"/>
    </row>
    <row r="101" spans="4:8" ht="15.75" customHeight="1" x14ac:dyDescent="0.3">
      <c r="D101" s="9"/>
      <c r="E101" s="10"/>
      <c r="H101" s="10"/>
    </row>
    <row r="102" spans="4:8" ht="15.75" customHeight="1" x14ac:dyDescent="0.3">
      <c r="D102" s="9"/>
      <c r="E102" s="10"/>
      <c r="H102" s="10"/>
    </row>
    <row r="103" spans="4:8" ht="15.75" customHeight="1" x14ac:dyDescent="0.3">
      <c r="D103" s="9"/>
      <c r="E103" s="10"/>
      <c r="H103" s="10"/>
    </row>
    <row r="104" spans="4:8" ht="15.75" customHeight="1" x14ac:dyDescent="0.3">
      <c r="D104" s="9"/>
      <c r="E104" s="10"/>
      <c r="H104" s="10"/>
    </row>
    <row r="105" spans="4:8" ht="15.75" customHeight="1" x14ac:dyDescent="0.3">
      <c r="D105" s="9"/>
      <c r="E105" s="10"/>
      <c r="H105" s="10"/>
    </row>
    <row r="106" spans="4:8" ht="15.75" customHeight="1" x14ac:dyDescent="0.3">
      <c r="D106" s="9"/>
      <c r="E106" s="10"/>
      <c r="H106" s="10"/>
    </row>
    <row r="107" spans="4:8" ht="15.75" customHeight="1" x14ac:dyDescent="0.3">
      <c r="D107" s="9"/>
      <c r="E107" s="10"/>
      <c r="H107" s="10"/>
    </row>
    <row r="108" spans="4:8" ht="15.75" customHeight="1" x14ac:dyDescent="0.3">
      <c r="D108" s="9"/>
      <c r="E108" s="10"/>
      <c r="H108" s="10"/>
    </row>
    <row r="109" spans="4:8" ht="15.75" customHeight="1" x14ac:dyDescent="0.3">
      <c r="D109" s="9"/>
      <c r="E109" s="10"/>
      <c r="H109" s="10"/>
    </row>
    <row r="110" spans="4:8" ht="15.75" customHeight="1" x14ac:dyDescent="0.3">
      <c r="D110" s="9"/>
      <c r="E110" s="10"/>
      <c r="H110" s="10"/>
    </row>
    <row r="111" spans="4:8" ht="15.75" customHeight="1" x14ac:dyDescent="0.3">
      <c r="D111" s="9"/>
      <c r="E111" s="10"/>
      <c r="H111" s="10"/>
    </row>
    <row r="112" spans="4:8" ht="15.75" customHeight="1" x14ac:dyDescent="0.3">
      <c r="D112" s="9"/>
      <c r="E112" s="10"/>
      <c r="H112" s="10"/>
    </row>
    <row r="113" spans="4:8" ht="15.75" customHeight="1" x14ac:dyDescent="0.3">
      <c r="D113" s="9"/>
      <c r="E113" s="10"/>
      <c r="H113" s="10"/>
    </row>
    <row r="114" spans="4:8" ht="15.75" customHeight="1" x14ac:dyDescent="0.3">
      <c r="D114" s="9"/>
      <c r="E114" s="10"/>
      <c r="H114" s="10"/>
    </row>
    <row r="115" spans="4:8" ht="15.75" customHeight="1" x14ac:dyDescent="0.3">
      <c r="D115" s="9"/>
      <c r="E115" s="10"/>
      <c r="H115" s="10"/>
    </row>
    <row r="116" spans="4:8" ht="15.75" customHeight="1" x14ac:dyDescent="0.3">
      <c r="D116" s="9"/>
      <c r="E116" s="10"/>
      <c r="H116" s="10"/>
    </row>
    <row r="117" spans="4:8" ht="15.75" customHeight="1" x14ac:dyDescent="0.3">
      <c r="D117" s="9"/>
      <c r="E117" s="10"/>
      <c r="H117" s="10"/>
    </row>
    <row r="118" spans="4:8" ht="15.75" customHeight="1" x14ac:dyDescent="0.3">
      <c r="D118" s="9"/>
      <c r="E118" s="10"/>
      <c r="H118" s="10"/>
    </row>
    <row r="119" spans="4:8" ht="15.75" customHeight="1" x14ac:dyDescent="0.3">
      <c r="D119" s="9"/>
      <c r="E119" s="10"/>
      <c r="H119" s="10"/>
    </row>
    <row r="120" spans="4:8" ht="15.75" customHeight="1" x14ac:dyDescent="0.3">
      <c r="D120" s="9"/>
      <c r="E120" s="10"/>
      <c r="H120" s="10"/>
    </row>
    <row r="121" spans="4:8" ht="15.75" customHeight="1" x14ac:dyDescent="0.3">
      <c r="D121" s="9"/>
      <c r="E121" s="10"/>
      <c r="H121" s="10"/>
    </row>
    <row r="122" spans="4:8" ht="15.75" customHeight="1" x14ac:dyDescent="0.3">
      <c r="D122" s="9"/>
      <c r="E122" s="10"/>
      <c r="H122" s="10"/>
    </row>
    <row r="123" spans="4:8" ht="15.75" customHeight="1" x14ac:dyDescent="0.3">
      <c r="D123" s="9"/>
      <c r="E123" s="10"/>
      <c r="H123" s="10"/>
    </row>
    <row r="124" spans="4:8" ht="15.75" customHeight="1" x14ac:dyDescent="0.3">
      <c r="D124" s="9"/>
      <c r="E124" s="10"/>
      <c r="H124" s="10"/>
    </row>
    <row r="125" spans="4:8" ht="15.75" customHeight="1" x14ac:dyDescent="0.3">
      <c r="D125" s="9"/>
      <c r="E125" s="10"/>
      <c r="H125" s="10"/>
    </row>
    <row r="126" spans="4:8" ht="15.75" customHeight="1" x14ac:dyDescent="0.3">
      <c r="D126" s="9"/>
      <c r="E126" s="10"/>
      <c r="H126" s="10"/>
    </row>
    <row r="127" spans="4:8" ht="15.75" customHeight="1" x14ac:dyDescent="0.3">
      <c r="D127" s="9"/>
      <c r="E127" s="10"/>
      <c r="H127" s="10"/>
    </row>
    <row r="128" spans="4:8" ht="15.75" customHeight="1" x14ac:dyDescent="0.3">
      <c r="D128" s="9"/>
      <c r="E128" s="10"/>
      <c r="H128" s="10"/>
    </row>
    <row r="129" spans="4:8" ht="15.75" customHeight="1" x14ac:dyDescent="0.3">
      <c r="D129" s="9"/>
      <c r="E129" s="10"/>
      <c r="H129" s="10"/>
    </row>
    <row r="130" spans="4:8" ht="15.75" customHeight="1" x14ac:dyDescent="0.3">
      <c r="D130" s="9"/>
      <c r="E130" s="10"/>
      <c r="H130" s="10"/>
    </row>
    <row r="131" spans="4:8" ht="15.75" customHeight="1" x14ac:dyDescent="0.3">
      <c r="D131" s="9"/>
      <c r="E131" s="10"/>
      <c r="H131" s="10"/>
    </row>
    <row r="132" spans="4:8" ht="15.75" customHeight="1" x14ac:dyDescent="0.3">
      <c r="D132" s="9"/>
      <c r="E132" s="10"/>
      <c r="H132" s="10"/>
    </row>
    <row r="133" spans="4:8" ht="15.75" customHeight="1" x14ac:dyDescent="0.3">
      <c r="D133" s="9"/>
      <c r="E133" s="10"/>
      <c r="H133" s="10"/>
    </row>
    <row r="134" spans="4:8" ht="15.75" customHeight="1" x14ac:dyDescent="0.3">
      <c r="D134" s="9"/>
      <c r="E134" s="10"/>
      <c r="H134" s="10"/>
    </row>
    <row r="135" spans="4:8" ht="15.75" customHeight="1" x14ac:dyDescent="0.3">
      <c r="D135" s="9"/>
      <c r="E135" s="10"/>
      <c r="H135" s="10"/>
    </row>
    <row r="136" spans="4:8" ht="15.75" customHeight="1" x14ac:dyDescent="0.3">
      <c r="D136" s="9"/>
      <c r="E136" s="10"/>
      <c r="H136" s="10"/>
    </row>
    <row r="137" spans="4:8" ht="15.75" customHeight="1" x14ac:dyDescent="0.3">
      <c r="D137" s="9"/>
      <c r="E137" s="10"/>
      <c r="H137" s="10"/>
    </row>
    <row r="138" spans="4:8" ht="15.75" customHeight="1" x14ac:dyDescent="0.3">
      <c r="D138" s="9"/>
      <c r="E138" s="10"/>
      <c r="H138" s="10"/>
    </row>
    <row r="139" spans="4:8" ht="15.75" customHeight="1" x14ac:dyDescent="0.3">
      <c r="D139" s="9"/>
      <c r="E139" s="10"/>
      <c r="H139" s="10"/>
    </row>
    <row r="140" spans="4:8" ht="15.75" customHeight="1" x14ac:dyDescent="0.3">
      <c r="D140" s="9"/>
      <c r="E140" s="10"/>
      <c r="H140" s="10"/>
    </row>
    <row r="141" spans="4:8" ht="15.75" customHeight="1" x14ac:dyDescent="0.3">
      <c r="D141" s="9"/>
      <c r="E141" s="10"/>
      <c r="H141" s="10"/>
    </row>
    <row r="142" spans="4:8" ht="15.75" customHeight="1" x14ac:dyDescent="0.3">
      <c r="D142" s="9"/>
      <c r="E142" s="10"/>
      <c r="H142" s="10"/>
    </row>
    <row r="143" spans="4:8" ht="15.75" customHeight="1" x14ac:dyDescent="0.3">
      <c r="D143" s="9"/>
      <c r="E143" s="10"/>
      <c r="H143" s="10"/>
    </row>
    <row r="144" spans="4:8" ht="15.75" customHeight="1" x14ac:dyDescent="0.3">
      <c r="D144" s="9"/>
      <c r="E144" s="10"/>
      <c r="H144" s="10"/>
    </row>
    <row r="145" spans="4:8" ht="15.75" customHeight="1" x14ac:dyDescent="0.3">
      <c r="D145" s="9"/>
      <c r="E145" s="10"/>
      <c r="H145" s="10"/>
    </row>
    <row r="146" spans="4:8" ht="15.75" customHeight="1" x14ac:dyDescent="0.3">
      <c r="D146" s="9"/>
      <c r="E146" s="10"/>
      <c r="H146" s="10"/>
    </row>
    <row r="147" spans="4:8" ht="15.75" customHeight="1" x14ac:dyDescent="0.3">
      <c r="D147" s="9"/>
      <c r="E147" s="10"/>
      <c r="H147" s="10"/>
    </row>
    <row r="148" spans="4:8" ht="15.75" customHeight="1" x14ac:dyDescent="0.3">
      <c r="D148" s="9"/>
      <c r="E148" s="10"/>
      <c r="H148" s="10"/>
    </row>
    <row r="149" spans="4:8" ht="15.75" customHeight="1" x14ac:dyDescent="0.3">
      <c r="D149" s="9"/>
      <c r="E149" s="10"/>
      <c r="H149" s="10"/>
    </row>
    <row r="150" spans="4:8" ht="15.75" customHeight="1" x14ac:dyDescent="0.3">
      <c r="D150" s="9"/>
      <c r="E150" s="10"/>
      <c r="H150" s="10"/>
    </row>
    <row r="151" spans="4:8" ht="15.75" customHeight="1" x14ac:dyDescent="0.3">
      <c r="D151" s="9"/>
      <c r="E151" s="10"/>
      <c r="H151" s="10"/>
    </row>
    <row r="152" spans="4:8" ht="15.75" customHeight="1" x14ac:dyDescent="0.3">
      <c r="D152" s="9"/>
      <c r="E152" s="10"/>
      <c r="H152" s="10"/>
    </row>
    <row r="153" spans="4:8" ht="15.75" customHeight="1" x14ac:dyDescent="0.3">
      <c r="D153" s="9"/>
      <c r="E153" s="10"/>
      <c r="H153" s="10"/>
    </row>
    <row r="154" spans="4:8" ht="15.75" customHeight="1" x14ac:dyDescent="0.3">
      <c r="D154" s="9"/>
      <c r="E154" s="10"/>
      <c r="H154" s="10"/>
    </row>
    <row r="155" spans="4:8" ht="15.75" customHeight="1" x14ac:dyDescent="0.3">
      <c r="D155" s="9"/>
      <c r="E155" s="10"/>
      <c r="H155" s="10"/>
    </row>
    <row r="156" spans="4:8" ht="15.75" customHeight="1" x14ac:dyDescent="0.3">
      <c r="D156" s="9"/>
      <c r="E156" s="10"/>
      <c r="H156" s="10"/>
    </row>
    <row r="157" spans="4:8" ht="15.75" customHeight="1" x14ac:dyDescent="0.3">
      <c r="D157" s="9"/>
      <c r="E157" s="10"/>
      <c r="H157" s="10"/>
    </row>
    <row r="158" spans="4:8" ht="15.75" customHeight="1" x14ac:dyDescent="0.3">
      <c r="D158" s="9"/>
      <c r="E158" s="10"/>
      <c r="H158" s="10"/>
    </row>
    <row r="159" spans="4:8" ht="15.75" customHeight="1" x14ac:dyDescent="0.3">
      <c r="D159" s="9"/>
      <c r="E159" s="10"/>
      <c r="H159" s="10"/>
    </row>
    <row r="160" spans="4:8" ht="15.75" customHeight="1" x14ac:dyDescent="0.3">
      <c r="D160" s="9"/>
      <c r="E160" s="10"/>
      <c r="H160" s="10"/>
    </row>
    <row r="161" spans="4:8" ht="15.75" customHeight="1" x14ac:dyDescent="0.3">
      <c r="D161" s="9"/>
      <c r="E161" s="10"/>
      <c r="H161" s="10"/>
    </row>
    <row r="162" spans="4:8" ht="15.75" customHeight="1" x14ac:dyDescent="0.3">
      <c r="D162" s="9"/>
      <c r="E162" s="10"/>
      <c r="H162" s="10"/>
    </row>
    <row r="163" spans="4:8" ht="15.75" customHeight="1" x14ac:dyDescent="0.3">
      <c r="D163" s="9"/>
      <c r="E163" s="10"/>
      <c r="H163" s="10"/>
    </row>
    <row r="164" spans="4:8" ht="15.75" customHeight="1" x14ac:dyDescent="0.3">
      <c r="D164" s="9"/>
      <c r="E164" s="10"/>
      <c r="H164" s="10"/>
    </row>
    <row r="165" spans="4:8" ht="15.75" customHeight="1" x14ac:dyDescent="0.3">
      <c r="D165" s="9"/>
      <c r="E165" s="10"/>
      <c r="H165" s="10"/>
    </row>
    <row r="166" spans="4:8" ht="15.75" customHeight="1" x14ac:dyDescent="0.3">
      <c r="D166" s="9"/>
      <c r="E166" s="10"/>
      <c r="H166" s="10"/>
    </row>
    <row r="167" spans="4:8" ht="15.75" customHeight="1" x14ac:dyDescent="0.3">
      <c r="D167" s="9"/>
      <c r="E167" s="10"/>
      <c r="H167" s="10"/>
    </row>
    <row r="168" spans="4:8" ht="15.75" customHeight="1" x14ac:dyDescent="0.3">
      <c r="D168" s="9"/>
      <c r="E168" s="10"/>
      <c r="H168" s="10"/>
    </row>
    <row r="169" spans="4:8" ht="15.75" customHeight="1" x14ac:dyDescent="0.3">
      <c r="D169" s="9"/>
      <c r="E169" s="10"/>
      <c r="H169" s="10"/>
    </row>
    <row r="170" spans="4:8" ht="15.75" customHeight="1" x14ac:dyDescent="0.3">
      <c r="D170" s="9"/>
      <c r="E170" s="10"/>
      <c r="H170" s="10"/>
    </row>
    <row r="171" spans="4:8" ht="15.75" customHeight="1" x14ac:dyDescent="0.3">
      <c r="D171" s="9"/>
      <c r="E171" s="10"/>
      <c r="H171" s="10"/>
    </row>
    <row r="172" spans="4:8" ht="15.75" customHeight="1" x14ac:dyDescent="0.3">
      <c r="D172" s="9"/>
      <c r="E172" s="10"/>
      <c r="H172" s="10"/>
    </row>
    <row r="173" spans="4:8" ht="15.75" customHeight="1" x14ac:dyDescent="0.3">
      <c r="D173" s="9"/>
      <c r="E173" s="10"/>
      <c r="H173" s="10"/>
    </row>
    <row r="174" spans="4:8" ht="15.75" customHeight="1" x14ac:dyDescent="0.3">
      <c r="D174" s="9"/>
      <c r="E174" s="10"/>
      <c r="H174" s="10"/>
    </row>
    <row r="175" spans="4:8" ht="15.75" customHeight="1" x14ac:dyDescent="0.3">
      <c r="D175" s="9"/>
      <c r="E175" s="10"/>
      <c r="H175" s="10"/>
    </row>
    <row r="176" spans="4:8" ht="15.75" customHeight="1" x14ac:dyDescent="0.3">
      <c r="D176" s="9"/>
      <c r="E176" s="10"/>
      <c r="H176" s="10"/>
    </row>
    <row r="177" spans="4:8" ht="15.75" customHeight="1" x14ac:dyDescent="0.3">
      <c r="D177" s="9"/>
      <c r="E177" s="10"/>
      <c r="H177" s="10"/>
    </row>
    <row r="178" spans="4:8" ht="15.75" customHeight="1" x14ac:dyDescent="0.3">
      <c r="D178" s="9"/>
      <c r="E178" s="10"/>
      <c r="H178" s="10"/>
    </row>
    <row r="179" spans="4:8" ht="15.75" customHeight="1" x14ac:dyDescent="0.3">
      <c r="D179" s="9"/>
      <c r="E179" s="10"/>
      <c r="H179" s="10"/>
    </row>
    <row r="180" spans="4:8" ht="15.75" customHeight="1" x14ac:dyDescent="0.3">
      <c r="D180" s="9"/>
      <c r="E180" s="10"/>
      <c r="H180" s="10"/>
    </row>
    <row r="181" spans="4:8" ht="15.75" customHeight="1" x14ac:dyDescent="0.3">
      <c r="D181" s="9"/>
      <c r="E181" s="10"/>
      <c r="H181" s="10"/>
    </row>
    <row r="182" spans="4:8" ht="15.75" customHeight="1" x14ac:dyDescent="0.3">
      <c r="D182" s="9"/>
      <c r="E182" s="10"/>
      <c r="H182" s="10"/>
    </row>
    <row r="183" spans="4:8" ht="15.75" customHeight="1" x14ac:dyDescent="0.3">
      <c r="D183" s="9"/>
      <c r="E183" s="10"/>
      <c r="H183" s="10"/>
    </row>
    <row r="184" spans="4:8" ht="15.75" customHeight="1" x14ac:dyDescent="0.3">
      <c r="D184" s="9"/>
      <c r="E184" s="10"/>
      <c r="H184" s="10"/>
    </row>
    <row r="185" spans="4:8" ht="15.75" customHeight="1" x14ac:dyDescent="0.3">
      <c r="D185" s="9"/>
      <c r="E185" s="10"/>
      <c r="H185" s="10"/>
    </row>
    <row r="186" spans="4:8" ht="15.75" customHeight="1" x14ac:dyDescent="0.3">
      <c r="D186" s="9"/>
      <c r="E186" s="10"/>
      <c r="H186" s="10"/>
    </row>
    <row r="187" spans="4:8" ht="15.75" customHeight="1" x14ac:dyDescent="0.3">
      <c r="D187" s="9"/>
      <c r="E187" s="10"/>
      <c r="H187" s="10"/>
    </row>
    <row r="188" spans="4:8" ht="15.75" customHeight="1" x14ac:dyDescent="0.3">
      <c r="D188" s="9"/>
      <c r="E188" s="10"/>
      <c r="H188" s="10"/>
    </row>
    <row r="189" spans="4:8" ht="15.75" customHeight="1" x14ac:dyDescent="0.3">
      <c r="D189" s="9"/>
      <c r="E189" s="10"/>
      <c r="H189" s="10"/>
    </row>
    <row r="190" spans="4:8" ht="15.75" customHeight="1" x14ac:dyDescent="0.3">
      <c r="D190" s="9"/>
      <c r="E190" s="10"/>
      <c r="H190" s="10"/>
    </row>
    <row r="191" spans="4:8" ht="15.75" customHeight="1" x14ac:dyDescent="0.3">
      <c r="D191" s="9"/>
      <c r="E191" s="10"/>
      <c r="H191" s="10"/>
    </row>
    <row r="192" spans="4:8" ht="15.75" customHeight="1" x14ac:dyDescent="0.3">
      <c r="D192" s="9"/>
      <c r="E192" s="10"/>
      <c r="H192" s="10"/>
    </row>
    <row r="193" spans="4:8" ht="15.75" customHeight="1" x14ac:dyDescent="0.3">
      <c r="D193" s="9"/>
      <c r="E193" s="10"/>
      <c r="H193" s="10"/>
    </row>
    <row r="194" spans="4:8" ht="15.75" customHeight="1" x14ac:dyDescent="0.3">
      <c r="D194" s="9"/>
      <c r="E194" s="10"/>
      <c r="H194" s="10"/>
    </row>
    <row r="195" spans="4:8" ht="15.75" customHeight="1" x14ac:dyDescent="0.3">
      <c r="D195" s="9"/>
      <c r="E195" s="10"/>
      <c r="H195" s="10"/>
    </row>
    <row r="196" spans="4:8" ht="15.75" customHeight="1" x14ac:dyDescent="0.3">
      <c r="D196" s="9"/>
      <c r="E196" s="10"/>
      <c r="H196" s="10"/>
    </row>
    <row r="197" spans="4:8" ht="15.75" customHeight="1" x14ac:dyDescent="0.3">
      <c r="D197" s="9"/>
      <c r="E197" s="10"/>
      <c r="H197" s="10"/>
    </row>
    <row r="198" spans="4:8" ht="15.75" customHeight="1" x14ac:dyDescent="0.3">
      <c r="D198" s="9"/>
      <c r="E198" s="10"/>
      <c r="H198" s="10"/>
    </row>
    <row r="199" spans="4:8" ht="15.75" customHeight="1" x14ac:dyDescent="0.3">
      <c r="D199" s="9"/>
      <c r="E199" s="10"/>
      <c r="H199" s="10"/>
    </row>
    <row r="200" spans="4:8" ht="15.75" customHeight="1" x14ac:dyDescent="0.3">
      <c r="D200" s="9"/>
      <c r="E200" s="10"/>
      <c r="H200" s="10"/>
    </row>
    <row r="201" spans="4:8" ht="15.75" customHeight="1" x14ac:dyDescent="0.3">
      <c r="D201" s="9"/>
      <c r="E201" s="10"/>
      <c r="H201" s="10"/>
    </row>
    <row r="202" spans="4:8" ht="15.75" customHeight="1" x14ac:dyDescent="0.3">
      <c r="D202" s="9"/>
      <c r="E202" s="10"/>
      <c r="H202" s="10"/>
    </row>
    <row r="203" spans="4:8" ht="15.75" customHeight="1" x14ac:dyDescent="0.3">
      <c r="D203" s="9"/>
      <c r="E203" s="10"/>
      <c r="H203" s="10"/>
    </row>
    <row r="204" spans="4:8" ht="15.75" customHeight="1" x14ac:dyDescent="0.3">
      <c r="D204" s="9"/>
      <c r="E204" s="10"/>
      <c r="H204" s="10"/>
    </row>
    <row r="205" spans="4:8" ht="15.75" customHeight="1" x14ac:dyDescent="0.3">
      <c r="D205" s="9"/>
      <c r="E205" s="10"/>
      <c r="H205" s="10"/>
    </row>
    <row r="206" spans="4:8" ht="15.75" customHeight="1" x14ac:dyDescent="0.3">
      <c r="D206" s="9"/>
      <c r="E206" s="10"/>
      <c r="H206" s="10"/>
    </row>
    <row r="207" spans="4:8" ht="15.75" customHeight="1" x14ac:dyDescent="0.3">
      <c r="D207" s="9"/>
      <c r="E207" s="10"/>
      <c r="H207" s="10"/>
    </row>
    <row r="208" spans="4:8" ht="15.75" customHeight="1" x14ac:dyDescent="0.3">
      <c r="D208" s="9"/>
      <c r="E208" s="10"/>
      <c r="H208" s="10"/>
    </row>
    <row r="209" spans="4:8" ht="15.75" customHeight="1" x14ac:dyDescent="0.3">
      <c r="D209" s="9"/>
      <c r="E209" s="10"/>
      <c r="H209" s="10"/>
    </row>
    <row r="210" spans="4:8" ht="15.75" customHeight="1" x14ac:dyDescent="0.3">
      <c r="D210" s="9"/>
      <c r="E210" s="10"/>
      <c r="H210" s="10"/>
    </row>
    <row r="211" spans="4:8" ht="15.75" customHeight="1" x14ac:dyDescent="0.3">
      <c r="D211" s="9"/>
      <c r="E211" s="10"/>
      <c r="H211" s="10"/>
    </row>
    <row r="212" spans="4:8" ht="15.75" customHeight="1" x14ac:dyDescent="0.3">
      <c r="D212" s="9"/>
      <c r="E212" s="10"/>
      <c r="H212" s="10"/>
    </row>
    <row r="213" spans="4:8" ht="15.75" customHeight="1" x14ac:dyDescent="0.3">
      <c r="D213" s="9"/>
      <c r="E213" s="10"/>
      <c r="H213" s="10"/>
    </row>
    <row r="214" spans="4:8" ht="15.75" customHeight="1" x14ac:dyDescent="0.3">
      <c r="D214" s="9"/>
      <c r="E214" s="10"/>
      <c r="H214" s="10"/>
    </row>
    <row r="215" spans="4:8" ht="15.75" customHeight="1" x14ac:dyDescent="0.3">
      <c r="D215" s="9"/>
      <c r="E215" s="10"/>
      <c r="H215" s="10"/>
    </row>
    <row r="216" spans="4:8" ht="15.75" customHeight="1" x14ac:dyDescent="0.3">
      <c r="D216" s="9"/>
      <c r="E216" s="10"/>
      <c r="H216" s="10"/>
    </row>
    <row r="217" spans="4:8" ht="15.75" customHeight="1" x14ac:dyDescent="0.3">
      <c r="D217" s="9"/>
      <c r="E217" s="10"/>
      <c r="H217" s="10"/>
    </row>
    <row r="218" spans="4:8" ht="15.75" customHeight="1" x14ac:dyDescent="0.3">
      <c r="D218" s="9"/>
      <c r="E218" s="10"/>
      <c r="H218" s="10"/>
    </row>
    <row r="219" spans="4:8" ht="15.75" customHeight="1" x14ac:dyDescent="0.3">
      <c r="D219" s="9"/>
      <c r="E219" s="10"/>
      <c r="H219" s="10"/>
    </row>
    <row r="220" spans="4:8" ht="15.75" customHeight="1" x14ac:dyDescent="0.3">
      <c r="D220" s="9"/>
      <c r="E220" s="10"/>
      <c r="H220" s="10"/>
    </row>
    <row r="221" spans="4:8" ht="15.75" customHeight="1" x14ac:dyDescent="0.3">
      <c r="D221" s="9"/>
      <c r="E221" s="10"/>
      <c r="H221" s="10"/>
    </row>
    <row r="222" spans="4:8" ht="15.75" customHeight="1" x14ac:dyDescent="0.3">
      <c r="D222" s="9"/>
      <c r="E222" s="10"/>
      <c r="H222" s="10"/>
    </row>
    <row r="223" spans="4:8" ht="15.75" customHeight="1" x14ac:dyDescent="0.3">
      <c r="D223" s="9"/>
      <c r="E223" s="10"/>
      <c r="H223" s="10"/>
    </row>
    <row r="224" spans="4:8" ht="15.75" customHeight="1" x14ac:dyDescent="0.3">
      <c r="D224" s="9"/>
      <c r="E224" s="10"/>
      <c r="H224" s="10"/>
    </row>
    <row r="225" spans="4:8" ht="15.75" customHeight="1" x14ac:dyDescent="0.3">
      <c r="D225" s="9"/>
      <c r="E225" s="10"/>
      <c r="H225" s="10"/>
    </row>
    <row r="226" spans="4:8" ht="15.75" customHeight="1" x14ac:dyDescent="0.3">
      <c r="D226" s="9"/>
      <c r="E226" s="10"/>
      <c r="H226" s="10"/>
    </row>
    <row r="227" spans="4:8" ht="15.75" customHeight="1" x14ac:dyDescent="0.3">
      <c r="D227" s="9"/>
      <c r="E227" s="10"/>
      <c r="H227" s="10"/>
    </row>
    <row r="228" spans="4:8" ht="15.75" customHeight="1" x14ac:dyDescent="0.3">
      <c r="D228" s="9"/>
      <c r="E228" s="10"/>
      <c r="H228" s="10"/>
    </row>
    <row r="229" spans="4:8" ht="15.75" customHeight="1" x14ac:dyDescent="0.3">
      <c r="D229" s="9"/>
      <c r="E229" s="10"/>
      <c r="H229" s="10"/>
    </row>
    <row r="230" spans="4:8" ht="15.75" customHeight="1" x14ac:dyDescent="0.3">
      <c r="D230" s="9"/>
      <c r="E230" s="10"/>
      <c r="H230" s="10"/>
    </row>
    <row r="231" spans="4:8" ht="15.75" customHeight="1" x14ac:dyDescent="0.3">
      <c r="D231" s="9"/>
      <c r="E231" s="10"/>
      <c r="H231" s="10"/>
    </row>
    <row r="232" spans="4:8" ht="15.75" customHeight="1" x14ac:dyDescent="0.3">
      <c r="D232" s="9"/>
      <c r="E232" s="10"/>
      <c r="H232" s="10"/>
    </row>
    <row r="233" spans="4:8" ht="15.75" customHeight="1" x14ac:dyDescent="0.3">
      <c r="D233" s="9"/>
      <c r="E233" s="10"/>
      <c r="H233" s="10"/>
    </row>
    <row r="234" spans="4:8" ht="15.75" customHeight="1" x14ac:dyDescent="0.3">
      <c r="D234" s="9"/>
      <c r="E234" s="10"/>
      <c r="H234" s="10"/>
    </row>
    <row r="235" spans="4:8" ht="15.75" customHeight="1" x14ac:dyDescent="0.3">
      <c r="D235" s="9"/>
      <c r="E235" s="10"/>
      <c r="H235" s="10"/>
    </row>
    <row r="236" spans="4:8" ht="15.75" customHeight="1" x14ac:dyDescent="0.3">
      <c r="D236" s="9"/>
      <c r="E236" s="10"/>
      <c r="H236" s="10"/>
    </row>
    <row r="237" spans="4:8" ht="15.75" customHeight="1" x14ac:dyDescent="0.3">
      <c r="D237" s="9"/>
      <c r="E237" s="10"/>
      <c r="H237" s="10"/>
    </row>
    <row r="238" spans="4:8" ht="15.75" customHeight="1" x14ac:dyDescent="0.3">
      <c r="D238" s="9"/>
      <c r="E238" s="10"/>
      <c r="H238" s="10"/>
    </row>
    <row r="239" spans="4:8" ht="15.75" customHeight="1" x14ac:dyDescent="0.3">
      <c r="D239" s="9"/>
      <c r="E239" s="10"/>
      <c r="H239" s="10"/>
    </row>
    <row r="240" spans="4:8" ht="15.75" customHeight="1" x14ac:dyDescent="0.3">
      <c r="D240" s="9"/>
      <c r="E240" s="10"/>
      <c r="H240" s="10"/>
    </row>
    <row r="241" spans="4:8" ht="15.75" customHeight="1" x14ac:dyDescent="0.3">
      <c r="D241" s="9"/>
      <c r="E241" s="10"/>
      <c r="H241" s="10"/>
    </row>
    <row r="242" spans="4:8" ht="15.75" customHeight="1" x14ac:dyDescent="0.3">
      <c r="D242" s="9"/>
      <c r="E242" s="10"/>
      <c r="H242" s="10"/>
    </row>
    <row r="243" spans="4:8" ht="15.75" customHeight="1" x14ac:dyDescent="0.3">
      <c r="D243" s="9"/>
      <c r="E243" s="10"/>
      <c r="H243" s="10"/>
    </row>
    <row r="244" spans="4:8" ht="15.75" customHeight="1" x14ac:dyDescent="0.3">
      <c r="D244" s="9"/>
      <c r="E244" s="10"/>
      <c r="H244" s="10"/>
    </row>
    <row r="245" spans="4:8" ht="15.75" customHeight="1" x14ac:dyDescent="0.3">
      <c r="D245" s="9"/>
      <c r="E245" s="10"/>
      <c r="H245" s="10"/>
    </row>
    <row r="246" spans="4:8" ht="15.75" customHeight="1" x14ac:dyDescent="0.3">
      <c r="D246" s="9"/>
      <c r="E246" s="10"/>
      <c r="H246" s="10"/>
    </row>
    <row r="247" spans="4:8" ht="15.75" customHeight="1" x14ac:dyDescent="0.3">
      <c r="D247" s="9"/>
      <c r="E247" s="10"/>
      <c r="H247" s="10"/>
    </row>
    <row r="248" spans="4:8" ht="15.75" customHeight="1" x14ac:dyDescent="0.3">
      <c r="D248" s="9"/>
      <c r="E248" s="10"/>
      <c r="H248" s="10"/>
    </row>
    <row r="249" spans="4:8" ht="15.75" customHeight="1" x14ac:dyDescent="0.3">
      <c r="D249" s="9"/>
      <c r="E249" s="10"/>
      <c r="H249" s="10"/>
    </row>
    <row r="250" spans="4:8" ht="15.75" customHeight="1" x14ac:dyDescent="0.3">
      <c r="D250" s="9"/>
      <c r="E250" s="10"/>
      <c r="H250" s="10"/>
    </row>
    <row r="251" spans="4:8" ht="15.75" customHeight="1" x14ac:dyDescent="0.3">
      <c r="D251" s="9"/>
      <c r="E251" s="10"/>
      <c r="H251" s="10"/>
    </row>
    <row r="252" spans="4:8" ht="15.75" customHeight="1" x14ac:dyDescent="0.3">
      <c r="D252" s="9"/>
      <c r="E252" s="10"/>
      <c r="H252" s="10"/>
    </row>
    <row r="253" spans="4:8" ht="15.75" customHeight="1" x14ac:dyDescent="0.3">
      <c r="D253" s="9"/>
      <c r="E253" s="10"/>
      <c r="H253" s="10"/>
    </row>
    <row r="254" spans="4:8" ht="15.75" customHeight="1" x14ac:dyDescent="0.3">
      <c r="D254" s="9"/>
      <c r="E254" s="10"/>
      <c r="H254" s="10"/>
    </row>
    <row r="255" spans="4:8" ht="15.75" customHeight="1" x14ac:dyDescent="0.3">
      <c r="D255" s="9"/>
      <c r="E255" s="10"/>
      <c r="H255" s="10"/>
    </row>
    <row r="256" spans="4:8" ht="15.75" customHeight="1" x14ac:dyDescent="0.3">
      <c r="D256" s="9"/>
      <c r="E256" s="10"/>
      <c r="H256" s="10"/>
    </row>
    <row r="257" spans="4:8" ht="15.75" customHeight="1" x14ac:dyDescent="0.3">
      <c r="D257" s="9"/>
      <c r="E257" s="10"/>
      <c r="H257" s="10"/>
    </row>
    <row r="258" spans="4:8" ht="15.75" customHeight="1" x14ac:dyDescent="0.3">
      <c r="D258" s="9"/>
      <c r="E258" s="10"/>
      <c r="H258" s="10"/>
    </row>
    <row r="259" spans="4:8" ht="15.75" customHeight="1" x14ac:dyDescent="0.3">
      <c r="D259" s="9"/>
      <c r="E259" s="10"/>
      <c r="H259" s="10"/>
    </row>
    <row r="260" spans="4:8" ht="15.75" customHeight="1" x14ac:dyDescent="0.3">
      <c r="D260" s="9"/>
      <c r="E260" s="10"/>
      <c r="H260" s="10"/>
    </row>
    <row r="261" spans="4:8" ht="15.75" customHeight="1" x14ac:dyDescent="0.3">
      <c r="D261" s="9"/>
      <c r="E261" s="10"/>
      <c r="H261" s="10"/>
    </row>
    <row r="262" spans="4:8" ht="15.75" customHeight="1" x14ac:dyDescent="0.3">
      <c r="D262" s="9"/>
      <c r="E262" s="10"/>
      <c r="H262" s="10"/>
    </row>
    <row r="263" spans="4:8" ht="15.75" customHeight="1" x14ac:dyDescent="0.3">
      <c r="D263" s="9"/>
      <c r="E263" s="10"/>
      <c r="H263" s="10"/>
    </row>
    <row r="264" spans="4:8" ht="15.75" customHeight="1" x14ac:dyDescent="0.3">
      <c r="D264" s="9"/>
      <c r="E264" s="10"/>
      <c r="H264" s="10"/>
    </row>
    <row r="265" spans="4:8" ht="15.75" customHeight="1" x14ac:dyDescent="0.3">
      <c r="D265" s="9"/>
      <c r="E265" s="10"/>
      <c r="H265" s="10"/>
    </row>
    <row r="266" spans="4:8" ht="15.75" customHeight="1" x14ac:dyDescent="0.3">
      <c r="D266" s="9"/>
      <c r="E266" s="10"/>
      <c r="H266" s="10"/>
    </row>
    <row r="267" spans="4:8" ht="15.75" customHeight="1" x14ac:dyDescent="0.3">
      <c r="D267" s="9"/>
      <c r="E267" s="10"/>
      <c r="H267" s="10"/>
    </row>
    <row r="268" spans="4:8" ht="15.75" customHeight="1" x14ac:dyDescent="0.3">
      <c r="D268" s="9"/>
      <c r="E268" s="10"/>
      <c r="H268" s="10"/>
    </row>
    <row r="269" spans="4:8" ht="15.75" customHeight="1" x14ac:dyDescent="0.3">
      <c r="D269" s="9"/>
      <c r="E269" s="10"/>
      <c r="H269" s="10"/>
    </row>
    <row r="270" spans="4:8" ht="15.75" customHeight="1" x14ac:dyDescent="0.3">
      <c r="D270" s="9"/>
      <c r="E270" s="10"/>
      <c r="H270" s="10"/>
    </row>
    <row r="271" spans="4:8" ht="15.75" customHeight="1" x14ac:dyDescent="0.3">
      <c r="D271" s="9"/>
      <c r="E271" s="10"/>
      <c r="H271" s="10"/>
    </row>
    <row r="272" spans="4:8" ht="15.75" customHeight="1" x14ac:dyDescent="0.3">
      <c r="D272" s="9"/>
      <c r="E272" s="10"/>
      <c r="H272" s="10"/>
    </row>
    <row r="273" spans="4:8" ht="15.75" customHeight="1" x14ac:dyDescent="0.3">
      <c r="D273" s="9"/>
      <c r="E273" s="10"/>
      <c r="H273" s="10"/>
    </row>
    <row r="274" spans="4:8" ht="15.75" customHeight="1" x14ac:dyDescent="0.3">
      <c r="D274" s="9"/>
      <c r="E274" s="10"/>
      <c r="H274" s="10"/>
    </row>
    <row r="275" spans="4:8" ht="15.75" customHeight="1" x14ac:dyDescent="0.3">
      <c r="D275" s="9"/>
      <c r="E275" s="10"/>
      <c r="H275" s="10"/>
    </row>
    <row r="276" spans="4:8" ht="15.75" customHeight="1" x14ac:dyDescent="0.3">
      <c r="D276" s="9"/>
      <c r="E276" s="10"/>
      <c r="H276" s="10"/>
    </row>
    <row r="277" spans="4:8" ht="15.75" customHeight="1" x14ac:dyDescent="0.3">
      <c r="D277" s="9"/>
      <c r="E277" s="10"/>
      <c r="H277" s="10"/>
    </row>
    <row r="278" spans="4:8" ht="15.75" customHeight="1" x14ac:dyDescent="0.3">
      <c r="D278" s="9"/>
      <c r="E278" s="10"/>
      <c r="H278" s="10"/>
    </row>
    <row r="279" spans="4:8" ht="15.75" customHeight="1" x14ac:dyDescent="0.3">
      <c r="D279" s="9"/>
      <c r="E279" s="10"/>
      <c r="H279" s="10"/>
    </row>
    <row r="280" spans="4:8" ht="15.75" customHeight="1" x14ac:dyDescent="0.3">
      <c r="D280" s="9"/>
      <c r="E280" s="10"/>
      <c r="H280" s="10"/>
    </row>
    <row r="281" spans="4:8" ht="15.75" customHeight="1" x14ac:dyDescent="0.3">
      <c r="D281" s="9"/>
      <c r="E281" s="10"/>
      <c r="H281" s="10"/>
    </row>
    <row r="282" spans="4:8" ht="15.75" customHeight="1" x14ac:dyDescent="0.3">
      <c r="D282" s="9"/>
      <c r="E282" s="10"/>
      <c r="H282" s="10"/>
    </row>
    <row r="283" spans="4:8" ht="15.75" customHeight="1" x14ac:dyDescent="0.3">
      <c r="D283" s="9"/>
      <c r="E283" s="10"/>
      <c r="H283" s="10"/>
    </row>
    <row r="284" spans="4:8" ht="15.75" customHeight="1" x14ac:dyDescent="0.3">
      <c r="D284" s="9"/>
      <c r="E284" s="10"/>
      <c r="H284" s="10"/>
    </row>
    <row r="285" spans="4:8" ht="15.75" customHeight="1" x14ac:dyDescent="0.3">
      <c r="D285" s="9"/>
      <c r="E285" s="10"/>
      <c r="H285" s="10"/>
    </row>
    <row r="286" spans="4:8" ht="15.75" customHeight="1" x14ac:dyDescent="0.3">
      <c r="D286" s="9"/>
      <c r="E286" s="10"/>
      <c r="H286" s="10"/>
    </row>
    <row r="287" spans="4:8" ht="15.75" customHeight="1" x14ac:dyDescent="0.3">
      <c r="D287" s="9"/>
      <c r="E287" s="10"/>
      <c r="H287" s="10"/>
    </row>
    <row r="288" spans="4:8" ht="15.75" customHeight="1" x14ac:dyDescent="0.3">
      <c r="D288" s="9"/>
      <c r="E288" s="10"/>
      <c r="H288" s="10"/>
    </row>
    <row r="289" spans="4:8" ht="15.75" customHeight="1" x14ac:dyDescent="0.3">
      <c r="D289" s="9"/>
      <c r="E289" s="10"/>
      <c r="H289" s="10"/>
    </row>
    <row r="290" spans="4:8" ht="15.75" customHeight="1" x14ac:dyDescent="0.3">
      <c r="D290" s="9"/>
      <c r="E290" s="10"/>
      <c r="H290" s="10"/>
    </row>
    <row r="291" spans="4:8" ht="15.75" customHeight="1" x14ac:dyDescent="0.3">
      <c r="D291" s="9"/>
      <c r="E291" s="10"/>
      <c r="H291" s="10"/>
    </row>
    <row r="292" spans="4:8" ht="15.75" customHeight="1" x14ac:dyDescent="0.3">
      <c r="D292" s="9"/>
      <c r="E292" s="10"/>
      <c r="H292" s="10"/>
    </row>
    <row r="293" spans="4:8" ht="15.75" customHeight="1" x14ac:dyDescent="0.3">
      <c r="D293" s="9"/>
      <c r="E293" s="10"/>
      <c r="H293" s="10"/>
    </row>
    <row r="294" spans="4:8" ht="15.75" customHeight="1" x14ac:dyDescent="0.3">
      <c r="D294" s="9"/>
      <c r="E294" s="10"/>
      <c r="H294" s="10"/>
    </row>
    <row r="295" spans="4:8" ht="15.75" customHeight="1" x14ac:dyDescent="0.3">
      <c r="D295" s="9"/>
      <c r="E295" s="10"/>
      <c r="H295" s="10"/>
    </row>
    <row r="296" spans="4:8" ht="15.75" customHeight="1" x14ac:dyDescent="0.3">
      <c r="D296" s="9"/>
      <c r="E296" s="10"/>
      <c r="H296" s="10"/>
    </row>
    <row r="297" spans="4:8" ht="15.75" customHeight="1" x14ac:dyDescent="0.3">
      <c r="D297" s="9"/>
      <c r="E297" s="10"/>
      <c r="H297" s="10"/>
    </row>
    <row r="298" spans="4:8" ht="15.75" customHeight="1" x14ac:dyDescent="0.3">
      <c r="D298" s="9"/>
      <c r="E298" s="10"/>
      <c r="H298" s="10"/>
    </row>
    <row r="299" spans="4:8" ht="15.75" customHeight="1" x14ac:dyDescent="0.3">
      <c r="D299" s="9"/>
      <c r="E299" s="10"/>
      <c r="H299" s="10"/>
    </row>
    <row r="300" spans="4:8" ht="15.75" customHeight="1" x14ac:dyDescent="0.3">
      <c r="D300" s="9"/>
      <c r="E300" s="10"/>
      <c r="H300" s="10"/>
    </row>
    <row r="301" spans="4:8" ht="15.75" customHeight="1" x14ac:dyDescent="0.3">
      <c r="D301" s="9"/>
      <c r="E301" s="10"/>
      <c r="H301" s="10"/>
    </row>
    <row r="302" spans="4:8" ht="15.75" customHeight="1" x14ac:dyDescent="0.3">
      <c r="D302" s="9"/>
      <c r="E302" s="10"/>
      <c r="H302" s="10"/>
    </row>
    <row r="303" spans="4:8" ht="15.75" customHeight="1" x14ac:dyDescent="0.3">
      <c r="D303" s="9"/>
      <c r="E303" s="10"/>
      <c r="H303" s="10"/>
    </row>
    <row r="304" spans="4:8" ht="15.75" customHeight="1" x14ac:dyDescent="0.3">
      <c r="D304" s="9"/>
      <c r="E304" s="10"/>
      <c r="H304" s="10"/>
    </row>
    <row r="305" spans="4:8" ht="15.75" customHeight="1" x14ac:dyDescent="0.3">
      <c r="D305" s="9"/>
      <c r="E305" s="10"/>
      <c r="H305" s="10"/>
    </row>
    <row r="306" spans="4:8" ht="15.75" customHeight="1" x14ac:dyDescent="0.3">
      <c r="D306" s="9"/>
      <c r="E306" s="10"/>
      <c r="H306" s="10"/>
    </row>
    <row r="307" spans="4:8" ht="15.75" customHeight="1" x14ac:dyDescent="0.3">
      <c r="D307" s="9"/>
      <c r="E307" s="10"/>
      <c r="H307" s="10"/>
    </row>
    <row r="308" spans="4:8" ht="15.75" customHeight="1" x14ac:dyDescent="0.3">
      <c r="D308" s="9"/>
      <c r="E308" s="10"/>
      <c r="H308" s="10"/>
    </row>
    <row r="309" spans="4:8" ht="15.75" customHeight="1" x14ac:dyDescent="0.3">
      <c r="D309" s="9"/>
      <c r="E309" s="10"/>
      <c r="H309" s="10"/>
    </row>
    <row r="310" spans="4:8" ht="15.75" customHeight="1" x14ac:dyDescent="0.3">
      <c r="D310" s="9"/>
      <c r="E310" s="10"/>
      <c r="H310" s="10"/>
    </row>
    <row r="311" spans="4:8" ht="15.75" customHeight="1" x14ac:dyDescent="0.3">
      <c r="D311" s="9"/>
      <c r="E311" s="10"/>
      <c r="H311" s="10"/>
    </row>
    <row r="312" spans="4:8" ht="15.75" customHeight="1" x14ac:dyDescent="0.3">
      <c r="D312" s="9"/>
      <c r="E312" s="10"/>
      <c r="H312" s="10"/>
    </row>
    <row r="313" spans="4:8" ht="15.75" customHeight="1" x14ac:dyDescent="0.3">
      <c r="D313" s="9"/>
      <c r="E313" s="10"/>
      <c r="H313" s="10"/>
    </row>
    <row r="314" spans="4:8" ht="15.75" customHeight="1" x14ac:dyDescent="0.3">
      <c r="D314" s="9"/>
      <c r="E314" s="10"/>
      <c r="H314" s="10"/>
    </row>
    <row r="315" spans="4:8" ht="15.75" customHeight="1" x14ac:dyDescent="0.3">
      <c r="D315" s="9"/>
      <c r="E315" s="10"/>
      <c r="H315" s="10"/>
    </row>
    <row r="316" spans="4:8" ht="15.75" customHeight="1" x14ac:dyDescent="0.3">
      <c r="D316" s="9"/>
      <c r="E316" s="10"/>
      <c r="H316" s="10"/>
    </row>
    <row r="317" spans="4:8" ht="15.75" customHeight="1" x14ac:dyDescent="0.3">
      <c r="D317" s="9"/>
      <c r="E317" s="10"/>
      <c r="H317" s="10"/>
    </row>
    <row r="318" spans="4:8" ht="15.75" customHeight="1" x14ac:dyDescent="0.3">
      <c r="D318" s="9"/>
      <c r="E318" s="10"/>
      <c r="H318" s="10"/>
    </row>
    <row r="319" spans="4:8" ht="15.75" customHeight="1" x14ac:dyDescent="0.3">
      <c r="D319" s="9"/>
      <c r="E319" s="10"/>
      <c r="H319" s="10"/>
    </row>
    <row r="320" spans="4:8" ht="15.75" customHeight="1" x14ac:dyDescent="0.3">
      <c r="D320" s="9"/>
      <c r="E320" s="10"/>
      <c r="H320" s="10"/>
    </row>
    <row r="321" spans="4:8" ht="15.75" customHeight="1" x14ac:dyDescent="0.3">
      <c r="D321" s="9"/>
      <c r="E321" s="10"/>
      <c r="H321" s="10"/>
    </row>
    <row r="322" spans="4:8" ht="15.75" customHeight="1" x14ac:dyDescent="0.3">
      <c r="D322" s="9"/>
      <c r="E322" s="10"/>
      <c r="H322" s="10"/>
    </row>
    <row r="323" spans="4:8" ht="15.75" customHeight="1" x14ac:dyDescent="0.3">
      <c r="D323" s="9"/>
      <c r="E323" s="10"/>
      <c r="H323" s="10"/>
    </row>
    <row r="324" spans="4:8" ht="15.75" customHeight="1" x14ac:dyDescent="0.3">
      <c r="D324" s="9"/>
      <c r="E324" s="10"/>
      <c r="H324" s="10"/>
    </row>
    <row r="325" spans="4:8" ht="15.75" customHeight="1" x14ac:dyDescent="0.3">
      <c r="D325" s="9"/>
      <c r="E325" s="10"/>
      <c r="H325" s="10"/>
    </row>
    <row r="326" spans="4:8" ht="15.75" customHeight="1" x14ac:dyDescent="0.3">
      <c r="D326" s="9"/>
      <c r="E326" s="10"/>
      <c r="H326" s="10"/>
    </row>
    <row r="327" spans="4:8" ht="15.75" customHeight="1" x14ac:dyDescent="0.3">
      <c r="D327" s="9"/>
      <c r="E327" s="10"/>
      <c r="H327" s="10"/>
    </row>
    <row r="328" spans="4:8" ht="15.75" customHeight="1" x14ac:dyDescent="0.3">
      <c r="D328" s="9"/>
      <c r="E328" s="10"/>
      <c r="H328" s="10"/>
    </row>
    <row r="329" spans="4:8" ht="15.75" customHeight="1" x14ac:dyDescent="0.3">
      <c r="D329" s="9"/>
      <c r="E329" s="10"/>
      <c r="H329" s="10"/>
    </row>
    <row r="330" spans="4:8" ht="15.75" customHeight="1" x14ac:dyDescent="0.3">
      <c r="D330" s="9"/>
      <c r="E330" s="10"/>
      <c r="H330" s="10"/>
    </row>
    <row r="331" spans="4:8" ht="15.75" customHeight="1" x14ac:dyDescent="0.3">
      <c r="D331" s="9"/>
      <c r="E331" s="10"/>
      <c r="H331" s="10"/>
    </row>
    <row r="332" spans="4:8" ht="15.75" customHeight="1" x14ac:dyDescent="0.3">
      <c r="D332" s="9"/>
      <c r="E332" s="10"/>
      <c r="H332" s="10"/>
    </row>
    <row r="333" spans="4:8" ht="15.75" customHeight="1" x14ac:dyDescent="0.3">
      <c r="D333" s="9"/>
      <c r="E333" s="10"/>
      <c r="H333" s="10"/>
    </row>
    <row r="334" spans="4:8" ht="15.75" customHeight="1" x14ac:dyDescent="0.3">
      <c r="D334" s="9"/>
      <c r="E334" s="10"/>
      <c r="H334" s="10"/>
    </row>
    <row r="335" spans="4:8" ht="15.75" customHeight="1" x14ac:dyDescent="0.3">
      <c r="D335" s="9"/>
      <c r="E335" s="10"/>
      <c r="H335" s="10"/>
    </row>
    <row r="336" spans="4:8" ht="15.75" customHeight="1" x14ac:dyDescent="0.3">
      <c r="D336" s="9"/>
      <c r="E336" s="10"/>
      <c r="H336" s="10"/>
    </row>
    <row r="337" spans="4:8" ht="15.75" customHeight="1" x14ac:dyDescent="0.3">
      <c r="D337" s="9"/>
      <c r="E337" s="10"/>
      <c r="H337" s="10"/>
    </row>
    <row r="338" spans="4:8" ht="15.75" customHeight="1" x14ac:dyDescent="0.3">
      <c r="D338" s="9"/>
      <c r="E338" s="10"/>
      <c r="H338" s="10"/>
    </row>
    <row r="339" spans="4:8" ht="15.75" customHeight="1" x14ac:dyDescent="0.3">
      <c r="D339" s="9"/>
      <c r="E339" s="10"/>
      <c r="H339" s="10"/>
    </row>
    <row r="340" spans="4:8" ht="15.75" customHeight="1" x14ac:dyDescent="0.3">
      <c r="D340" s="9"/>
      <c r="E340" s="10"/>
      <c r="H340" s="10"/>
    </row>
    <row r="341" spans="4:8" ht="15.75" customHeight="1" x14ac:dyDescent="0.3">
      <c r="D341" s="9"/>
      <c r="E341" s="10"/>
      <c r="H341" s="10"/>
    </row>
    <row r="342" spans="4:8" ht="15.75" customHeight="1" x14ac:dyDescent="0.3">
      <c r="D342" s="9"/>
      <c r="E342" s="10"/>
      <c r="H342" s="10"/>
    </row>
    <row r="343" spans="4:8" ht="15.75" customHeight="1" x14ac:dyDescent="0.3">
      <c r="D343" s="9"/>
      <c r="E343" s="10"/>
      <c r="H343" s="10"/>
    </row>
    <row r="344" spans="4:8" ht="15.75" customHeight="1" x14ac:dyDescent="0.3">
      <c r="D344" s="9"/>
      <c r="E344" s="10"/>
      <c r="H344" s="10"/>
    </row>
    <row r="345" spans="4:8" ht="15.75" customHeight="1" x14ac:dyDescent="0.3">
      <c r="D345" s="9"/>
      <c r="E345" s="10"/>
      <c r="H345" s="10"/>
    </row>
    <row r="346" spans="4:8" ht="15.75" customHeight="1" x14ac:dyDescent="0.3">
      <c r="D346" s="9"/>
      <c r="E346" s="10"/>
      <c r="H346" s="10"/>
    </row>
    <row r="347" spans="4:8" ht="15.75" customHeight="1" x14ac:dyDescent="0.3">
      <c r="D347" s="9"/>
      <c r="E347" s="10"/>
      <c r="H347" s="10"/>
    </row>
    <row r="348" spans="4:8" ht="15.75" customHeight="1" x14ac:dyDescent="0.3">
      <c r="D348" s="9"/>
      <c r="E348" s="10"/>
      <c r="H348" s="10"/>
    </row>
    <row r="349" spans="4:8" ht="15.75" customHeight="1" x14ac:dyDescent="0.3">
      <c r="D349" s="9"/>
      <c r="E349" s="10"/>
      <c r="H349" s="10"/>
    </row>
    <row r="350" spans="4:8" ht="15.75" customHeight="1" x14ac:dyDescent="0.3">
      <c r="D350" s="9"/>
      <c r="E350" s="10"/>
      <c r="H350" s="10"/>
    </row>
    <row r="351" spans="4:8" ht="15.75" customHeight="1" x14ac:dyDescent="0.3">
      <c r="D351" s="9"/>
      <c r="E351" s="10"/>
      <c r="H351" s="10"/>
    </row>
    <row r="352" spans="4:8" ht="15.75" customHeight="1" x14ac:dyDescent="0.3">
      <c r="D352" s="9"/>
      <c r="E352" s="10"/>
      <c r="H352" s="10"/>
    </row>
    <row r="353" spans="4:8" ht="15.75" customHeight="1" x14ac:dyDescent="0.3">
      <c r="D353" s="9"/>
      <c r="E353" s="10"/>
      <c r="H353" s="10"/>
    </row>
    <row r="354" spans="4:8" ht="15.75" customHeight="1" x14ac:dyDescent="0.3">
      <c r="D354" s="9"/>
      <c r="E354" s="10"/>
      <c r="H354" s="10"/>
    </row>
    <row r="355" spans="4:8" ht="15.75" customHeight="1" x14ac:dyDescent="0.3">
      <c r="D355" s="9"/>
      <c r="E355" s="10"/>
      <c r="H355" s="10"/>
    </row>
    <row r="356" spans="4:8" ht="15.75" customHeight="1" x14ac:dyDescent="0.3">
      <c r="D356" s="9"/>
      <c r="E356" s="10"/>
      <c r="H356" s="10"/>
    </row>
    <row r="357" spans="4:8" ht="15.75" customHeight="1" x14ac:dyDescent="0.3">
      <c r="D357" s="9"/>
      <c r="E357" s="10"/>
      <c r="H357" s="10"/>
    </row>
    <row r="358" spans="4:8" ht="15.75" customHeight="1" x14ac:dyDescent="0.3">
      <c r="D358" s="9"/>
      <c r="E358" s="10"/>
      <c r="H358" s="10"/>
    </row>
    <row r="359" spans="4:8" ht="15.75" customHeight="1" x14ac:dyDescent="0.3">
      <c r="D359" s="9"/>
      <c r="E359" s="10"/>
      <c r="H359" s="10"/>
    </row>
    <row r="360" spans="4:8" ht="15.75" customHeight="1" x14ac:dyDescent="0.3">
      <c r="D360" s="9"/>
      <c r="E360" s="10"/>
      <c r="H360" s="10"/>
    </row>
    <row r="361" spans="4:8" ht="15.75" customHeight="1" x14ac:dyDescent="0.3">
      <c r="D361" s="9"/>
      <c r="E361" s="10"/>
      <c r="H361" s="10"/>
    </row>
    <row r="362" spans="4:8" ht="15.75" customHeight="1" x14ac:dyDescent="0.3">
      <c r="D362" s="9"/>
      <c r="E362" s="10"/>
      <c r="H362" s="10"/>
    </row>
    <row r="363" spans="4:8" ht="15.75" customHeight="1" x14ac:dyDescent="0.3">
      <c r="D363" s="9"/>
      <c r="E363" s="10"/>
      <c r="H363" s="10"/>
    </row>
    <row r="364" spans="4:8" ht="15.75" customHeight="1" x14ac:dyDescent="0.3">
      <c r="D364" s="9"/>
      <c r="E364" s="10"/>
      <c r="H364" s="10"/>
    </row>
    <row r="365" spans="4:8" ht="15.75" customHeight="1" x14ac:dyDescent="0.3">
      <c r="D365" s="9"/>
      <c r="E365" s="10"/>
      <c r="H365" s="10"/>
    </row>
    <row r="366" spans="4:8" ht="15.75" customHeight="1" x14ac:dyDescent="0.3">
      <c r="D366" s="9"/>
      <c r="E366" s="10"/>
      <c r="H366" s="10"/>
    </row>
    <row r="367" spans="4:8" ht="15.75" customHeight="1" x14ac:dyDescent="0.3">
      <c r="D367" s="9"/>
      <c r="E367" s="10"/>
      <c r="H367" s="10"/>
    </row>
    <row r="368" spans="4:8" ht="15.75" customHeight="1" x14ac:dyDescent="0.3">
      <c r="D368" s="9"/>
      <c r="E368" s="10"/>
      <c r="H368" s="10"/>
    </row>
    <row r="369" spans="4:8" ht="15.75" customHeight="1" x14ac:dyDescent="0.3">
      <c r="D369" s="9"/>
      <c r="E369" s="10"/>
      <c r="H369" s="10"/>
    </row>
    <row r="370" spans="4:8" ht="15.75" customHeight="1" x14ac:dyDescent="0.3">
      <c r="D370" s="9"/>
      <c r="E370" s="10"/>
      <c r="H370" s="10"/>
    </row>
    <row r="371" spans="4:8" ht="15.75" customHeight="1" x14ac:dyDescent="0.3">
      <c r="D371" s="9"/>
      <c r="E371" s="10"/>
      <c r="H371" s="10"/>
    </row>
    <row r="372" spans="4:8" ht="15.75" customHeight="1" x14ac:dyDescent="0.3">
      <c r="D372" s="9"/>
      <c r="E372" s="10"/>
      <c r="H372" s="10"/>
    </row>
    <row r="373" spans="4:8" ht="15.75" customHeight="1" x14ac:dyDescent="0.3">
      <c r="D373" s="9"/>
      <c r="E373" s="10"/>
      <c r="H373" s="10"/>
    </row>
    <row r="374" spans="4:8" ht="15.75" customHeight="1" x14ac:dyDescent="0.3">
      <c r="D374" s="9"/>
      <c r="E374" s="10"/>
      <c r="H374" s="10"/>
    </row>
    <row r="375" spans="4:8" ht="15.75" customHeight="1" x14ac:dyDescent="0.3">
      <c r="D375" s="9"/>
      <c r="E375" s="10"/>
      <c r="H375" s="10"/>
    </row>
    <row r="376" spans="4:8" ht="15.75" customHeight="1" x14ac:dyDescent="0.3">
      <c r="D376" s="9"/>
      <c r="E376" s="10"/>
      <c r="H376" s="10"/>
    </row>
    <row r="377" spans="4:8" ht="15.75" customHeight="1" x14ac:dyDescent="0.3">
      <c r="D377" s="9"/>
      <c r="E377" s="10"/>
      <c r="H377" s="10"/>
    </row>
    <row r="378" spans="4:8" ht="15.75" customHeight="1" x14ac:dyDescent="0.3">
      <c r="D378" s="9"/>
      <c r="E378" s="10"/>
      <c r="H378" s="10"/>
    </row>
    <row r="379" spans="4:8" ht="15.75" customHeight="1" x14ac:dyDescent="0.3">
      <c r="D379" s="9"/>
      <c r="E379" s="10"/>
      <c r="H379" s="10"/>
    </row>
    <row r="380" spans="4:8" ht="15.75" customHeight="1" x14ac:dyDescent="0.3">
      <c r="D380" s="9"/>
      <c r="E380" s="10"/>
      <c r="H380" s="10"/>
    </row>
    <row r="381" spans="4:8" ht="15.75" customHeight="1" x14ac:dyDescent="0.3">
      <c r="D381" s="9"/>
      <c r="E381" s="10"/>
      <c r="H381" s="10"/>
    </row>
    <row r="382" spans="4:8" ht="15.75" customHeight="1" x14ac:dyDescent="0.3">
      <c r="D382" s="9"/>
      <c r="E382" s="10"/>
      <c r="H382" s="10"/>
    </row>
    <row r="383" spans="4:8" ht="15.75" customHeight="1" x14ac:dyDescent="0.3">
      <c r="D383" s="9"/>
      <c r="E383" s="10"/>
      <c r="H383" s="10"/>
    </row>
    <row r="384" spans="4:8" ht="15.75" customHeight="1" x14ac:dyDescent="0.3">
      <c r="D384" s="9"/>
      <c r="E384" s="10"/>
      <c r="H384" s="10"/>
    </row>
    <row r="385" spans="4:8" ht="15.75" customHeight="1" x14ac:dyDescent="0.3">
      <c r="D385" s="9"/>
      <c r="E385" s="10"/>
      <c r="H385" s="10"/>
    </row>
    <row r="386" spans="4:8" ht="15.75" customHeight="1" x14ac:dyDescent="0.3">
      <c r="D386" s="9"/>
      <c r="E386" s="10"/>
      <c r="H386" s="10"/>
    </row>
    <row r="387" spans="4:8" ht="15.75" customHeight="1" x14ac:dyDescent="0.3">
      <c r="D387" s="9"/>
      <c r="E387" s="10"/>
      <c r="H387" s="10"/>
    </row>
    <row r="388" spans="4:8" ht="15.75" customHeight="1" x14ac:dyDescent="0.3">
      <c r="D388" s="9"/>
      <c r="E388" s="10"/>
      <c r="H388" s="10"/>
    </row>
    <row r="389" spans="4:8" ht="15.75" customHeight="1" x14ac:dyDescent="0.3">
      <c r="D389" s="9"/>
      <c r="E389" s="10"/>
      <c r="H389" s="10"/>
    </row>
    <row r="390" spans="4:8" ht="15.75" customHeight="1" x14ac:dyDescent="0.3">
      <c r="D390" s="9"/>
      <c r="E390" s="10"/>
      <c r="H390" s="10"/>
    </row>
    <row r="391" spans="4:8" ht="15.75" customHeight="1" x14ac:dyDescent="0.3">
      <c r="D391" s="9"/>
      <c r="E391" s="10"/>
      <c r="H391" s="10"/>
    </row>
    <row r="392" spans="4:8" ht="15.75" customHeight="1" x14ac:dyDescent="0.3">
      <c r="D392" s="9"/>
      <c r="E392" s="10"/>
      <c r="H392" s="10"/>
    </row>
    <row r="393" spans="4:8" ht="15.75" customHeight="1" x14ac:dyDescent="0.3">
      <c r="D393" s="9"/>
      <c r="E393" s="10"/>
      <c r="H393" s="10"/>
    </row>
    <row r="394" spans="4:8" ht="15.75" customHeight="1" x14ac:dyDescent="0.3">
      <c r="D394" s="9"/>
      <c r="E394" s="10"/>
      <c r="H394" s="10"/>
    </row>
    <row r="395" spans="4:8" ht="15.75" customHeight="1" x14ac:dyDescent="0.3">
      <c r="D395" s="9"/>
      <c r="E395" s="10"/>
      <c r="H395" s="10"/>
    </row>
    <row r="396" spans="4:8" ht="15.75" customHeight="1" x14ac:dyDescent="0.3">
      <c r="D396" s="9"/>
      <c r="E396" s="10"/>
      <c r="H396" s="10"/>
    </row>
    <row r="397" spans="4:8" ht="15.75" customHeight="1" x14ac:dyDescent="0.3">
      <c r="D397" s="9"/>
      <c r="E397" s="10"/>
      <c r="H397" s="10"/>
    </row>
    <row r="398" spans="4:8" ht="15.75" customHeight="1" x14ac:dyDescent="0.3">
      <c r="D398" s="9"/>
      <c r="E398" s="10"/>
      <c r="H398" s="10"/>
    </row>
    <row r="399" spans="4:8" ht="15.75" customHeight="1" x14ac:dyDescent="0.3">
      <c r="D399" s="9"/>
      <c r="E399" s="10"/>
      <c r="H399" s="10"/>
    </row>
    <row r="400" spans="4:8" ht="15.75" customHeight="1" x14ac:dyDescent="0.3">
      <c r="D400" s="9"/>
      <c r="E400" s="10"/>
      <c r="H400" s="10"/>
    </row>
    <row r="401" spans="4:8" ht="15.75" customHeight="1" x14ac:dyDescent="0.3">
      <c r="D401" s="9"/>
      <c r="E401" s="10"/>
      <c r="H401" s="10"/>
    </row>
    <row r="402" spans="4:8" ht="15.75" customHeight="1" x14ac:dyDescent="0.3">
      <c r="D402" s="9"/>
      <c r="E402" s="10"/>
      <c r="H402" s="10"/>
    </row>
    <row r="403" spans="4:8" ht="15.75" customHeight="1" x14ac:dyDescent="0.3">
      <c r="D403" s="9"/>
      <c r="E403" s="10"/>
      <c r="H403" s="10"/>
    </row>
    <row r="404" spans="4:8" ht="15.75" customHeight="1" x14ac:dyDescent="0.3">
      <c r="D404" s="9"/>
      <c r="E404" s="10"/>
      <c r="H404" s="10"/>
    </row>
    <row r="405" spans="4:8" ht="15.75" customHeight="1" x14ac:dyDescent="0.3">
      <c r="D405" s="9"/>
      <c r="E405" s="10"/>
      <c r="H405" s="10"/>
    </row>
    <row r="406" spans="4:8" ht="15.75" customHeight="1" x14ac:dyDescent="0.3">
      <c r="D406" s="9"/>
      <c r="E406" s="10"/>
      <c r="H406" s="10"/>
    </row>
    <row r="407" spans="4:8" ht="15.75" customHeight="1" x14ac:dyDescent="0.3">
      <c r="D407" s="9"/>
      <c r="E407" s="10"/>
      <c r="H407" s="10"/>
    </row>
    <row r="408" spans="4:8" ht="15.75" customHeight="1" x14ac:dyDescent="0.3">
      <c r="D408" s="9"/>
      <c r="E408" s="10"/>
      <c r="H408" s="10"/>
    </row>
    <row r="409" spans="4:8" ht="15.75" customHeight="1" x14ac:dyDescent="0.3">
      <c r="D409" s="9"/>
      <c r="E409" s="10"/>
      <c r="H409" s="10"/>
    </row>
    <row r="410" spans="4:8" ht="15.75" customHeight="1" x14ac:dyDescent="0.3">
      <c r="D410" s="9"/>
      <c r="E410" s="10"/>
      <c r="H410" s="10"/>
    </row>
    <row r="411" spans="4:8" ht="15.75" customHeight="1" x14ac:dyDescent="0.3">
      <c r="D411" s="9"/>
      <c r="E411" s="10"/>
      <c r="H411" s="10"/>
    </row>
    <row r="412" spans="4:8" ht="15.75" customHeight="1" x14ac:dyDescent="0.3">
      <c r="D412" s="9"/>
      <c r="E412" s="10"/>
      <c r="H412" s="10"/>
    </row>
    <row r="413" spans="4:8" ht="15.75" customHeight="1" x14ac:dyDescent="0.3">
      <c r="D413" s="9"/>
      <c r="E413" s="10"/>
      <c r="H413" s="10"/>
    </row>
    <row r="414" spans="4:8" ht="15.75" customHeight="1" x14ac:dyDescent="0.3">
      <c r="D414" s="9"/>
      <c r="E414" s="10"/>
      <c r="H414" s="10"/>
    </row>
    <row r="415" spans="4:8" ht="15.75" customHeight="1" x14ac:dyDescent="0.3">
      <c r="D415" s="9"/>
      <c r="E415" s="10"/>
      <c r="H415" s="10"/>
    </row>
    <row r="416" spans="4:8" ht="15.75" customHeight="1" x14ac:dyDescent="0.3">
      <c r="D416" s="9"/>
      <c r="E416" s="10"/>
      <c r="H416" s="10"/>
    </row>
    <row r="417" spans="4:8" ht="15.75" customHeight="1" x14ac:dyDescent="0.3">
      <c r="D417" s="9"/>
      <c r="E417" s="10"/>
      <c r="H417" s="10"/>
    </row>
    <row r="418" spans="4:8" ht="15.75" customHeight="1" x14ac:dyDescent="0.3">
      <c r="D418" s="9"/>
      <c r="E418" s="10"/>
      <c r="H418" s="10"/>
    </row>
    <row r="419" spans="4:8" ht="15.75" customHeight="1" x14ac:dyDescent="0.3">
      <c r="D419" s="9"/>
      <c r="E419" s="10"/>
      <c r="H419" s="10"/>
    </row>
    <row r="420" spans="4:8" ht="15.75" customHeight="1" x14ac:dyDescent="0.3">
      <c r="D420" s="9"/>
      <c r="E420" s="10"/>
      <c r="H420" s="10"/>
    </row>
    <row r="421" spans="4:8" ht="15.75" customHeight="1" x14ac:dyDescent="0.3">
      <c r="D421" s="9"/>
      <c r="E421" s="10"/>
      <c r="H421" s="10"/>
    </row>
    <row r="422" spans="4:8" ht="15.75" customHeight="1" x14ac:dyDescent="0.3">
      <c r="D422" s="9"/>
      <c r="E422" s="10"/>
      <c r="H422" s="10"/>
    </row>
    <row r="423" spans="4:8" ht="15.75" customHeight="1" x14ac:dyDescent="0.3">
      <c r="D423" s="9"/>
      <c r="E423" s="10"/>
      <c r="H423" s="10"/>
    </row>
    <row r="424" spans="4:8" ht="15.75" customHeight="1" x14ac:dyDescent="0.3">
      <c r="D424" s="9"/>
      <c r="E424" s="10"/>
      <c r="H424" s="10"/>
    </row>
    <row r="425" spans="4:8" ht="15.75" customHeight="1" x14ac:dyDescent="0.3">
      <c r="D425" s="9"/>
      <c r="E425" s="10"/>
      <c r="H425" s="10"/>
    </row>
    <row r="426" spans="4:8" ht="15.75" customHeight="1" x14ac:dyDescent="0.3">
      <c r="D426" s="9"/>
      <c r="E426" s="10"/>
      <c r="H426" s="10"/>
    </row>
    <row r="427" spans="4:8" ht="15.75" customHeight="1" x14ac:dyDescent="0.3">
      <c r="D427" s="9"/>
      <c r="E427" s="10"/>
      <c r="H427" s="10"/>
    </row>
    <row r="428" spans="4:8" ht="15.75" customHeight="1" x14ac:dyDescent="0.3">
      <c r="D428" s="9"/>
      <c r="E428" s="10"/>
      <c r="H428" s="10"/>
    </row>
    <row r="429" spans="4:8" ht="15.75" customHeight="1" x14ac:dyDescent="0.3">
      <c r="D429" s="9"/>
      <c r="E429" s="10"/>
      <c r="H429" s="10"/>
    </row>
    <row r="430" spans="4:8" ht="15.75" customHeight="1" x14ac:dyDescent="0.3">
      <c r="D430" s="9"/>
      <c r="E430" s="10"/>
      <c r="H430" s="10"/>
    </row>
    <row r="431" spans="4:8" ht="15.75" customHeight="1" x14ac:dyDescent="0.3">
      <c r="D431" s="9"/>
      <c r="E431" s="10"/>
      <c r="H431" s="10"/>
    </row>
    <row r="432" spans="4:8" ht="15.75" customHeight="1" x14ac:dyDescent="0.3">
      <c r="D432" s="9"/>
      <c r="E432" s="10"/>
      <c r="H432" s="10"/>
    </row>
    <row r="433" spans="4:8" ht="15.75" customHeight="1" x14ac:dyDescent="0.3">
      <c r="D433" s="9"/>
      <c r="E433" s="10"/>
      <c r="H433" s="10"/>
    </row>
    <row r="434" spans="4:8" ht="15.75" customHeight="1" x14ac:dyDescent="0.3">
      <c r="D434" s="9"/>
      <c r="E434" s="10"/>
      <c r="H434" s="10"/>
    </row>
    <row r="435" spans="4:8" ht="15.75" customHeight="1" x14ac:dyDescent="0.3">
      <c r="D435" s="9"/>
      <c r="E435" s="10"/>
      <c r="H435" s="10"/>
    </row>
    <row r="436" spans="4:8" ht="15.75" customHeight="1" x14ac:dyDescent="0.3">
      <c r="D436" s="9"/>
      <c r="E436" s="10"/>
      <c r="H436" s="10"/>
    </row>
    <row r="437" spans="4:8" ht="15.75" customHeight="1" x14ac:dyDescent="0.3">
      <c r="D437" s="9"/>
      <c r="E437" s="10"/>
      <c r="H437" s="10"/>
    </row>
    <row r="438" spans="4:8" ht="15.75" customHeight="1" x14ac:dyDescent="0.3">
      <c r="D438" s="9"/>
      <c r="E438" s="10"/>
      <c r="H438" s="10"/>
    </row>
    <row r="439" spans="4:8" ht="15.75" customHeight="1" x14ac:dyDescent="0.3">
      <c r="D439" s="9"/>
      <c r="E439" s="10"/>
      <c r="H439" s="10"/>
    </row>
    <row r="440" spans="4:8" ht="15.75" customHeight="1" x14ac:dyDescent="0.3">
      <c r="D440" s="9"/>
      <c r="E440" s="10"/>
      <c r="H440" s="10"/>
    </row>
    <row r="441" spans="4:8" ht="15.75" customHeight="1" x14ac:dyDescent="0.3">
      <c r="D441" s="9"/>
      <c r="E441" s="10"/>
      <c r="H441" s="10"/>
    </row>
    <row r="442" spans="4:8" ht="15.75" customHeight="1" x14ac:dyDescent="0.3">
      <c r="D442" s="9"/>
      <c r="E442" s="10"/>
      <c r="H442" s="10"/>
    </row>
    <row r="443" spans="4:8" ht="15.75" customHeight="1" x14ac:dyDescent="0.3">
      <c r="D443" s="9"/>
      <c r="E443" s="10"/>
      <c r="H443" s="10"/>
    </row>
    <row r="444" spans="4:8" ht="15.75" customHeight="1" x14ac:dyDescent="0.3">
      <c r="D444" s="9"/>
      <c r="E444" s="10"/>
      <c r="H444" s="10"/>
    </row>
    <row r="445" spans="4:8" ht="15.75" customHeight="1" x14ac:dyDescent="0.3">
      <c r="D445" s="9"/>
      <c r="E445" s="10"/>
      <c r="H445" s="10"/>
    </row>
    <row r="446" spans="4:8" ht="15.75" customHeight="1" x14ac:dyDescent="0.3">
      <c r="D446" s="9"/>
      <c r="E446" s="10"/>
      <c r="H446" s="10"/>
    </row>
    <row r="447" spans="4:8" ht="15.75" customHeight="1" x14ac:dyDescent="0.3">
      <c r="D447" s="9"/>
      <c r="E447" s="10"/>
      <c r="H447" s="10"/>
    </row>
    <row r="448" spans="4:8" ht="15.75" customHeight="1" x14ac:dyDescent="0.3">
      <c r="D448" s="9"/>
      <c r="E448" s="10"/>
      <c r="H448" s="10"/>
    </row>
    <row r="449" spans="4:8" ht="15.75" customHeight="1" x14ac:dyDescent="0.3">
      <c r="D449" s="9"/>
      <c r="E449" s="10"/>
      <c r="H449" s="10"/>
    </row>
    <row r="450" spans="4:8" ht="15.75" customHeight="1" x14ac:dyDescent="0.3">
      <c r="D450" s="9"/>
      <c r="E450" s="10"/>
      <c r="H450" s="10"/>
    </row>
    <row r="451" spans="4:8" ht="15.75" customHeight="1" x14ac:dyDescent="0.3">
      <c r="D451" s="9"/>
      <c r="E451" s="10"/>
      <c r="H451" s="10"/>
    </row>
    <row r="452" spans="4:8" ht="15.75" customHeight="1" x14ac:dyDescent="0.3">
      <c r="D452" s="9"/>
      <c r="E452" s="10"/>
      <c r="H452" s="10"/>
    </row>
    <row r="453" spans="4:8" ht="15.75" customHeight="1" x14ac:dyDescent="0.3">
      <c r="D453" s="9"/>
      <c r="E453" s="10"/>
      <c r="H453" s="10"/>
    </row>
    <row r="454" spans="4:8" ht="15.75" customHeight="1" x14ac:dyDescent="0.3">
      <c r="D454" s="9"/>
      <c r="E454" s="10"/>
      <c r="H454" s="10"/>
    </row>
    <row r="455" spans="4:8" ht="15.75" customHeight="1" x14ac:dyDescent="0.3">
      <c r="D455" s="9"/>
      <c r="E455" s="10"/>
      <c r="H455" s="10"/>
    </row>
    <row r="456" spans="4:8" ht="15.75" customHeight="1" x14ac:dyDescent="0.3">
      <c r="D456" s="9"/>
      <c r="E456" s="10"/>
      <c r="H456" s="10"/>
    </row>
    <row r="457" spans="4:8" ht="15.75" customHeight="1" x14ac:dyDescent="0.3">
      <c r="D457" s="9"/>
      <c r="E457" s="10"/>
      <c r="H457" s="10"/>
    </row>
    <row r="458" spans="4:8" ht="15.75" customHeight="1" x14ac:dyDescent="0.3">
      <c r="D458" s="9"/>
      <c r="E458" s="10"/>
      <c r="H458" s="10"/>
    </row>
    <row r="459" spans="4:8" ht="15.75" customHeight="1" x14ac:dyDescent="0.3">
      <c r="D459" s="9"/>
      <c r="E459" s="10"/>
      <c r="H459" s="10"/>
    </row>
    <row r="460" spans="4:8" ht="15.75" customHeight="1" x14ac:dyDescent="0.3">
      <c r="D460" s="9"/>
      <c r="E460" s="10"/>
      <c r="H460" s="10"/>
    </row>
    <row r="461" spans="4:8" ht="15.75" customHeight="1" x14ac:dyDescent="0.3">
      <c r="D461" s="9"/>
      <c r="E461" s="10"/>
      <c r="H461" s="10"/>
    </row>
    <row r="462" spans="4:8" ht="15.75" customHeight="1" x14ac:dyDescent="0.3">
      <c r="D462" s="9"/>
      <c r="E462" s="10"/>
      <c r="H462" s="10"/>
    </row>
    <row r="463" spans="4:8" ht="15.75" customHeight="1" x14ac:dyDescent="0.3">
      <c r="D463" s="9"/>
      <c r="E463" s="10"/>
      <c r="H463" s="10"/>
    </row>
    <row r="464" spans="4:8" ht="15.75" customHeight="1" x14ac:dyDescent="0.3">
      <c r="D464" s="9"/>
      <c r="E464" s="10"/>
      <c r="H464" s="10"/>
    </row>
    <row r="465" spans="4:8" ht="15.75" customHeight="1" x14ac:dyDescent="0.3">
      <c r="D465" s="9"/>
      <c r="E465" s="10"/>
      <c r="H465" s="10"/>
    </row>
    <row r="466" spans="4:8" ht="15.75" customHeight="1" x14ac:dyDescent="0.3">
      <c r="D466" s="9"/>
      <c r="E466" s="10"/>
      <c r="H466" s="10"/>
    </row>
    <row r="467" spans="4:8" ht="15.75" customHeight="1" x14ac:dyDescent="0.3">
      <c r="D467" s="9"/>
      <c r="E467" s="10"/>
      <c r="H467" s="10"/>
    </row>
    <row r="468" spans="4:8" ht="15.75" customHeight="1" x14ac:dyDescent="0.3">
      <c r="D468" s="9"/>
      <c r="E468" s="10"/>
      <c r="H468" s="10"/>
    </row>
    <row r="469" spans="4:8" ht="15.75" customHeight="1" x14ac:dyDescent="0.3">
      <c r="D469" s="9"/>
      <c r="E469" s="10"/>
      <c r="H469" s="10"/>
    </row>
    <row r="470" spans="4:8" ht="15.75" customHeight="1" x14ac:dyDescent="0.3">
      <c r="D470" s="9"/>
      <c r="E470" s="10"/>
      <c r="H470" s="10"/>
    </row>
    <row r="471" spans="4:8" ht="15.75" customHeight="1" x14ac:dyDescent="0.3">
      <c r="D471" s="9"/>
      <c r="E471" s="10"/>
      <c r="H471" s="10"/>
    </row>
    <row r="472" spans="4:8" ht="15.75" customHeight="1" x14ac:dyDescent="0.3">
      <c r="D472" s="9"/>
      <c r="E472" s="10"/>
      <c r="H472" s="10"/>
    </row>
    <row r="473" spans="4:8" ht="15.75" customHeight="1" x14ac:dyDescent="0.3">
      <c r="D473" s="9"/>
      <c r="E473" s="10"/>
      <c r="H473" s="10"/>
    </row>
    <row r="474" spans="4:8" ht="15.75" customHeight="1" x14ac:dyDescent="0.3">
      <c r="D474" s="9"/>
      <c r="E474" s="10"/>
      <c r="H474" s="10"/>
    </row>
    <row r="475" spans="4:8" ht="15.75" customHeight="1" x14ac:dyDescent="0.3">
      <c r="D475" s="9"/>
      <c r="E475" s="10"/>
      <c r="H475" s="10"/>
    </row>
    <row r="476" spans="4:8" ht="15.75" customHeight="1" x14ac:dyDescent="0.3">
      <c r="D476" s="9"/>
      <c r="E476" s="10"/>
      <c r="H476" s="10"/>
    </row>
    <row r="477" spans="4:8" ht="15.75" customHeight="1" x14ac:dyDescent="0.3">
      <c r="D477" s="9"/>
      <c r="E477" s="10"/>
      <c r="H477" s="10"/>
    </row>
    <row r="478" spans="4:8" ht="15.75" customHeight="1" x14ac:dyDescent="0.3">
      <c r="D478" s="9"/>
      <c r="E478" s="10"/>
      <c r="H478" s="10"/>
    </row>
    <row r="479" spans="4:8" ht="15.75" customHeight="1" x14ac:dyDescent="0.3">
      <c r="D479" s="9"/>
      <c r="E479" s="10"/>
      <c r="H479" s="10"/>
    </row>
    <row r="480" spans="4:8" ht="15.75" customHeight="1" x14ac:dyDescent="0.3">
      <c r="D480" s="9"/>
      <c r="E480" s="10"/>
      <c r="H480" s="10"/>
    </row>
    <row r="481" spans="4:8" ht="15.75" customHeight="1" x14ac:dyDescent="0.3">
      <c r="D481" s="9"/>
      <c r="E481" s="10"/>
      <c r="H481" s="10"/>
    </row>
    <row r="482" spans="4:8" ht="15.75" customHeight="1" x14ac:dyDescent="0.3">
      <c r="D482" s="9"/>
      <c r="E482" s="10"/>
      <c r="H482" s="10"/>
    </row>
    <row r="483" spans="4:8" ht="15.75" customHeight="1" x14ac:dyDescent="0.3">
      <c r="D483" s="9"/>
      <c r="E483" s="10"/>
      <c r="H483" s="10"/>
    </row>
    <row r="484" spans="4:8" ht="15.75" customHeight="1" x14ac:dyDescent="0.3">
      <c r="D484" s="9"/>
      <c r="E484" s="10"/>
      <c r="H484" s="10"/>
    </row>
    <row r="485" spans="4:8" ht="15.75" customHeight="1" x14ac:dyDescent="0.3">
      <c r="D485" s="9"/>
      <c r="E485" s="10"/>
      <c r="H485" s="10"/>
    </row>
    <row r="486" spans="4:8" ht="15.75" customHeight="1" x14ac:dyDescent="0.3">
      <c r="D486" s="9"/>
      <c r="E486" s="10"/>
      <c r="H486" s="10"/>
    </row>
    <row r="487" spans="4:8" ht="15.75" customHeight="1" x14ac:dyDescent="0.3">
      <c r="D487" s="9"/>
      <c r="E487" s="10"/>
      <c r="H487" s="10"/>
    </row>
    <row r="488" spans="4:8" ht="15.75" customHeight="1" x14ac:dyDescent="0.3">
      <c r="D488" s="9"/>
      <c r="E488" s="10"/>
      <c r="H488" s="10"/>
    </row>
    <row r="489" spans="4:8" ht="15.75" customHeight="1" x14ac:dyDescent="0.3">
      <c r="D489" s="9"/>
      <c r="E489" s="10"/>
      <c r="H489" s="10"/>
    </row>
    <row r="490" spans="4:8" ht="15.75" customHeight="1" x14ac:dyDescent="0.3">
      <c r="D490" s="9"/>
      <c r="E490" s="10"/>
      <c r="H490" s="10"/>
    </row>
    <row r="491" spans="4:8" ht="15.75" customHeight="1" x14ac:dyDescent="0.3">
      <c r="D491" s="9"/>
      <c r="E491" s="10"/>
      <c r="H491" s="10"/>
    </row>
    <row r="492" spans="4:8" ht="15.75" customHeight="1" x14ac:dyDescent="0.3">
      <c r="D492" s="9"/>
      <c r="E492" s="10"/>
      <c r="H492" s="10"/>
    </row>
    <row r="493" spans="4:8" ht="15.75" customHeight="1" x14ac:dyDescent="0.3">
      <c r="D493" s="9"/>
      <c r="E493" s="10"/>
      <c r="H493" s="10"/>
    </row>
    <row r="494" spans="4:8" ht="15.75" customHeight="1" x14ac:dyDescent="0.3">
      <c r="D494" s="9"/>
      <c r="E494" s="10"/>
      <c r="H494" s="10"/>
    </row>
    <row r="495" spans="4:8" ht="15.75" customHeight="1" x14ac:dyDescent="0.3">
      <c r="D495" s="9"/>
      <c r="E495" s="10"/>
      <c r="H495" s="10"/>
    </row>
    <row r="496" spans="4:8" ht="15.75" customHeight="1" x14ac:dyDescent="0.3">
      <c r="D496" s="9"/>
      <c r="E496" s="10"/>
      <c r="H496" s="10"/>
    </row>
    <row r="497" spans="4:8" ht="15.75" customHeight="1" x14ac:dyDescent="0.3">
      <c r="D497" s="9"/>
      <c r="E497" s="10"/>
      <c r="H497" s="10"/>
    </row>
    <row r="498" spans="4:8" ht="15.75" customHeight="1" x14ac:dyDescent="0.3">
      <c r="D498" s="9"/>
      <c r="E498" s="10"/>
      <c r="H498" s="10"/>
    </row>
    <row r="499" spans="4:8" ht="15.75" customHeight="1" x14ac:dyDescent="0.3">
      <c r="D499" s="9"/>
      <c r="E499" s="10"/>
      <c r="H499" s="10"/>
    </row>
    <row r="500" spans="4:8" ht="15.75" customHeight="1" x14ac:dyDescent="0.3">
      <c r="D500" s="9"/>
      <c r="E500" s="10"/>
      <c r="H500" s="10"/>
    </row>
    <row r="501" spans="4:8" ht="15.75" customHeight="1" x14ac:dyDescent="0.3">
      <c r="D501" s="9"/>
      <c r="E501" s="10"/>
      <c r="H501" s="10"/>
    </row>
    <row r="502" spans="4:8" ht="15.75" customHeight="1" x14ac:dyDescent="0.3">
      <c r="D502" s="9"/>
      <c r="E502" s="10"/>
      <c r="H502" s="10"/>
    </row>
    <row r="503" spans="4:8" ht="15.75" customHeight="1" x14ac:dyDescent="0.3">
      <c r="D503" s="9"/>
      <c r="E503" s="10"/>
      <c r="H503" s="10"/>
    </row>
    <row r="504" spans="4:8" ht="15.75" customHeight="1" x14ac:dyDescent="0.3">
      <c r="D504" s="9"/>
      <c r="E504" s="10"/>
      <c r="H504" s="10"/>
    </row>
    <row r="505" spans="4:8" ht="15.75" customHeight="1" x14ac:dyDescent="0.3">
      <c r="D505" s="9"/>
      <c r="E505" s="10"/>
      <c r="H505" s="10"/>
    </row>
    <row r="506" spans="4:8" ht="15.75" customHeight="1" x14ac:dyDescent="0.3">
      <c r="D506" s="9"/>
      <c r="E506" s="10"/>
      <c r="H506" s="10"/>
    </row>
    <row r="507" spans="4:8" ht="15.75" customHeight="1" x14ac:dyDescent="0.3">
      <c r="D507" s="9"/>
      <c r="E507" s="10"/>
      <c r="H507" s="10"/>
    </row>
    <row r="508" spans="4:8" ht="15.75" customHeight="1" x14ac:dyDescent="0.3">
      <c r="D508" s="9"/>
      <c r="E508" s="10"/>
      <c r="H508" s="10"/>
    </row>
    <row r="509" spans="4:8" ht="15.75" customHeight="1" x14ac:dyDescent="0.3">
      <c r="D509" s="9"/>
      <c r="E509" s="10"/>
      <c r="H509" s="10"/>
    </row>
    <row r="510" spans="4:8" ht="15.75" customHeight="1" x14ac:dyDescent="0.3">
      <c r="D510" s="9"/>
      <c r="E510" s="10"/>
      <c r="H510" s="10"/>
    </row>
    <row r="511" spans="4:8" ht="15.75" customHeight="1" x14ac:dyDescent="0.3">
      <c r="D511" s="9"/>
      <c r="E511" s="10"/>
      <c r="H511" s="10"/>
    </row>
    <row r="512" spans="4:8" ht="15.75" customHeight="1" x14ac:dyDescent="0.3">
      <c r="D512" s="9"/>
      <c r="E512" s="10"/>
      <c r="H512" s="10"/>
    </row>
    <row r="513" spans="4:8" ht="15.75" customHeight="1" x14ac:dyDescent="0.3">
      <c r="D513" s="9"/>
      <c r="E513" s="10"/>
      <c r="H513" s="10"/>
    </row>
    <row r="514" spans="4:8" ht="15.75" customHeight="1" x14ac:dyDescent="0.3">
      <c r="D514" s="9"/>
      <c r="E514" s="10"/>
      <c r="H514" s="10"/>
    </row>
    <row r="515" spans="4:8" ht="15.75" customHeight="1" x14ac:dyDescent="0.3">
      <c r="D515" s="9"/>
      <c r="E515" s="10"/>
      <c r="H515" s="10"/>
    </row>
    <row r="516" spans="4:8" ht="15.75" customHeight="1" x14ac:dyDescent="0.3">
      <c r="D516" s="9"/>
      <c r="E516" s="10"/>
      <c r="H516" s="10"/>
    </row>
    <row r="517" spans="4:8" ht="15.75" customHeight="1" x14ac:dyDescent="0.3">
      <c r="D517" s="9"/>
      <c r="E517" s="10"/>
      <c r="H517" s="10"/>
    </row>
    <row r="518" spans="4:8" ht="15.75" customHeight="1" x14ac:dyDescent="0.3">
      <c r="D518" s="9"/>
      <c r="E518" s="10"/>
      <c r="H518" s="10"/>
    </row>
    <row r="519" spans="4:8" ht="15.75" customHeight="1" x14ac:dyDescent="0.3">
      <c r="D519" s="9"/>
      <c r="E519" s="10"/>
      <c r="H519" s="10"/>
    </row>
    <row r="520" spans="4:8" ht="15.75" customHeight="1" x14ac:dyDescent="0.3">
      <c r="D520" s="9"/>
      <c r="E520" s="10"/>
      <c r="H520" s="10"/>
    </row>
    <row r="521" spans="4:8" ht="15.75" customHeight="1" x14ac:dyDescent="0.3">
      <c r="D521" s="9"/>
      <c r="E521" s="10"/>
      <c r="H521" s="10"/>
    </row>
    <row r="522" spans="4:8" ht="15.75" customHeight="1" x14ac:dyDescent="0.3">
      <c r="D522" s="9"/>
      <c r="E522" s="10"/>
      <c r="H522" s="10"/>
    </row>
    <row r="523" spans="4:8" ht="15.75" customHeight="1" x14ac:dyDescent="0.3">
      <c r="D523" s="9"/>
      <c r="E523" s="10"/>
      <c r="H523" s="10"/>
    </row>
    <row r="524" spans="4:8" ht="15.75" customHeight="1" x14ac:dyDescent="0.3">
      <c r="D524" s="9"/>
      <c r="E524" s="10"/>
      <c r="H524" s="10"/>
    </row>
    <row r="525" spans="4:8" ht="15.75" customHeight="1" x14ac:dyDescent="0.3">
      <c r="D525" s="9"/>
      <c r="E525" s="10"/>
      <c r="H525" s="10"/>
    </row>
    <row r="526" spans="4:8" ht="15.75" customHeight="1" x14ac:dyDescent="0.3">
      <c r="D526" s="9"/>
      <c r="E526" s="10"/>
      <c r="H526" s="10"/>
    </row>
    <row r="527" spans="4:8" ht="15.75" customHeight="1" x14ac:dyDescent="0.3">
      <c r="D527" s="9"/>
      <c r="E527" s="10"/>
      <c r="H527" s="10"/>
    </row>
    <row r="528" spans="4:8" ht="15.75" customHeight="1" x14ac:dyDescent="0.3">
      <c r="D528" s="9"/>
      <c r="E528" s="10"/>
      <c r="H528" s="10"/>
    </row>
    <row r="529" spans="4:8" ht="15.75" customHeight="1" x14ac:dyDescent="0.3">
      <c r="D529" s="9"/>
      <c r="E529" s="10"/>
      <c r="H529" s="10"/>
    </row>
    <row r="530" spans="4:8" ht="15.75" customHeight="1" x14ac:dyDescent="0.3">
      <c r="D530" s="9"/>
      <c r="E530" s="10"/>
      <c r="H530" s="10"/>
    </row>
    <row r="531" spans="4:8" ht="15.75" customHeight="1" x14ac:dyDescent="0.3">
      <c r="D531" s="9"/>
      <c r="E531" s="10"/>
      <c r="H531" s="10"/>
    </row>
    <row r="532" spans="4:8" ht="15.75" customHeight="1" x14ac:dyDescent="0.3">
      <c r="D532" s="9"/>
      <c r="E532" s="10"/>
      <c r="H532" s="10"/>
    </row>
    <row r="533" spans="4:8" ht="15.75" customHeight="1" x14ac:dyDescent="0.3">
      <c r="D533" s="9"/>
      <c r="E533" s="10"/>
      <c r="H533" s="10"/>
    </row>
    <row r="534" spans="4:8" ht="15.75" customHeight="1" x14ac:dyDescent="0.3">
      <c r="D534" s="9"/>
      <c r="E534" s="10"/>
      <c r="H534" s="10"/>
    </row>
    <row r="535" spans="4:8" ht="15.75" customHeight="1" x14ac:dyDescent="0.3">
      <c r="D535" s="9"/>
      <c r="E535" s="10"/>
      <c r="H535" s="10"/>
    </row>
    <row r="536" spans="4:8" ht="15.75" customHeight="1" x14ac:dyDescent="0.3">
      <c r="D536" s="9"/>
      <c r="E536" s="10"/>
      <c r="H536" s="10"/>
    </row>
    <row r="537" spans="4:8" ht="15.75" customHeight="1" x14ac:dyDescent="0.3">
      <c r="D537" s="9"/>
      <c r="E537" s="10"/>
      <c r="H537" s="10"/>
    </row>
    <row r="538" spans="4:8" ht="15.75" customHeight="1" x14ac:dyDescent="0.3">
      <c r="D538" s="9"/>
      <c r="E538" s="10"/>
      <c r="H538" s="10"/>
    </row>
    <row r="539" spans="4:8" ht="15.75" customHeight="1" x14ac:dyDescent="0.3">
      <c r="D539" s="9"/>
      <c r="E539" s="10"/>
      <c r="H539" s="10"/>
    </row>
    <row r="540" spans="4:8" ht="15.75" customHeight="1" x14ac:dyDescent="0.3">
      <c r="D540" s="9"/>
      <c r="E540" s="10"/>
      <c r="H540" s="10"/>
    </row>
    <row r="541" spans="4:8" ht="15.75" customHeight="1" x14ac:dyDescent="0.3">
      <c r="D541" s="9"/>
      <c r="E541" s="10"/>
      <c r="H541" s="10"/>
    </row>
    <row r="542" spans="4:8" ht="15.75" customHeight="1" x14ac:dyDescent="0.3">
      <c r="D542" s="9"/>
      <c r="E542" s="10"/>
      <c r="H542" s="10"/>
    </row>
    <row r="543" spans="4:8" ht="15.75" customHeight="1" x14ac:dyDescent="0.3">
      <c r="D543" s="9"/>
      <c r="E543" s="10"/>
      <c r="H543" s="10"/>
    </row>
    <row r="544" spans="4:8" ht="15.75" customHeight="1" x14ac:dyDescent="0.3">
      <c r="D544" s="9"/>
      <c r="E544" s="10"/>
      <c r="H544" s="10"/>
    </row>
    <row r="545" spans="4:8" ht="15.75" customHeight="1" x14ac:dyDescent="0.3">
      <c r="D545" s="9"/>
      <c r="E545" s="10"/>
      <c r="H545" s="10"/>
    </row>
    <row r="546" spans="4:8" ht="15.75" customHeight="1" x14ac:dyDescent="0.3">
      <c r="D546" s="9"/>
      <c r="E546" s="10"/>
      <c r="H546" s="10"/>
    </row>
    <row r="547" spans="4:8" ht="15.75" customHeight="1" x14ac:dyDescent="0.3">
      <c r="D547" s="9"/>
      <c r="E547" s="10"/>
      <c r="H547" s="10"/>
    </row>
    <row r="548" spans="4:8" ht="15.75" customHeight="1" x14ac:dyDescent="0.3">
      <c r="D548" s="9"/>
      <c r="E548" s="10"/>
      <c r="H548" s="10"/>
    </row>
    <row r="549" spans="4:8" ht="15.75" customHeight="1" x14ac:dyDescent="0.3">
      <c r="D549" s="9"/>
      <c r="E549" s="10"/>
      <c r="H549" s="10"/>
    </row>
    <row r="550" spans="4:8" ht="15.75" customHeight="1" x14ac:dyDescent="0.3">
      <c r="D550" s="9"/>
      <c r="E550" s="10"/>
      <c r="H550" s="10"/>
    </row>
    <row r="551" spans="4:8" ht="15.75" customHeight="1" x14ac:dyDescent="0.3">
      <c r="D551" s="9"/>
      <c r="E551" s="10"/>
      <c r="H551" s="10"/>
    </row>
    <row r="552" spans="4:8" ht="15.75" customHeight="1" x14ac:dyDescent="0.3">
      <c r="D552" s="9"/>
      <c r="E552" s="10"/>
      <c r="H552" s="10"/>
    </row>
    <row r="553" spans="4:8" ht="15.75" customHeight="1" x14ac:dyDescent="0.3">
      <c r="D553" s="9"/>
      <c r="E553" s="10"/>
      <c r="H553" s="10"/>
    </row>
    <row r="554" spans="4:8" ht="15.75" customHeight="1" x14ac:dyDescent="0.3">
      <c r="D554" s="9"/>
      <c r="E554" s="10"/>
      <c r="H554" s="10"/>
    </row>
    <row r="555" spans="4:8" ht="15.75" customHeight="1" x14ac:dyDescent="0.3">
      <c r="D555" s="9"/>
      <c r="E555" s="10"/>
      <c r="H555" s="10"/>
    </row>
    <row r="556" spans="4:8" ht="15.75" customHeight="1" x14ac:dyDescent="0.3">
      <c r="D556" s="9"/>
      <c r="E556" s="10"/>
      <c r="H556" s="10"/>
    </row>
    <row r="557" spans="4:8" ht="15.75" customHeight="1" x14ac:dyDescent="0.3">
      <c r="D557" s="9"/>
      <c r="E557" s="10"/>
      <c r="H557" s="10"/>
    </row>
    <row r="558" spans="4:8" ht="15.75" customHeight="1" x14ac:dyDescent="0.3">
      <c r="D558" s="9"/>
      <c r="E558" s="10"/>
      <c r="H558" s="10"/>
    </row>
    <row r="559" spans="4:8" ht="15.75" customHeight="1" x14ac:dyDescent="0.3">
      <c r="D559" s="9"/>
      <c r="E559" s="10"/>
      <c r="H559" s="10"/>
    </row>
    <row r="560" spans="4:8" ht="15.75" customHeight="1" x14ac:dyDescent="0.3">
      <c r="D560" s="9"/>
      <c r="E560" s="10"/>
      <c r="H560" s="10"/>
    </row>
    <row r="561" spans="4:8" ht="15.75" customHeight="1" x14ac:dyDescent="0.3">
      <c r="D561" s="9"/>
      <c r="E561" s="10"/>
      <c r="H561" s="10"/>
    </row>
    <row r="562" spans="4:8" ht="15.75" customHeight="1" x14ac:dyDescent="0.3">
      <c r="D562" s="9"/>
      <c r="E562" s="10"/>
      <c r="H562" s="10"/>
    </row>
    <row r="563" spans="4:8" ht="15.75" customHeight="1" x14ac:dyDescent="0.3">
      <c r="D563" s="9"/>
      <c r="E563" s="10"/>
      <c r="H563" s="10"/>
    </row>
    <row r="564" spans="4:8" ht="15.75" customHeight="1" x14ac:dyDescent="0.3">
      <c r="D564" s="9"/>
      <c r="E564" s="10"/>
      <c r="H564" s="10"/>
    </row>
    <row r="565" spans="4:8" ht="15.75" customHeight="1" x14ac:dyDescent="0.3">
      <c r="D565" s="9"/>
      <c r="E565" s="10"/>
      <c r="H565" s="10"/>
    </row>
    <row r="566" spans="4:8" ht="15.75" customHeight="1" x14ac:dyDescent="0.3">
      <c r="D566" s="9"/>
      <c r="E566" s="10"/>
      <c r="H566" s="10"/>
    </row>
    <row r="567" spans="4:8" ht="15.75" customHeight="1" x14ac:dyDescent="0.3">
      <c r="D567" s="9"/>
      <c r="E567" s="10"/>
      <c r="H567" s="10"/>
    </row>
    <row r="568" spans="4:8" ht="15.75" customHeight="1" x14ac:dyDescent="0.3">
      <c r="D568" s="9"/>
      <c r="E568" s="10"/>
      <c r="H568" s="10"/>
    </row>
    <row r="569" spans="4:8" ht="15.75" customHeight="1" x14ac:dyDescent="0.3">
      <c r="D569" s="9"/>
      <c r="E569" s="10"/>
      <c r="H569" s="10"/>
    </row>
    <row r="570" spans="4:8" ht="15.75" customHeight="1" x14ac:dyDescent="0.3">
      <c r="D570" s="9"/>
      <c r="E570" s="10"/>
      <c r="H570" s="10"/>
    </row>
    <row r="571" spans="4:8" ht="15.75" customHeight="1" x14ac:dyDescent="0.3">
      <c r="D571" s="9"/>
      <c r="E571" s="10"/>
      <c r="H571" s="10"/>
    </row>
    <row r="572" spans="4:8" ht="15.75" customHeight="1" x14ac:dyDescent="0.3">
      <c r="D572" s="9"/>
      <c r="E572" s="10"/>
      <c r="H572" s="10"/>
    </row>
    <row r="573" spans="4:8" ht="15.75" customHeight="1" x14ac:dyDescent="0.3">
      <c r="D573" s="9"/>
      <c r="E573" s="10"/>
      <c r="H573" s="10"/>
    </row>
    <row r="574" spans="4:8" ht="15.75" customHeight="1" x14ac:dyDescent="0.3">
      <c r="D574" s="9"/>
      <c r="E574" s="10"/>
      <c r="H574" s="10"/>
    </row>
    <row r="575" spans="4:8" ht="15.75" customHeight="1" x14ac:dyDescent="0.3">
      <c r="D575" s="9"/>
      <c r="E575" s="10"/>
      <c r="H575" s="10"/>
    </row>
    <row r="576" spans="4:8" ht="15.75" customHeight="1" x14ac:dyDescent="0.3">
      <c r="D576" s="9"/>
      <c r="E576" s="10"/>
      <c r="H576" s="10"/>
    </row>
    <row r="577" spans="4:8" ht="15.75" customHeight="1" x14ac:dyDescent="0.3">
      <c r="D577" s="9"/>
      <c r="E577" s="10"/>
      <c r="H577" s="10"/>
    </row>
    <row r="578" spans="4:8" ht="15.75" customHeight="1" x14ac:dyDescent="0.3">
      <c r="D578" s="9"/>
      <c r="E578" s="10"/>
      <c r="H578" s="10"/>
    </row>
    <row r="579" spans="4:8" ht="15.75" customHeight="1" x14ac:dyDescent="0.3">
      <c r="D579" s="9"/>
      <c r="E579" s="10"/>
      <c r="H579" s="10"/>
    </row>
    <row r="580" spans="4:8" ht="15.75" customHeight="1" x14ac:dyDescent="0.3">
      <c r="D580" s="9"/>
      <c r="E580" s="10"/>
      <c r="H580" s="10"/>
    </row>
    <row r="581" spans="4:8" ht="15.75" customHeight="1" x14ac:dyDescent="0.3">
      <c r="D581" s="9"/>
      <c r="E581" s="10"/>
      <c r="H581" s="10"/>
    </row>
    <row r="582" spans="4:8" ht="15.75" customHeight="1" x14ac:dyDescent="0.3">
      <c r="D582" s="9"/>
      <c r="E582" s="10"/>
      <c r="H582" s="10"/>
    </row>
    <row r="583" spans="4:8" ht="15.75" customHeight="1" x14ac:dyDescent="0.3">
      <c r="D583" s="9"/>
      <c r="E583" s="10"/>
      <c r="H583" s="10"/>
    </row>
    <row r="584" spans="4:8" ht="15.75" customHeight="1" x14ac:dyDescent="0.3">
      <c r="D584" s="9"/>
      <c r="E584" s="10"/>
      <c r="H584" s="10"/>
    </row>
    <row r="585" spans="4:8" ht="15.75" customHeight="1" x14ac:dyDescent="0.3">
      <c r="D585" s="9"/>
      <c r="E585" s="10"/>
      <c r="H585" s="10"/>
    </row>
    <row r="586" spans="4:8" ht="15.75" customHeight="1" x14ac:dyDescent="0.3">
      <c r="D586" s="9"/>
      <c r="E586" s="10"/>
      <c r="H586" s="10"/>
    </row>
    <row r="587" spans="4:8" ht="15.75" customHeight="1" x14ac:dyDescent="0.3">
      <c r="D587" s="9"/>
      <c r="E587" s="10"/>
      <c r="H587" s="10"/>
    </row>
    <row r="588" spans="4:8" ht="15.75" customHeight="1" x14ac:dyDescent="0.3">
      <c r="D588" s="9"/>
      <c r="E588" s="10"/>
      <c r="H588" s="10"/>
    </row>
    <row r="589" spans="4:8" ht="15.75" customHeight="1" x14ac:dyDescent="0.3">
      <c r="D589" s="9"/>
      <c r="E589" s="10"/>
      <c r="H589" s="10"/>
    </row>
    <row r="590" spans="4:8" ht="15.75" customHeight="1" x14ac:dyDescent="0.3">
      <c r="D590" s="9"/>
      <c r="E590" s="10"/>
      <c r="H590" s="10"/>
    </row>
    <row r="591" spans="4:8" ht="15.75" customHeight="1" x14ac:dyDescent="0.3">
      <c r="D591" s="9"/>
      <c r="E591" s="10"/>
      <c r="H591" s="10"/>
    </row>
    <row r="592" spans="4:8" ht="15.75" customHeight="1" x14ac:dyDescent="0.3">
      <c r="D592" s="9"/>
      <c r="E592" s="10"/>
      <c r="H592" s="10"/>
    </row>
    <row r="593" spans="4:8" ht="15.75" customHeight="1" x14ac:dyDescent="0.3">
      <c r="D593" s="9"/>
      <c r="E593" s="10"/>
      <c r="H593" s="10"/>
    </row>
    <row r="594" spans="4:8" ht="15.75" customHeight="1" x14ac:dyDescent="0.3">
      <c r="D594" s="9"/>
      <c r="E594" s="10"/>
      <c r="H594" s="10"/>
    </row>
    <row r="595" spans="4:8" ht="15.75" customHeight="1" x14ac:dyDescent="0.3">
      <c r="D595" s="9"/>
      <c r="E595" s="10"/>
      <c r="H595" s="10"/>
    </row>
    <row r="596" spans="4:8" ht="15.75" customHeight="1" x14ac:dyDescent="0.3">
      <c r="D596" s="9"/>
      <c r="E596" s="10"/>
      <c r="H596" s="10"/>
    </row>
    <row r="597" spans="4:8" ht="15.75" customHeight="1" x14ac:dyDescent="0.3">
      <c r="D597" s="9"/>
      <c r="E597" s="10"/>
      <c r="H597" s="10"/>
    </row>
    <row r="598" spans="4:8" ht="15.75" customHeight="1" x14ac:dyDescent="0.3">
      <c r="D598" s="9"/>
      <c r="E598" s="10"/>
      <c r="H598" s="10"/>
    </row>
    <row r="599" spans="4:8" ht="15.75" customHeight="1" x14ac:dyDescent="0.3">
      <c r="D599" s="9"/>
      <c r="E599" s="10"/>
      <c r="H599" s="10"/>
    </row>
    <row r="600" spans="4:8" ht="15.75" customHeight="1" x14ac:dyDescent="0.3">
      <c r="D600" s="9"/>
      <c r="E600" s="10"/>
      <c r="H600" s="10"/>
    </row>
    <row r="601" spans="4:8" ht="15.75" customHeight="1" x14ac:dyDescent="0.3">
      <c r="D601" s="9"/>
      <c r="E601" s="10"/>
      <c r="H601" s="10"/>
    </row>
    <row r="602" spans="4:8" ht="15.75" customHeight="1" x14ac:dyDescent="0.3">
      <c r="D602" s="9"/>
      <c r="E602" s="10"/>
      <c r="H602" s="10"/>
    </row>
    <row r="603" spans="4:8" ht="15.75" customHeight="1" x14ac:dyDescent="0.3">
      <c r="D603" s="9"/>
      <c r="E603" s="10"/>
      <c r="H603" s="10"/>
    </row>
    <row r="604" spans="4:8" ht="15.75" customHeight="1" x14ac:dyDescent="0.3">
      <c r="D604" s="9"/>
      <c r="E604" s="10"/>
      <c r="H604" s="10"/>
    </row>
    <row r="605" spans="4:8" ht="15.75" customHeight="1" x14ac:dyDescent="0.3">
      <c r="D605" s="9"/>
      <c r="E605" s="10"/>
      <c r="H605" s="10"/>
    </row>
    <row r="606" spans="4:8" ht="15.75" customHeight="1" x14ac:dyDescent="0.3">
      <c r="D606" s="9"/>
      <c r="E606" s="10"/>
      <c r="H606" s="10"/>
    </row>
    <row r="607" spans="4:8" ht="15.75" customHeight="1" x14ac:dyDescent="0.3">
      <c r="D607" s="9"/>
      <c r="E607" s="10"/>
      <c r="H607" s="10"/>
    </row>
    <row r="608" spans="4:8" ht="15.75" customHeight="1" x14ac:dyDescent="0.3">
      <c r="D608" s="9"/>
      <c r="E608" s="10"/>
      <c r="H608" s="10"/>
    </row>
    <row r="609" spans="4:8" ht="15.75" customHeight="1" x14ac:dyDescent="0.3">
      <c r="D609" s="9"/>
      <c r="E609" s="10"/>
      <c r="H609" s="10"/>
    </row>
    <row r="610" spans="4:8" ht="15.75" customHeight="1" x14ac:dyDescent="0.3">
      <c r="D610" s="9"/>
      <c r="E610" s="10"/>
      <c r="H610" s="10"/>
    </row>
    <row r="611" spans="4:8" ht="15.75" customHeight="1" x14ac:dyDescent="0.3">
      <c r="D611" s="9"/>
      <c r="E611" s="10"/>
      <c r="H611" s="10"/>
    </row>
    <row r="612" spans="4:8" ht="15.75" customHeight="1" x14ac:dyDescent="0.3">
      <c r="D612" s="9"/>
      <c r="E612" s="10"/>
      <c r="H612" s="10"/>
    </row>
    <row r="613" spans="4:8" ht="15.75" customHeight="1" x14ac:dyDescent="0.3">
      <c r="D613" s="9"/>
      <c r="E613" s="10"/>
      <c r="H613" s="10"/>
    </row>
    <row r="614" spans="4:8" ht="15.75" customHeight="1" x14ac:dyDescent="0.3">
      <c r="D614" s="9"/>
      <c r="E614" s="10"/>
      <c r="H614" s="10"/>
    </row>
    <row r="615" spans="4:8" ht="15.75" customHeight="1" x14ac:dyDescent="0.3">
      <c r="D615" s="9"/>
      <c r="E615" s="10"/>
      <c r="H615" s="10"/>
    </row>
    <row r="616" spans="4:8" ht="15.75" customHeight="1" x14ac:dyDescent="0.3">
      <c r="D616" s="9"/>
      <c r="E616" s="10"/>
      <c r="H616" s="10"/>
    </row>
    <row r="617" spans="4:8" ht="15.75" customHeight="1" x14ac:dyDescent="0.3">
      <c r="D617" s="9"/>
      <c r="E617" s="10"/>
      <c r="H617" s="10"/>
    </row>
    <row r="618" spans="4:8" ht="15.75" customHeight="1" x14ac:dyDescent="0.3">
      <c r="D618" s="9"/>
      <c r="E618" s="10"/>
      <c r="H618" s="10"/>
    </row>
    <row r="619" spans="4:8" ht="15.75" customHeight="1" x14ac:dyDescent="0.3">
      <c r="D619" s="9"/>
      <c r="E619" s="10"/>
      <c r="H619" s="10"/>
    </row>
    <row r="620" spans="4:8" ht="15.75" customHeight="1" x14ac:dyDescent="0.3">
      <c r="D620" s="9"/>
      <c r="E620" s="10"/>
      <c r="H620" s="10"/>
    </row>
    <row r="621" spans="4:8" ht="15.75" customHeight="1" x14ac:dyDescent="0.3">
      <c r="D621" s="9"/>
      <c r="E621" s="10"/>
      <c r="H621" s="10"/>
    </row>
    <row r="622" spans="4:8" ht="15.75" customHeight="1" x14ac:dyDescent="0.3">
      <c r="D622" s="9"/>
      <c r="E622" s="10"/>
      <c r="H622" s="10"/>
    </row>
    <row r="623" spans="4:8" ht="15.75" customHeight="1" x14ac:dyDescent="0.3">
      <c r="D623" s="9"/>
      <c r="E623" s="10"/>
      <c r="H623" s="10"/>
    </row>
    <row r="624" spans="4:8" ht="15.75" customHeight="1" x14ac:dyDescent="0.3">
      <c r="D624" s="9"/>
      <c r="E624" s="10"/>
      <c r="H624" s="10"/>
    </row>
    <row r="625" spans="4:8" ht="15.75" customHeight="1" x14ac:dyDescent="0.3">
      <c r="D625" s="9"/>
      <c r="E625" s="10"/>
      <c r="H625" s="10"/>
    </row>
    <row r="626" spans="4:8" ht="15.75" customHeight="1" x14ac:dyDescent="0.3">
      <c r="D626" s="9"/>
      <c r="E626" s="10"/>
      <c r="H626" s="10"/>
    </row>
    <row r="627" spans="4:8" ht="15.75" customHeight="1" x14ac:dyDescent="0.3">
      <c r="D627" s="9"/>
      <c r="E627" s="10"/>
      <c r="H627" s="10"/>
    </row>
    <row r="628" spans="4:8" ht="15.75" customHeight="1" x14ac:dyDescent="0.3">
      <c r="D628" s="9"/>
      <c r="E628" s="10"/>
      <c r="H628" s="10"/>
    </row>
    <row r="629" spans="4:8" ht="15.75" customHeight="1" x14ac:dyDescent="0.3">
      <c r="D629" s="9"/>
      <c r="E629" s="10"/>
      <c r="H629" s="10"/>
    </row>
    <row r="630" spans="4:8" ht="15.75" customHeight="1" x14ac:dyDescent="0.3">
      <c r="D630" s="9"/>
      <c r="E630" s="10"/>
      <c r="H630" s="10"/>
    </row>
    <row r="631" spans="4:8" ht="15.75" customHeight="1" x14ac:dyDescent="0.3">
      <c r="D631" s="9"/>
      <c r="E631" s="10"/>
      <c r="H631" s="10"/>
    </row>
    <row r="632" spans="4:8" ht="15.75" customHeight="1" x14ac:dyDescent="0.3">
      <c r="D632" s="9"/>
      <c r="E632" s="10"/>
      <c r="H632" s="10"/>
    </row>
    <row r="633" spans="4:8" ht="15.75" customHeight="1" x14ac:dyDescent="0.3">
      <c r="D633" s="9"/>
      <c r="E633" s="10"/>
      <c r="H633" s="10"/>
    </row>
    <row r="634" spans="4:8" ht="15.75" customHeight="1" x14ac:dyDescent="0.3">
      <c r="D634" s="9"/>
      <c r="E634" s="10"/>
      <c r="H634" s="10"/>
    </row>
    <row r="635" spans="4:8" ht="15.75" customHeight="1" x14ac:dyDescent="0.3">
      <c r="D635" s="9"/>
      <c r="E635" s="10"/>
      <c r="H635" s="10"/>
    </row>
    <row r="636" spans="4:8" ht="15.75" customHeight="1" x14ac:dyDescent="0.3">
      <c r="D636" s="9"/>
      <c r="E636" s="10"/>
      <c r="H636" s="10"/>
    </row>
    <row r="637" spans="4:8" ht="15.75" customHeight="1" x14ac:dyDescent="0.3">
      <c r="D637" s="9"/>
      <c r="E637" s="10"/>
      <c r="H637" s="10"/>
    </row>
    <row r="638" spans="4:8" ht="15.75" customHeight="1" x14ac:dyDescent="0.3">
      <c r="D638" s="9"/>
      <c r="E638" s="10"/>
      <c r="H638" s="10"/>
    </row>
    <row r="639" spans="4:8" ht="15.75" customHeight="1" x14ac:dyDescent="0.3">
      <c r="D639" s="9"/>
      <c r="E639" s="10"/>
      <c r="H639" s="10"/>
    </row>
    <row r="640" spans="4:8" ht="15.75" customHeight="1" x14ac:dyDescent="0.3">
      <c r="D640" s="9"/>
      <c r="E640" s="10"/>
      <c r="H640" s="10"/>
    </row>
    <row r="641" spans="4:8" ht="15.75" customHeight="1" x14ac:dyDescent="0.3">
      <c r="D641" s="9"/>
      <c r="E641" s="10"/>
      <c r="H641" s="10"/>
    </row>
    <row r="642" spans="4:8" ht="15.75" customHeight="1" x14ac:dyDescent="0.3">
      <c r="D642" s="9"/>
      <c r="E642" s="10"/>
      <c r="H642" s="10"/>
    </row>
    <row r="643" spans="4:8" ht="15.75" customHeight="1" x14ac:dyDescent="0.3">
      <c r="D643" s="9"/>
      <c r="E643" s="10"/>
      <c r="H643" s="10"/>
    </row>
    <row r="644" spans="4:8" ht="15.75" customHeight="1" x14ac:dyDescent="0.3">
      <c r="D644" s="9"/>
      <c r="E644" s="10"/>
      <c r="H644" s="10"/>
    </row>
    <row r="645" spans="4:8" ht="15.75" customHeight="1" x14ac:dyDescent="0.3">
      <c r="D645" s="9"/>
      <c r="E645" s="10"/>
      <c r="H645" s="10"/>
    </row>
    <row r="646" spans="4:8" ht="15.75" customHeight="1" x14ac:dyDescent="0.3">
      <c r="D646" s="9"/>
      <c r="E646" s="10"/>
      <c r="H646" s="10"/>
    </row>
    <row r="647" spans="4:8" ht="15.75" customHeight="1" x14ac:dyDescent="0.3">
      <c r="D647" s="9"/>
      <c r="E647" s="10"/>
      <c r="H647" s="10"/>
    </row>
    <row r="648" spans="4:8" ht="15.75" customHeight="1" x14ac:dyDescent="0.3">
      <c r="D648" s="9"/>
      <c r="E648" s="10"/>
      <c r="H648" s="10"/>
    </row>
    <row r="649" spans="4:8" ht="15.75" customHeight="1" x14ac:dyDescent="0.3">
      <c r="D649" s="9"/>
      <c r="E649" s="10"/>
      <c r="H649" s="10"/>
    </row>
    <row r="650" spans="4:8" ht="15.75" customHeight="1" x14ac:dyDescent="0.3">
      <c r="D650" s="9"/>
      <c r="E650" s="10"/>
      <c r="H650" s="10"/>
    </row>
    <row r="651" spans="4:8" ht="15.75" customHeight="1" x14ac:dyDescent="0.3">
      <c r="D651" s="9"/>
      <c r="E651" s="10"/>
      <c r="H651" s="10"/>
    </row>
    <row r="652" spans="4:8" ht="15.75" customHeight="1" x14ac:dyDescent="0.3">
      <c r="D652" s="9"/>
      <c r="E652" s="10"/>
      <c r="H652" s="10"/>
    </row>
    <row r="653" spans="4:8" ht="15.75" customHeight="1" x14ac:dyDescent="0.3">
      <c r="D653" s="9"/>
      <c r="E653" s="10"/>
      <c r="H653" s="10"/>
    </row>
    <row r="654" spans="4:8" ht="15.75" customHeight="1" x14ac:dyDescent="0.3">
      <c r="D654" s="9"/>
      <c r="E654" s="10"/>
      <c r="H654" s="10"/>
    </row>
    <row r="655" spans="4:8" ht="15.75" customHeight="1" x14ac:dyDescent="0.3">
      <c r="D655" s="9"/>
      <c r="E655" s="10"/>
      <c r="H655" s="10"/>
    </row>
    <row r="656" spans="4:8" ht="15.75" customHeight="1" x14ac:dyDescent="0.3">
      <c r="D656" s="9"/>
      <c r="E656" s="10"/>
      <c r="H656" s="10"/>
    </row>
    <row r="657" spans="4:8" ht="15.75" customHeight="1" x14ac:dyDescent="0.3">
      <c r="D657" s="9"/>
      <c r="E657" s="10"/>
      <c r="H657" s="10"/>
    </row>
    <row r="658" spans="4:8" ht="15.75" customHeight="1" x14ac:dyDescent="0.3">
      <c r="D658" s="9"/>
      <c r="E658" s="10"/>
      <c r="H658" s="10"/>
    </row>
    <row r="659" spans="4:8" ht="15.75" customHeight="1" x14ac:dyDescent="0.3">
      <c r="D659" s="9"/>
      <c r="E659" s="10"/>
      <c r="H659" s="10"/>
    </row>
    <row r="660" spans="4:8" ht="15.75" customHeight="1" x14ac:dyDescent="0.3">
      <c r="D660" s="9"/>
      <c r="E660" s="10"/>
      <c r="H660" s="10"/>
    </row>
    <row r="661" spans="4:8" ht="15.75" customHeight="1" x14ac:dyDescent="0.3">
      <c r="D661" s="9"/>
      <c r="E661" s="10"/>
      <c r="H661" s="10"/>
    </row>
    <row r="662" spans="4:8" ht="15.75" customHeight="1" x14ac:dyDescent="0.3">
      <c r="D662" s="9"/>
      <c r="E662" s="10"/>
      <c r="H662" s="10"/>
    </row>
    <row r="663" spans="4:8" ht="15.75" customHeight="1" x14ac:dyDescent="0.3">
      <c r="D663" s="9"/>
      <c r="E663" s="10"/>
      <c r="H663" s="10"/>
    </row>
    <row r="664" spans="4:8" ht="15.75" customHeight="1" x14ac:dyDescent="0.3">
      <c r="D664" s="9"/>
      <c r="E664" s="10"/>
      <c r="H664" s="10"/>
    </row>
    <row r="665" spans="4:8" ht="15.75" customHeight="1" x14ac:dyDescent="0.3">
      <c r="D665" s="9"/>
      <c r="E665" s="10"/>
      <c r="H665" s="10"/>
    </row>
    <row r="666" spans="4:8" ht="15.75" customHeight="1" x14ac:dyDescent="0.3">
      <c r="D666" s="9"/>
      <c r="E666" s="10"/>
      <c r="H666" s="10"/>
    </row>
    <row r="667" spans="4:8" ht="15.75" customHeight="1" x14ac:dyDescent="0.3">
      <c r="D667" s="9"/>
      <c r="E667" s="10"/>
      <c r="H667" s="10"/>
    </row>
    <row r="668" spans="4:8" ht="15.75" customHeight="1" x14ac:dyDescent="0.3">
      <c r="D668" s="9"/>
      <c r="E668" s="10"/>
      <c r="H668" s="10"/>
    </row>
    <row r="669" spans="4:8" ht="15.75" customHeight="1" x14ac:dyDescent="0.3">
      <c r="D669" s="9"/>
      <c r="E669" s="10"/>
      <c r="H669" s="10"/>
    </row>
    <row r="670" spans="4:8" ht="15.75" customHeight="1" x14ac:dyDescent="0.3">
      <c r="D670" s="9"/>
      <c r="E670" s="10"/>
      <c r="H670" s="10"/>
    </row>
    <row r="671" spans="4:8" ht="15.75" customHeight="1" x14ac:dyDescent="0.3">
      <c r="D671" s="9"/>
      <c r="E671" s="10"/>
      <c r="H671" s="10"/>
    </row>
    <row r="672" spans="4:8" ht="15.75" customHeight="1" x14ac:dyDescent="0.3">
      <c r="D672" s="9"/>
      <c r="E672" s="10"/>
      <c r="H672" s="10"/>
    </row>
    <row r="673" spans="4:8" ht="15.75" customHeight="1" x14ac:dyDescent="0.3">
      <c r="D673" s="9"/>
      <c r="E673" s="10"/>
      <c r="H673" s="10"/>
    </row>
    <row r="674" spans="4:8" ht="15.75" customHeight="1" x14ac:dyDescent="0.3">
      <c r="D674" s="9"/>
      <c r="E674" s="10"/>
      <c r="H674" s="10"/>
    </row>
    <row r="675" spans="4:8" ht="15.75" customHeight="1" x14ac:dyDescent="0.3">
      <c r="D675" s="9"/>
      <c r="E675" s="10"/>
      <c r="H675" s="10"/>
    </row>
    <row r="676" spans="4:8" ht="15.75" customHeight="1" x14ac:dyDescent="0.3">
      <c r="D676" s="9"/>
      <c r="E676" s="10"/>
      <c r="H676" s="10"/>
    </row>
    <row r="677" spans="4:8" ht="15.75" customHeight="1" x14ac:dyDescent="0.3">
      <c r="D677" s="9"/>
      <c r="E677" s="10"/>
      <c r="H677" s="10"/>
    </row>
    <row r="678" spans="4:8" ht="15.75" customHeight="1" x14ac:dyDescent="0.3">
      <c r="D678" s="9"/>
      <c r="E678" s="10"/>
      <c r="H678" s="10"/>
    </row>
    <row r="679" spans="4:8" ht="15.75" customHeight="1" x14ac:dyDescent="0.3">
      <c r="D679" s="9"/>
      <c r="E679" s="10"/>
      <c r="H679" s="10"/>
    </row>
    <row r="680" spans="4:8" ht="15.75" customHeight="1" x14ac:dyDescent="0.3">
      <c r="D680" s="9"/>
      <c r="E680" s="10"/>
      <c r="H680" s="10"/>
    </row>
    <row r="681" spans="4:8" ht="15.75" customHeight="1" x14ac:dyDescent="0.3">
      <c r="D681" s="9"/>
      <c r="E681" s="10"/>
      <c r="H681" s="10"/>
    </row>
    <row r="682" spans="4:8" ht="15.75" customHeight="1" x14ac:dyDescent="0.3">
      <c r="D682" s="9"/>
      <c r="E682" s="10"/>
      <c r="H682" s="10"/>
    </row>
    <row r="683" spans="4:8" ht="15.75" customHeight="1" x14ac:dyDescent="0.3">
      <c r="D683" s="9"/>
      <c r="E683" s="10"/>
      <c r="H683" s="10"/>
    </row>
    <row r="684" spans="4:8" ht="15.75" customHeight="1" x14ac:dyDescent="0.3">
      <c r="D684" s="9"/>
      <c r="E684" s="10"/>
      <c r="H684" s="10"/>
    </row>
    <row r="685" spans="4:8" ht="15.75" customHeight="1" x14ac:dyDescent="0.3">
      <c r="D685" s="9"/>
      <c r="E685" s="10"/>
      <c r="H685" s="10"/>
    </row>
    <row r="686" spans="4:8" ht="15.75" customHeight="1" x14ac:dyDescent="0.3">
      <c r="D686" s="9"/>
      <c r="E686" s="10"/>
      <c r="H686" s="10"/>
    </row>
    <row r="687" spans="4:8" ht="15.75" customHeight="1" x14ac:dyDescent="0.3">
      <c r="D687" s="9"/>
      <c r="E687" s="10"/>
      <c r="H687" s="10"/>
    </row>
    <row r="688" spans="4:8" ht="15.75" customHeight="1" x14ac:dyDescent="0.3">
      <c r="D688" s="9"/>
      <c r="E688" s="10"/>
      <c r="H688" s="10"/>
    </row>
    <row r="689" spans="4:8" ht="15.75" customHeight="1" x14ac:dyDescent="0.3">
      <c r="D689" s="9"/>
      <c r="E689" s="10"/>
      <c r="H689" s="10"/>
    </row>
    <row r="690" spans="4:8" ht="15.75" customHeight="1" x14ac:dyDescent="0.3">
      <c r="D690" s="9"/>
      <c r="E690" s="10"/>
      <c r="H690" s="10"/>
    </row>
    <row r="691" spans="4:8" ht="15.75" customHeight="1" x14ac:dyDescent="0.3">
      <c r="D691" s="9"/>
      <c r="E691" s="10"/>
      <c r="H691" s="10"/>
    </row>
    <row r="692" spans="4:8" ht="15.75" customHeight="1" x14ac:dyDescent="0.3">
      <c r="D692" s="9"/>
      <c r="E692" s="10"/>
      <c r="H692" s="10"/>
    </row>
    <row r="693" spans="4:8" ht="15.75" customHeight="1" x14ac:dyDescent="0.3">
      <c r="D693" s="9"/>
      <c r="E693" s="10"/>
      <c r="H693" s="10"/>
    </row>
    <row r="694" spans="4:8" ht="15.75" customHeight="1" x14ac:dyDescent="0.3">
      <c r="D694" s="9"/>
      <c r="E694" s="10"/>
      <c r="H694" s="10"/>
    </row>
    <row r="695" spans="4:8" ht="15.75" customHeight="1" x14ac:dyDescent="0.3">
      <c r="D695" s="9"/>
      <c r="E695" s="10"/>
      <c r="H695" s="10"/>
    </row>
    <row r="696" spans="4:8" ht="15.75" customHeight="1" x14ac:dyDescent="0.3">
      <c r="D696" s="9"/>
      <c r="E696" s="10"/>
      <c r="H696" s="10"/>
    </row>
    <row r="697" spans="4:8" ht="15.75" customHeight="1" x14ac:dyDescent="0.3">
      <c r="D697" s="9"/>
      <c r="E697" s="10"/>
      <c r="H697" s="10"/>
    </row>
    <row r="698" spans="4:8" ht="15.75" customHeight="1" x14ac:dyDescent="0.3">
      <c r="D698" s="9"/>
      <c r="E698" s="10"/>
      <c r="H698" s="10"/>
    </row>
    <row r="699" spans="4:8" ht="15.75" customHeight="1" x14ac:dyDescent="0.3">
      <c r="D699" s="9"/>
      <c r="E699" s="10"/>
      <c r="H699" s="10"/>
    </row>
    <row r="700" spans="4:8" ht="15.75" customHeight="1" x14ac:dyDescent="0.3">
      <c r="D700" s="9"/>
      <c r="E700" s="10"/>
      <c r="H700" s="10"/>
    </row>
    <row r="701" spans="4:8" ht="15.75" customHeight="1" x14ac:dyDescent="0.3">
      <c r="D701" s="9"/>
      <c r="E701" s="10"/>
      <c r="H701" s="10"/>
    </row>
    <row r="702" spans="4:8" ht="15.75" customHeight="1" x14ac:dyDescent="0.3">
      <c r="D702" s="9"/>
      <c r="E702" s="10"/>
      <c r="H702" s="10"/>
    </row>
    <row r="703" spans="4:8" ht="15.75" customHeight="1" x14ac:dyDescent="0.3">
      <c r="D703" s="9"/>
      <c r="E703" s="10"/>
      <c r="H703" s="10"/>
    </row>
    <row r="704" spans="4:8" ht="15.75" customHeight="1" x14ac:dyDescent="0.3">
      <c r="D704" s="9"/>
      <c r="E704" s="10"/>
      <c r="H704" s="10"/>
    </row>
    <row r="705" spans="4:8" ht="15.75" customHeight="1" x14ac:dyDescent="0.3">
      <c r="D705" s="9"/>
      <c r="E705" s="10"/>
      <c r="H705" s="10"/>
    </row>
    <row r="706" spans="4:8" ht="15.75" customHeight="1" x14ac:dyDescent="0.3">
      <c r="D706" s="9"/>
      <c r="E706" s="10"/>
      <c r="H706" s="10"/>
    </row>
    <row r="707" spans="4:8" ht="15.75" customHeight="1" x14ac:dyDescent="0.3">
      <c r="D707" s="9"/>
      <c r="E707" s="10"/>
      <c r="H707" s="10"/>
    </row>
    <row r="708" spans="4:8" ht="15.75" customHeight="1" x14ac:dyDescent="0.3">
      <c r="D708" s="9"/>
      <c r="E708" s="10"/>
      <c r="H708" s="10"/>
    </row>
    <row r="709" spans="4:8" ht="15.75" customHeight="1" x14ac:dyDescent="0.3">
      <c r="D709" s="9"/>
      <c r="E709" s="10"/>
      <c r="H709" s="10"/>
    </row>
    <row r="710" spans="4:8" ht="15.75" customHeight="1" x14ac:dyDescent="0.3">
      <c r="D710" s="9"/>
      <c r="E710" s="10"/>
      <c r="H710" s="10"/>
    </row>
    <row r="711" spans="4:8" ht="15.75" customHeight="1" x14ac:dyDescent="0.3">
      <c r="D711" s="9"/>
      <c r="E711" s="10"/>
      <c r="H711" s="10"/>
    </row>
    <row r="712" spans="4:8" ht="15.75" customHeight="1" x14ac:dyDescent="0.3">
      <c r="D712" s="9"/>
      <c r="E712" s="10"/>
      <c r="H712" s="10"/>
    </row>
    <row r="713" spans="4:8" ht="15.75" customHeight="1" x14ac:dyDescent="0.3">
      <c r="D713" s="9"/>
      <c r="E713" s="10"/>
      <c r="H713" s="10"/>
    </row>
    <row r="714" spans="4:8" ht="15.75" customHeight="1" x14ac:dyDescent="0.3">
      <c r="D714" s="9"/>
      <c r="E714" s="10"/>
      <c r="H714" s="10"/>
    </row>
    <row r="715" spans="4:8" ht="15.75" customHeight="1" x14ac:dyDescent="0.3">
      <c r="D715" s="9"/>
      <c r="E715" s="10"/>
      <c r="H715" s="10"/>
    </row>
    <row r="716" spans="4:8" ht="15.75" customHeight="1" x14ac:dyDescent="0.3">
      <c r="D716" s="9"/>
      <c r="E716" s="10"/>
      <c r="H716" s="10"/>
    </row>
    <row r="717" spans="4:8" ht="15.75" customHeight="1" x14ac:dyDescent="0.3">
      <c r="D717" s="9"/>
      <c r="E717" s="10"/>
      <c r="H717" s="10"/>
    </row>
    <row r="718" spans="4:8" ht="15.75" customHeight="1" x14ac:dyDescent="0.3">
      <c r="D718" s="9"/>
      <c r="E718" s="10"/>
      <c r="H718" s="10"/>
    </row>
    <row r="719" spans="4:8" ht="15.75" customHeight="1" x14ac:dyDescent="0.3">
      <c r="D719" s="9"/>
      <c r="E719" s="10"/>
      <c r="H719" s="10"/>
    </row>
    <row r="720" spans="4:8" ht="15.75" customHeight="1" x14ac:dyDescent="0.3">
      <c r="D720" s="9"/>
      <c r="E720" s="10"/>
      <c r="H720" s="10"/>
    </row>
    <row r="721" spans="4:8" ht="15.75" customHeight="1" x14ac:dyDescent="0.3">
      <c r="D721" s="9"/>
      <c r="E721" s="10"/>
      <c r="H721" s="10"/>
    </row>
    <row r="722" spans="4:8" ht="15.75" customHeight="1" x14ac:dyDescent="0.3">
      <c r="D722" s="9"/>
      <c r="E722" s="10"/>
      <c r="H722" s="10"/>
    </row>
    <row r="723" spans="4:8" ht="15.75" customHeight="1" x14ac:dyDescent="0.3">
      <c r="D723" s="9"/>
      <c r="E723" s="10"/>
      <c r="H723" s="10"/>
    </row>
    <row r="724" spans="4:8" ht="15.75" customHeight="1" x14ac:dyDescent="0.3">
      <c r="D724" s="9"/>
      <c r="E724" s="10"/>
      <c r="H724" s="10"/>
    </row>
    <row r="725" spans="4:8" ht="15.75" customHeight="1" x14ac:dyDescent="0.3">
      <c r="D725" s="9"/>
      <c r="E725" s="10"/>
      <c r="H725" s="10"/>
    </row>
    <row r="726" spans="4:8" ht="15.75" customHeight="1" x14ac:dyDescent="0.3">
      <c r="D726" s="9"/>
      <c r="E726" s="10"/>
      <c r="H726" s="10"/>
    </row>
    <row r="727" spans="4:8" ht="15.75" customHeight="1" x14ac:dyDescent="0.3">
      <c r="D727" s="9"/>
      <c r="E727" s="10"/>
      <c r="H727" s="10"/>
    </row>
    <row r="728" spans="4:8" ht="15.75" customHeight="1" x14ac:dyDescent="0.3">
      <c r="D728" s="9"/>
      <c r="E728" s="10"/>
      <c r="H728" s="10"/>
    </row>
    <row r="729" spans="4:8" ht="15.75" customHeight="1" x14ac:dyDescent="0.3">
      <c r="D729" s="9"/>
      <c r="E729" s="10"/>
      <c r="H729" s="10"/>
    </row>
    <row r="730" spans="4:8" ht="15.75" customHeight="1" x14ac:dyDescent="0.3">
      <c r="D730" s="9"/>
      <c r="E730" s="10"/>
      <c r="H730" s="10"/>
    </row>
    <row r="731" spans="4:8" ht="15.75" customHeight="1" x14ac:dyDescent="0.3">
      <c r="D731" s="9"/>
      <c r="E731" s="10"/>
      <c r="H731" s="10"/>
    </row>
    <row r="732" spans="4:8" ht="15.75" customHeight="1" x14ac:dyDescent="0.3">
      <c r="D732" s="9"/>
      <c r="E732" s="10"/>
      <c r="H732" s="10"/>
    </row>
    <row r="733" spans="4:8" ht="15.75" customHeight="1" x14ac:dyDescent="0.3">
      <c r="D733" s="9"/>
      <c r="E733" s="10"/>
      <c r="H733" s="10"/>
    </row>
    <row r="734" spans="4:8" ht="15.75" customHeight="1" x14ac:dyDescent="0.3">
      <c r="D734" s="9"/>
      <c r="E734" s="10"/>
      <c r="H734" s="10"/>
    </row>
    <row r="735" spans="4:8" ht="15.75" customHeight="1" x14ac:dyDescent="0.3">
      <c r="D735" s="9"/>
      <c r="E735" s="10"/>
      <c r="H735" s="10"/>
    </row>
    <row r="736" spans="4:8" ht="15.75" customHeight="1" x14ac:dyDescent="0.3">
      <c r="D736" s="9"/>
      <c r="E736" s="10"/>
      <c r="H736" s="10"/>
    </row>
    <row r="737" spans="4:8" ht="15.75" customHeight="1" x14ac:dyDescent="0.3">
      <c r="D737" s="9"/>
      <c r="E737" s="10"/>
      <c r="H737" s="10"/>
    </row>
    <row r="738" spans="4:8" ht="15.75" customHeight="1" x14ac:dyDescent="0.3">
      <c r="D738" s="9"/>
      <c r="E738" s="10"/>
      <c r="H738" s="10"/>
    </row>
    <row r="739" spans="4:8" ht="15.75" customHeight="1" x14ac:dyDescent="0.3">
      <c r="D739" s="9"/>
      <c r="E739" s="10"/>
      <c r="H739" s="10"/>
    </row>
    <row r="740" spans="4:8" ht="15.75" customHeight="1" x14ac:dyDescent="0.3">
      <c r="D740" s="9"/>
      <c r="E740" s="10"/>
      <c r="H740" s="10"/>
    </row>
    <row r="741" spans="4:8" ht="15.75" customHeight="1" x14ac:dyDescent="0.3">
      <c r="D741" s="9"/>
      <c r="E741" s="10"/>
      <c r="H741" s="10"/>
    </row>
    <row r="742" spans="4:8" ht="15.75" customHeight="1" x14ac:dyDescent="0.3">
      <c r="D742" s="9"/>
      <c r="E742" s="10"/>
      <c r="H742" s="10"/>
    </row>
    <row r="743" spans="4:8" ht="15.75" customHeight="1" x14ac:dyDescent="0.3">
      <c r="D743" s="9"/>
      <c r="E743" s="10"/>
      <c r="H743" s="10"/>
    </row>
    <row r="744" spans="4:8" ht="15.75" customHeight="1" x14ac:dyDescent="0.3">
      <c r="D744" s="9"/>
      <c r="E744" s="10"/>
      <c r="H744" s="10"/>
    </row>
    <row r="745" spans="4:8" ht="15.75" customHeight="1" x14ac:dyDescent="0.3">
      <c r="D745" s="9"/>
      <c r="E745" s="10"/>
      <c r="H745" s="10"/>
    </row>
    <row r="746" spans="4:8" ht="15.75" customHeight="1" x14ac:dyDescent="0.3">
      <c r="D746" s="9"/>
      <c r="E746" s="10"/>
      <c r="H746" s="10"/>
    </row>
    <row r="747" spans="4:8" ht="15.75" customHeight="1" x14ac:dyDescent="0.3">
      <c r="D747" s="9"/>
      <c r="E747" s="10"/>
      <c r="H747" s="10"/>
    </row>
    <row r="748" spans="4:8" ht="15.75" customHeight="1" x14ac:dyDescent="0.3">
      <c r="D748" s="9"/>
      <c r="E748" s="10"/>
      <c r="H748" s="10"/>
    </row>
    <row r="749" spans="4:8" ht="15.75" customHeight="1" x14ac:dyDescent="0.3">
      <c r="D749" s="9"/>
      <c r="E749" s="10"/>
      <c r="H749" s="10"/>
    </row>
    <row r="750" spans="4:8" ht="15.75" customHeight="1" x14ac:dyDescent="0.3">
      <c r="D750" s="9"/>
      <c r="E750" s="10"/>
      <c r="H750" s="10"/>
    </row>
    <row r="751" spans="4:8" ht="15.75" customHeight="1" x14ac:dyDescent="0.3">
      <c r="D751" s="9"/>
      <c r="E751" s="10"/>
      <c r="H751" s="10"/>
    </row>
    <row r="752" spans="4:8" ht="15.75" customHeight="1" x14ac:dyDescent="0.3">
      <c r="D752" s="9"/>
      <c r="E752" s="10"/>
      <c r="H752" s="10"/>
    </row>
    <row r="753" spans="4:8" ht="15.75" customHeight="1" x14ac:dyDescent="0.3">
      <c r="D753" s="9"/>
      <c r="E753" s="10"/>
      <c r="H753" s="10"/>
    </row>
    <row r="754" spans="4:8" ht="15.75" customHeight="1" x14ac:dyDescent="0.3">
      <c r="D754" s="9"/>
      <c r="E754" s="10"/>
      <c r="H754" s="10"/>
    </row>
    <row r="755" spans="4:8" ht="15.75" customHeight="1" x14ac:dyDescent="0.3">
      <c r="D755" s="9"/>
      <c r="E755" s="10"/>
      <c r="H755" s="10"/>
    </row>
    <row r="756" spans="4:8" ht="15.75" customHeight="1" x14ac:dyDescent="0.3">
      <c r="D756" s="9"/>
      <c r="E756" s="10"/>
      <c r="H756" s="10"/>
    </row>
    <row r="757" spans="4:8" ht="15.75" customHeight="1" x14ac:dyDescent="0.3">
      <c r="D757" s="9"/>
      <c r="E757" s="10"/>
      <c r="H757" s="10"/>
    </row>
    <row r="758" spans="4:8" ht="15.75" customHeight="1" x14ac:dyDescent="0.3">
      <c r="D758" s="9"/>
      <c r="E758" s="10"/>
      <c r="H758" s="10"/>
    </row>
    <row r="759" spans="4:8" ht="15.75" customHeight="1" x14ac:dyDescent="0.3">
      <c r="D759" s="9"/>
      <c r="E759" s="10"/>
      <c r="H759" s="10"/>
    </row>
    <row r="760" spans="4:8" ht="15.75" customHeight="1" x14ac:dyDescent="0.3">
      <c r="D760" s="9"/>
      <c r="E760" s="10"/>
      <c r="H760" s="10"/>
    </row>
    <row r="761" spans="4:8" ht="15.75" customHeight="1" x14ac:dyDescent="0.3">
      <c r="D761" s="9"/>
      <c r="E761" s="10"/>
      <c r="H761" s="10"/>
    </row>
    <row r="762" spans="4:8" ht="15.75" customHeight="1" x14ac:dyDescent="0.3">
      <c r="D762" s="9"/>
      <c r="E762" s="10"/>
      <c r="H762" s="10"/>
    </row>
    <row r="763" spans="4:8" ht="15.75" customHeight="1" x14ac:dyDescent="0.3">
      <c r="D763" s="9"/>
      <c r="E763" s="10"/>
      <c r="H763" s="10"/>
    </row>
    <row r="764" spans="4:8" ht="15.75" customHeight="1" x14ac:dyDescent="0.3">
      <c r="D764" s="9"/>
      <c r="E764" s="10"/>
      <c r="H764" s="10"/>
    </row>
    <row r="765" spans="4:8" ht="15.75" customHeight="1" x14ac:dyDescent="0.3">
      <c r="D765" s="9"/>
      <c r="E765" s="10"/>
      <c r="H765" s="10"/>
    </row>
    <row r="766" spans="4:8" ht="15.75" customHeight="1" x14ac:dyDescent="0.3">
      <c r="D766" s="9"/>
      <c r="E766" s="10"/>
      <c r="H766" s="10"/>
    </row>
    <row r="767" spans="4:8" ht="15.75" customHeight="1" x14ac:dyDescent="0.3">
      <c r="D767" s="9"/>
      <c r="E767" s="10"/>
      <c r="H767" s="10"/>
    </row>
    <row r="768" spans="4:8" ht="15.75" customHeight="1" x14ac:dyDescent="0.3">
      <c r="D768" s="9"/>
      <c r="E768" s="10"/>
      <c r="H768" s="10"/>
    </row>
    <row r="769" spans="4:8" ht="15.75" customHeight="1" x14ac:dyDescent="0.3">
      <c r="D769" s="9"/>
      <c r="E769" s="10"/>
      <c r="H769" s="10"/>
    </row>
    <row r="770" spans="4:8" ht="15.75" customHeight="1" x14ac:dyDescent="0.3">
      <c r="D770" s="9"/>
      <c r="E770" s="10"/>
      <c r="H770" s="10"/>
    </row>
    <row r="771" spans="4:8" ht="15.75" customHeight="1" x14ac:dyDescent="0.3">
      <c r="D771" s="9"/>
      <c r="E771" s="10"/>
      <c r="H771" s="10"/>
    </row>
    <row r="772" spans="4:8" ht="15.75" customHeight="1" x14ac:dyDescent="0.3">
      <c r="D772" s="9"/>
      <c r="E772" s="10"/>
      <c r="H772" s="10"/>
    </row>
    <row r="773" spans="4:8" ht="15.75" customHeight="1" x14ac:dyDescent="0.3">
      <c r="D773" s="9"/>
      <c r="E773" s="10"/>
      <c r="H773" s="10"/>
    </row>
    <row r="774" spans="4:8" ht="15.75" customHeight="1" x14ac:dyDescent="0.3">
      <c r="D774" s="9"/>
      <c r="E774" s="10"/>
      <c r="H774" s="10"/>
    </row>
    <row r="775" spans="4:8" ht="15.75" customHeight="1" x14ac:dyDescent="0.3">
      <c r="D775" s="9"/>
      <c r="E775" s="10"/>
      <c r="H775" s="10"/>
    </row>
    <row r="776" spans="4:8" ht="15.75" customHeight="1" x14ac:dyDescent="0.3">
      <c r="D776" s="9"/>
      <c r="E776" s="10"/>
      <c r="H776" s="10"/>
    </row>
    <row r="777" spans="4:8" ht="15.75" customHeight="1" x14ac:dyDescent="0.3">
      <c r="D777" s="9"/>
      <c r="E777" s="10"/>
      <c r="H777" s="10"/>
    </row>
    <row r="778" spans="4:8" ht="15.75" customHeight="1" x14ac:dyDescent="0.3">
      <c r="D778" s="9"/>
      <c r="E778" s="10"/>
      <c r="H778" s="10"/>
    </row>
    <row r="779" spans="4:8" ht="15.75" customHeight="1" x14ac:dyDescent="0.3">
      <c r="D779" s="9"/>
      <c r="E779" s="10"/>
      <c r="H779" s="10"/>
    </row>
    <row r="780" spans="4:8" ht="15.75" customHeight="1" x14ac:dyDescent="0.3">
      <c r="D780" s="9"/>
      <c r="E780" s="10"/>
      <c r="H780" s="10"/>
    </row>
    <row r="781" spans="4:8" ht="15.75" customHeight="1" x14ac:dyDescent="0.3">
      <c r="D781" s="9"/>
      <c r="E781" s="10"/>
      <c r="H781" s="10"/>
    </row>
    <row r="782" spans="4:8" ht="15.75" customHeight="1" x14ac:dyDescent="0.3">
      <c r="D782" s="9"/>
      <c r="E782" s="10"/>
      <c r="H782" s="10"/>
    </row>
    <row r="783" spans="4:8" ht="15.75" customHeight="1" x14ac:dyDescent="0.3">
      <c r="D783" s="9"/>
      <c r="E783" s="10"/>
      <c r="H783" s="10"/>
    </row>
    <row r="784" spans="4:8" ht="15.75" customHeight="1" x14ac:dyDescent="0.3">
      <c r="D784" s="9"/>
      <c r="E784" s="10"/>
      <c r="H784" s="10"/>
    </row>
    <row r="785" spans="4:8" ht="15.75" customHeight="1" x14ac:dyDescent="0.3">
      <c r="D785" s="9"/>
      <c r="E785" s="10"/>
      <c r="H785" s="10"/>
    </row>
    <row r="786" spans="4:8" ht="15.75" customHeight="1" x14ac:dyDescent="0.3">
      <c r="D786" s="9"/>
      <c r="E786" s="10"/>
      <c r="H786" s="10"/>
    </row>
    <row r="787" spans="4:8" ht="15.75" customHeight="1" x14ac:dyDescent="0.3">
      <c r="D787" s="9"/>
      <c r="E787" s="10"/>
      <c r="H787" s="10"/>
    </row>
    <row r="788" spans="4:8" ht="15.75" customHeight="1" x14ac:dyDescent="0.3">
      <c r="D788" s="9"/>
      <c r="E788" s="10"/>
      <c r="H788" s="10"/>
    </row>
    <row r="789" spans="4:8" ht="15.75" customHeight="1" x14ac:dyDescent="0.3">
      <c r="D789" s="9"/>
      <c r="E789" s="10"/>
      <c r="H789" s="10"/>
    </row>
    <row r="790" spans="4:8" ht="15.75" customHeight="1" x14ac:dyDescent="0.3">
      <c r="D790" s="9"/>
      <c r="E790" s="10"/>
      <c r="H790" s="10"/>
    </row>
    <row r="791" spans="4:8" ht="15.75" customHeight="1" x14ac:dyDescent="0.3">
      <c r="D791" s="9"/>
      <c r="E791" s="10"/>
      <c r="H791" s="10"/>
    </row>
    <row r="792" spans="4:8" ht="15.75" customHeight="1" x14ac:dyDescent="0.3">
      <c r="D792" s="9"/>
      <c r="E792" s="10"/>
      <c r="H792" s="10"/>
    </row>
    <row r="793" spans="4:8" ht="15.75" customHeight="1" x14ac:dyDescent="0.3">
      <c r="D793" s="9"/>
      <c r="E793" s="10"/>
      <c r="H793" s="10"/>
    </row>
    <row r="794" spans="4:8" ht="15.75" customHeight="1" x14ac:dyDescent="0.3">
      <c r="D794" s="9"/>
      <c r="E794" s="10"/>
      <c r="H794" s="10"/>
    </row>
    <row r="795" spans="4:8" ht="15.75" customHeight="1" x14ac:dyDescent="0.3">
      <c r="D795" s="9"/>
      <c r="E795" s="10"/>
      <c r="H795" s="10"/>
    </row>
    <row r="796" spans="4:8" ht="15.75" customHeight="1" x14ac:dyDescent="0.3">
      <c r="D796" s="9"/>
      <c r="E796" s="10"/>
      <c r="H796" s="10"/>
    </row>
    <row r="797" spans="4:8" ht="15.75" customHeight="1" x14ac:dyDescent="0.3">
      <c r="D797" s="9"/>
      <c r="E797" s="10"/>
      <c r="H797" s="10"/>
    </row>
    <row r="798" spans="4:8" ht="15.75" customHeight="1" x14ac:dyDescent="0.3">
      <c r="D798" s="9"/>
      <c r="E798" s="10"/>
      <c r="H798" s="10"/>
    </row>
    <row r="799" spans="4:8" ht="15.75" customHeight="1" x14ac:dyDescent="0.3">
      <c r="D799" s="9"/>
      <c r="E799" s="10"/>
      <c r="H799" s="10"/>
    </row>
    <row r="800" spans="4:8" ht="15.75" customHeight="1" x14ac:dyDescent="0.3">
      <c r="D800" s="9"/>
      <c r="E800" s="10"/>
      <c r="H800" s="10"/>
    </row>
    <row r="801" spans="4:8" ht="15.75" customHeight="1" x14ac:dyDescent="0.3">
      <c r="D801" s="9"/>
      <c r="E801" s="10"/>
      <c r="H801" s="10"/>
    </row>
    <row r="802" spans="4:8" ht="15.75" customHeight="1" x14ac:dyDescent="0.3">
      <c r="D802" s="9"/>
      <c r="E802" s="10"/>
      <c r="H802" s="10"/>
    </row>
    <row r="803" spans="4:8" ht="15.75" customHeight="1" x14ac:dyDescent="0.3">
      <c r="D803" s="9"/>
      <c r="E803" s="10"/>
      <c r="H803" s="10"/>
    </row>
    <row r="804" spans="4:8" ht="15.75" customHeight="1" x14ac:dyDescent="0.3">
      <c r="D804" s="9"/>
      <c r="E804" s="10"/>
      <c r="H804" s="10"/>
    </row>
    <row r="805" spans="4:8" ht="15.75" customHeight="1" x14ac:dyDescent="0.3">
      <c r="D805" s="9"/>
      <c r="E805" s="10"/>
      <c r="H805" s="10"/>
    </row>
    <row r="806" spans="4:8" ht="15.75" customHeight="1" x14ac:dyDescent="0.3">
      <c r="D806" s="9"/>
      <c r="E806" s="10"/>
      <c r="H806" s="10"/>
    </row>
    <row r="807" spans="4:8" ht="15.75" customHeight="1" x14ac:dyDescent="0.3">
      <c r="D807" s="9"/>
      <c r="E807" s="10"/>
      <c r="H807" s="10"/>
    </row>
    <row r="808" spans="4:8" ht="15.75" customHeight="1" x14ac:dyDescent="0.3">
      <c r="D808" s="9"/>
      <c r="E808" s="10"/>
      <c r="H808" s="10"/>
    </row>
    <row r="809" spans="4:8" ht="15.75" customHeight="1" x14ac:dyDescent="0.3">
      <c r="D809" s="9"/>
      <c r="E809" s="10"/>
      <c r="H809" s="10"/>
    </row>
    <row r="810" spans="4:8" ht="15.75" customHeight="1" x14ac:dyDescent="0.3">
      <c r="D810" s="9"/>
      <c r="E810" s="10"/>
      <c r="H810" s="10"/>
    </row>
    <row r="811" spans="4:8" ht="15.75" customHeight="1" x14ac:dyDescent="0.3">
      <c r="D811" s="9"/>
      <c r="E811" s="10"/>
      <c r="H811" s="10"/>
    </row>
    <row r="812" spans="4:8" ht="15.75" customHeight="1" x14ac:dyDescent="0.3">
      <c r="D812" s="9"/>
      <c r="E812" s="10"/>
      <c r="H812" s="10"/>
    </row>
    <row r="813" spans="4:8" ht="15.75" customHeight="1" x14ac:dyDescent="0.3">
      <c r="D813" s="9"/>
      <c r="E813" s="10"/>
      <c r="H813" s="10"/>
    </row>
    <row r="814" spans="4:8" ht="15.75" customHeight="1" x14ac:dyDescent="0.3">
      <c r="D814" s="9"/>
      <c r="E814" s="10"/>
      <c r="H814" s="10"/>
    </row>
    <row r="815" spans="4:8" ht="15.75" customHeight="1" x14ac:dyDescent="0.3">
      <c r="D815" s="9"/>
      <c r="E815" s="10"/>
      <c r="H815" s="10"/>
    </row>
    <row r="816" spans="4:8" ht="15.75" customHeight="1" x14ac:dyDescent="0.3">
      <c r="D816" s="9"/>
      <c r="E816" s="10"/>
      <c r="H816" s="10"/>
    </row>
    <row r="817" spans="4:8" ht="15.75" customHeight="1" x14ac:dyDescent="0.3">
      <c r="D817" s="9"/>
      <c r="E817" s="10"/>
      <c r="H817" s="10"/>
    </row>
    <row r="818" spans="4:8" ht="15.75" customHeight="1" x14ac:dyDescent="0.3">
      <c r="D818" s="9"/>
      <c r="E818" s="10"/>
      <c r="H818" s="10"/>
    </row>
    <row r="819" spans="4:8" ht="15.75" customHeight="1" x14ac:dyDescent="0.3">
      <c r="D819" s="9"/>
      <c r="E819" s="10"/>
      <c r="H819" s="10"/>
    </row>
    <row r="820" spans="4:8" ht="15.75" customHeight="1" x14ac:dyDescent="0.3">
      <c r="D820" s="9"/>
      <c r="E820" s="10"/>
      <c r="H820" s="10"/>
    </row>
    <row r="821" spans="4:8" ht="15.75" customHeight="1" x14ac:dyDescent="0.3">
      <c r="D821" s="9"/>
      <c r="E821" s="10"/>
      <c r="H821" s="10"/>
    </row>
    <row r="822" spans="4:8" ht="15.75" customHeight="1" x14ac:dyDescent="0.3">
      <c r="D822" s="9"/>
      <c r="E822" s="10"/>
      <c r="H822" s="10"/>
    </row>
    <row r="823" spans="4:8" ht="15.75" customHeight="1" x14ac:dyDescent="0.3">
      <c r="D823" s="9"/>
      <c r="E823" s="10"/>
      <c r="H823" s="10"/>
    </row>
    <row r="824" spans="4:8" ht="15.75" customHeight="1" x14ac:dyDescent="0.3">
      <c r="D824" s="9"/>
      <c r="E824" s="10"/>
      <c r="H824" s="10"/>
    </row>
    <row r="825" spans="4:8" ht="15.75" customHeight="1" x14ac:dyDescent="0.3">
      <c r="D825" s="9"/>
      <c r="E825" s="10"/>
      <c r="H825" s="10"/>
    </row>
    <row r="826" spans="4:8" ht="15.75" customHeight="1" x14ac:dyDescent="0.3">
      <c r="D826" s="9"/>
      <c r="E826" s="10"/>
      <c r="H826" s="10"/>
    </row>
    <row r="827" spans="4:8" ht="15.75" customHeight="1" x14ac:dyDescent="0.3">
      <c r="D827" s="9"/>
      <c r="E827" s="10"/>
      <c r="H827" s="10"/>
    </row>
    <row r="828" spans="4:8" ht="15.75" customHeight="1" x14ac:dyDescent="0.3">
      <c r="D828" s="9"/>
      <c r="E828" s="10"/>
      <c r="H828" s="10"/>
    </row>
    <row r="829" spans="4:8" ht="15.75" customHeight="1" x14ac:dyDescent="0.3">
      <c r="D829" s="9"/>
      <c r="E829" s="10"/>
      <c r="H829" s="10"/>
    </row>
    <row r="830" spans="4:8" ht="15.75" customHeight="1" x14ac:dyDescent="0.3">
      <c r="D830" s="9"/>
      <c r="E830" s="10"/>
      <c r="H830" s="10"/>
    </row>
    <row r="831" spans="4:8" ht="15.75" customHeight="1" x14ac:dyDescent="0.3">
      <c r="D831" s="9"/>
      <c r="E831" s="10"/>
      <c r="H831" s="10"/>
    </row>
    <row r="832" spans="4:8" ht="15.75" customHeight="1" x14ac:dyDescent="0.3">
      <c r="D832" s="9"/>
      <c r="E832" s="10"/>
      <c r="H832" s="10"/>
    </row>
    <row r="833" spans="4:8" ht="15.75" customHeight="1" x14ac:dyDescent="0.3">
      <c r="D833" s="9"/>
      <c r="E833" s="10"/>
      <c r="H833" s="10"/>
    </row>
    <row r="834" spans="4:8" ht="15.75" customHeight="1" x14ac:dyDescent="0.3">
      <c r="D834" s="9"/>
      <c r="E834" s="10"/>
      <c r="H834" s="10"/>
    </row>
    <row r="835" spans="4:8" ht="15.75" customHeight="1" x14ac:dyDescent="0.3">
      <c r="D835" s="9"/>
      <c r="E835" s="10"/>
      <c r="H835" s="10"/>
    </row>
    <row r="836" spans="4:8" ht="15.75" customHeight="1" x14ac:dyDescent="0.3">
      <c r="D836" s="9"/>
      <c r="E836" s="10"/>
      <c r="H836" s="10"/>
    </row>
    <row r="837" spans="4:8" ht="15.75" customHeight="1" x14ac:dyDescent="0.3">
      <c r="D837" s="9"/>
      <c r="E837" s="10"/>
      <c r="H837" s="10"/>
    </row>
    <row r="838" spans="4:8" ht="15.75" customHeight="1" x14ac:dyDescent="0.3">
      <c r="D838" s="9"/>
      <c r="E838" s="10"/>
      <c r="H838" s="10"/>
    </row>
    <row r="839" spans="4:8" ht="15.75" customHeight="1" x14ac:dyDescent="0.3">
      <c r="D839" s="9"/>
      <c r="E839" s="10"/>
      <c r="H839" s="10"/>
    </row>
    <row r="840" spans="4:8" ht="15.75" customHeight="1" x14ac:dyDescent="0.3">
      <c r="D840" s="9"/>
      <c r="E840" s="10"/>
      <c r="H840" s="10"/>
    </row>
    <row r="841" spans="4:8" ht="15.75" customHeight="1" x14ac:dyDescent="0.3">
      <c r="D841" s="9"/>
      <c r="E841" s="10"/>
      <c r="H841" s="10"/>
    </row>
    <row r="842" spans="4:8" ht="15.75" customHeight="1" x14ac:dyDescent="0.3">
      <c r="D842" s="9"/>
      <c r="E842" s="10"/>
      <c r="H842" s="10"/>
    </row>
    <row r="843" spans="4:8" ht="15.75" customHeight="1" x14ac:dyDescent="0.3">
      <c r="D843" s="9"/>
      <c r="E843" s="10"/>
      <c r="H843" s="10"/>
    </row>
    <row r="844" spans="4:8" ht="15.75" customHeight="1" x14ac:dyDescent="0.3">
      <c r="D844" s="9"/>
      <c r="E844" s="10"/>
      <c r="H844" s="10"/>
    </row>
    <row r="845" spans="4:8" ht="15.75" customHeight="1" x14ac:dyDescent="0.3">
      <c r="D845" s="9"/>
      <c r="E845" s="10"/>
      <c r="H845" s="10"/>
    </row>
    <row r="846" spans="4:8" ht="15.75" customHeight="1" x14ac:dyDescent="0.3">
      <c r="D846" s="9"/>
      <c r="E846" s="10"/>
      <c r="H846" s="10"/>
    </row>
    <row r="847" spans="4:8" ht="15.75" customHeight="1" x14ac:dyDescent="0.3">
      <c r="D847" s="9"/>
      <c r="E847" s="10"/>
      <c r="H847" s="10"/>
    </row>
    <row r="848" spans="4:8" ht="15.75" customHeight="1" x14ac:dyDescent="0.3">
      <c r="D848" s="9"/>
      <c r="E848" s="10"/>
      <c r="H848" s="10"/>
    </row>
    <row r="849" spans="4:8" ht="15.75" customHeight="1" x14ac:dyDescent="0.3">
      <c r="D849" s="9"/>
      <c r="E849" s="10"/>
      <c r="H849" s="10"/>
    </row>
    <row r="850" spans="4:8" ht="15.75" customHeight="1" x14ac:dyDescent="0.3">
      <c r="D850" s="9"/>
      <c r="E850" s="10"/>
      <c r="H850" s="10"/>
    </row>
    <row r="851" spans="4:8" ht="15.75" customHeight="1" x14ac:dyDescent="0.3">
      <c r="D851" s="9"/>
      <c r="E851" s="10"/>
      <c r="H851" s="10"/>
    </row>
    <row r="852" spans="4:8" ht="15.75" customHeight="1" x14ac:dyDescent="0.3">
      <c r="D852" s="9"/>
      <c r="E852" s="10"/>
      <c r="H852" s="10"/>
    </row>
    <row r="853" spans="4:8" ht="15.75" customHeight="1" x14ac:dyDescent="0.3">
      <c r="D853" s="9"/>
      <c r="E853" s="10"/>
      <c r="H853" s="10"/>
    </row>
    <row r="854" spans="4:8" ht="15.75" customHeight="1" x14ac:dyDescent="0.3">
      <c r="D854" s="9"/>
      <c r="E854" s="10"/>
      <c r="H854" s="10"/>
    </row>
    <row r="855" spans="4:8" ht="15.75" customHeight="1" x14ac:dyDescent="0.3">
      <c r="D855" s="9"/>
      <c r="E855" s="10"/>
      <c r="H855" s="10"/>
    </row>
    <row r="856" spans="4:8" ht="15.75" customHeight="1" x14ac:dyDescent="0.3">
      <c r="D856" s="9"/>
      <c r="E856" s="10"/>
      <c r="H856" s="10"/>
    </row>
    <row r="857" spans="4:8" ht="15.75" customHeight="1" x14ac:dyDescent="0.3">
      <c r="D857" s="9"/>
      <c r="E857" s="10"/>
      <c r="H857" s="10"/>
    </row>
    <row r="858" spans="4:8" ht="15.75" customHeight="1" x14ac:dyDescent="0.3">
      <c r="D858" s="9"/>
      <c r="E858" s="10"/>
      <c r="H858" s="10"/>
    </row>
    <row r="859" spans="4:8" ht="15.75" customHeight="1" x14ac:dyDescent="0.3">
      <c r="D859" s="9"/>
      <c r="E859" s="10"/>
      <c r="H859" s="10"/>
    </row>
    <row r="860" spans="4:8" ht="15.75" customHeight="1" x14ac:dyDescent="0.3">
      <c r="D860" s="9"/>
      <c r="E860" s="10"/>
      <c r="H860" s="10"/>
    </row>
    <row r="861" spans="4:8" ht="15.75" customHeight="1" x14ac:dyDescent="0.3">
      <c r="D861" s="9"/>
      <c r="E861" s="10"/>
      <c r="H861" s="10"/>
    </row>
    <row r="862" spans="4:8" ht="15.75" customHeight="1" x14ac:dyDescent="0.3">
      <c r="D862" s="9"/>
      <c r="E862" s="10"/>
      <c r="H862" s="10"/>
    </row>
    <row r="863" spans="4:8" ht="15.75" customHeight="1" x14ac:dyDescent="0.3">
      <c r="D863" s="9"/>
      <c r="E863" s="10"/>
      <c r="H863" s="10"/>
    </row>
    <row r="864" spans="4:8" ht="15.75" customHeight="1" x14ac:dyDescent="0.3">
      <c r="D864" s="9"/>
      <c r="E864" s="10"/>
      <c r="H864" s="10"/>
    </row>
    <row r="865" spans="4:8" ht="15.75" customHeight="1" x14ac:dyDescent="0.3">
      <c r="D865" s="9"/>
      <c r="E865" s="10"/>
      <c r="H865" s="10"/>
    </row>
    <row r="866" spans="4:8" ht="15.75" customHeight="1" x14ac:dyDescent="0.3">
      <c r="D866" s="9"/>
      <c r="E866" s="10"/>
      <c r="H866" s="10"/>
    </row>
    <row r="867" spans="4:8" ht="15.75" customHeight="1" x14ac:dyDescent="0.3">
      <c r="D867" s="9"/>
      <c r="E867" s="10"/>
      <c r="H867" s="10"/>
    </row>
    <row r="868" spans="4:8" ht="15.75" customHeight="1" x14ac:dyDescent="0.3">
      <c r="D868" s="9"/>
      <c r="E868" s="10"/>
      <c r="H868" s="10"/>
    </row>
    <row r="869" spans="4:8" ht="15.75" customHeight="1" x14ac:dyDescent="0.3">
      <c r="D869" s="9"/>
      <c r="E869" s="10"/>
      <c r="H869" s="10"/>
    </row>
    <row r="870" spans="4:8" ht="15.75" customHeight="1" x14ac:dyDescent="0.3">
      <c r="D870" s="9"/>
      <c r="E870" s="10"/>
      <c r="H870" s="10"/>
    </row>
    <row r="871" spans="4:8" ht="15.75" customHeight="1" x14ac:dyDescent="0.3">
      <c r="D871" s="9"/>
      <c r="E871" s="10"/>
      <c r="H871" s="10"/>
    </row>
    <row r="872" spans="4:8" ht="15.75" customHeight="1" x14ac:dyDescent="0.3">
      <c r="D872" s="9"/>
      <c r="E872" s="10"/>
      <c r="H872" s="10"/>
    </row>
    <row r="873" spans="4:8" ht="15.75" customHeight="1" x14ac:dyDescent="0.3">
      <c r="D873" s="9"/>
      <c r="E873" s="10"/>
      <c r="H873" s="10"/>
    </row>
    <row r="874" spans="4:8" ht="15.75" customHeight="1" x14ac:dyDescent="0.3">
      <c r="D874" s="9"/>
      <c r="E874" s="10"/>
      <c r="H874" s="10"/>
    </row>
    <row r="875" spans="4:8" ht="15.75" customHeight="1" x14ac:dyDescent="0.3">
      <c r="D875" s="9"/>
      <c r="E875" s="10"/>
      <c r="H875" s="10"/>
    </row>
    <row r="876" spans="4:8" ht="15.75" customHeight="1" x14ac:dyDescent="0.3">
      <c r="D876" s="9"/>
      <c r="E876" s="10"/>
      <c r="H876" s="10"/>
    </row>
    <row r="877" spans="4:8" ht="15.75" customHeight="1" x14ac:dyDescent="0.3">
      <c r="D877" s="9"/>
      <c r="E877" s="10"/>
      <c r="H877" s="10"/>
    </row>
    <row r="878" spans="4:8" ht="15.75" customHeight="1" x14ac:dyDescent="0.3">
      <c r="D878" s="9"/>
      <c r="E878" s="10"/>
      <c r="H878" s="10"/>
    </row>
    <row r="879" spans="4:8" ht="15.75" customHeight="1" x14ac:dyDescent="0.3">
      <c r="D879" s="9"/>
      <c r="E879" s="10"/>
      <c r="H879" s="10"/>
    </row>
    <row r="880" spans="4:8" ht="15.75" customHeight="1" x14ac:dyDescent="0.3">
      <c r="D880" s="9"/>
      <c r="E880" s="10"/>
      <c r="H880" s="10"/>
    </row>
    <row r="881" spans="4:8" ht="15.75" customHeight="1" x14ac:dyDescent="0.3">
      <c r="D881" s="9"/>
      <c r="E881" s="10"/>
      <c r="H881" s="10"/>
    </row>
    <row r="882" spans="4:8" ht="15.75" customHeight="1" x14ac:dyDescent="0.3">
      <c r="D882" s="9"/>
      <c r="E882" s="10"/>
      <c r="H882" s="10"/>
    </row>
    <row r="883" spans="4:8" ht="15.75" customHeight="1" x14ac:dyDescent="0.3">
      <c r="D883" s="9"/>
      <c r="E883" s="10"/>
      <c r="H883" s="10"/>
    </row>
    <row r="884" spans="4:8" ht="15.75" customHeight="1" x14ac:dyDescent="0.3">
      <c r="D884" s="9"/>
      <c r="E884" s="10"/>
      <c r="H884" s="10"/>
    </row>
    <row r="885" spans="4:8" ht="15.75" customHeight="1" x14ac:dyDescent="0.3">
      <c r="D885" s="9"/>
      <c r="E885" s="10"/>
      <c r="H885" s="10"/>
    </row>
    <row r="886" spans="4:8" ht="15.75" customHeight="1" x14ac:dyDescent="0.3">
      <c r="D886" s="9"/>
      <c r="E886" s="10"/>
      <c r="H886" s="10"/>
    </row>
    <row r="887" spans="4:8" ht="15.75" customHeight="1" x14ac:dyDescent="0.3">
      <c r="D887" s="9"/>
      <c r="E887" s="10"/>
      <c r="H887" s="10"/>
    </row>
    <row r="888" spans="4:8" ht="15.75" customHeight="1" x14ac:dyDescent="0.3">
      <c r="D888" s="9"/>
      <c r="E888" s="10"/>
      <c r="H888" s="10"/>
    </row>
    <row r="889" spans="4:8" ht="15.75" customHeight="1" x14ac:dyDescent="0.3">
      <c r="D889" s="9"/>
      <c r="E889" s="10"/>
      <c r="H889" s="10"/>
    </row>
    <row r="890" spans="4:8" ht="15.75" customHeight="1" x14ac:dyDescent="0.3">
      <c r="D890" s="9"/>
      <c r="E890" s="10"/>
      <c r="H890" s="10"/>
    </row>
    <row r="891" spans="4:8" ht="15.75" customHeight="1" x14ac:dyDescent="0.3">
      <c r="D891" s="9"/>
      <c r="E891" s="10"/>
      <c r="H891" s="10"/>
    </row>
    <row r="892" spans="4:8" ht="15.75" customHeight="1" x14ac:dyDescent="0.3">
      <c r="D892" s="9"/>
      <c r="E892" s="10"/>
      <c r="H892" s="10"/>
    </row>
    <row r="893" spans="4:8" ht="15.75" customHeight="1" x14ac:dyDescent="0.3">
      <c r="D893" s="9"/>
      <c r="E893" s="10"/>
      <c r="H893" s="10"/>
    </row>
    <row r="894" spans="4:8" ht="15.75" customHeight="1" x14ac:dyDescent="0.3">
      <c r="D894" s="9"/>
      <c r="E894" s="10"/>
      <c r="H894" s="10"/>
    </row>
    <row r="895" spans="4:8" ht="15.75" customHeight="1" x14ac:dyDescent="0.3">
      <c r="D895" s="9"/>
      <c r="E895" s="10"/>
      <c r="H895" s="10"/>
    </row>
    <row r="896" spans="4:8" ht="15.75" customHeight="1" x14ac:dyDescent="0.3">
      <c r="D896" s="9"/>
      <c r="E896" s="10"/>
      <c r="H896" s="10"/>
    </row>
    <row r="897" spans="4:8" ht="15.75" customHeight="1" x14ac:dyDescent="0.3">
      <c r="D897" s="9"/>
      <c r="E897" s="10"/>
      <c r="H897" s="10"/>
    </row>
    <row r="898" spans="4:8" ht="15.75" customHeight="1" x14ac:dyDescent="0.3">
      <c r="D898" s="9"/>
      <c r="E898" s="10"/>
      <c r="H898" s="10"/>
    </row>
    <row r="899" spans="4:8" ht="15.75" customHeight="1" x14ac:dyDescent="0.3">
      <c r="D899" s="9"/>
      <c r="E899" s="10"/>
      <c r="H899" s="10"/>
    </row>
    <row r="900" spans="4:8" ht="15.75" customHeight="1" x14ac:dyDescent="0.3">
      <c r="D900" s="9"/>
      <c r="E900" s="10"/>
      <c r="H900" s="10"/>
    </row>
    <row r="901" spans="4:8" ht="15.75" customHeight="1" x14ac:dyDescent="0.3">
      <c r="D901" s="9"/>
      <c r="E901" s="10"/>
      <c r="H901" s="10"/>
    </row>
    <row r="902" spans="4:8" ht="15.75" customHeight="1" x14ac:dyDescent="0.3">
      <c r="D902" s="9"/>
      <c r="E902" s="10"/>
      <c r="H902" s="10"/>
    </row>
    <row r="903" spans="4:8" ht="15.75" customHeight="1" x14ac:dyDescent="0.3">
      <c r="D903" s="9"/>
      <c r="E903" s="10"/>
      <c r="H903" s="10"/>
    </row>
    <row r="904" spans="4:8" ht="15.75" customHeight="1" x14ac:dyDescent="0.3">
      <c r="D904" s="9"/>
      <c r="E904" s="10"/>
      <c r="H904" s="10"/>
    </row>
    <row r="905" spans="4:8" ht="15.75" customHeight="1" x14ac:dyDescent="0.3">
      <c r="D905" s="9"/>
      <c r="E905" s="10"/>
      <c r="H905" s="10"/>
    </row>
    <row r="906" spans="4:8" ht="15.75" customHeight="1" x14ac:dyDescent="0.3">
      <c r="D906" s="9"/>
      <c r="E906" s="10"/>
      <c r="H906" s="10"/>
    </row>
    <row r="907" spans="4:8" ht="15.75" customHeight="1" x14ac:dyDescent="0.3">
      <c r="D907" s="9"/>
      <c r="E907" s="10"/>
      <c r="H907" s="10"/>
    </row>
    <row r="908" spans="4:8" ht="15.75" customHeight="1" x14ac:dyDescent="0.3">
      <c r="D908" s="9"/>
      <c r="E908" s="10"/>
      <c r="H908" s="10"/>
    </row>
    <row r="909" spans="4:8" ht="15.75" customHeight="1" x14ac:dyDescent="0.3">
      <c r="D909" s="9"/>
      <c r="E909" s="10"/>
      <c r="H909" s="10"/>
    </row>
    <row r="910" spans="4:8" ht="15.75" customHeight="1" x14ac:dyDescent="0.3">
      <c r="D910" s="9"/>
      <c r="E910" s="10"/>
      <c r="H910" s="10"/>
    </row>
    <row r="911" spans="4:8" ht="15.75" customHeight="1" x14ac:dyDescent="0.3">
      <c r="D911" s="9"/>
      <c r="E911" s="10"/>
      <c r="H911" s="10"/>
    </row>
    <row r="912" spans="4:8" ht="15.75" customHeight="1" x14ac:dyDescent="0.3">
      <c r="D912" s="9"/>
      <c r="E912" s="10"/>
      <c r="H912" s="10"/>
    </row>
    <row r="913" spans="4:8" ht="15.75" customHeight="1" x14ac:dyDescent="0.3">
      <c r="D913" s="9"/>
      <c r="E913" s="10"/>
      <c r="H913" s="10"/>
    </row>
    <row r="914" spans="4:8" ht="15.75" customHeight="1" x14ac:dyDescent="0.3">
      <c r="D914" s="9"/>
      <c r="E914" s="10"/>
      <c r="H914" s="10"/>
    </row>
    <row r="915" spans="4:8" ht="15.75" customHeight="1" x14ac:dyDescent="0.3">
      <c r="D915" s="9"/>
      <c r="E915" s="10"/>
      <c r="H915" s="10"/>
    </row>
    <row r="916" spans="4:8" ht="15.75" customHeight="1" x14ac:dyDescent="0.3">
      <c r="D916" s="9"/>
      <c r="E916" s="10"/>
      <c r="H916" s="10"/>
    </row>
    <row r="917" spans="4:8" ht="15.75" customHeight="1" x14ac:dyDescent="0.3">
      <c r="D917" s="9"/>
      <c r="E917" s="10"/>
      <c r="H917" s="10"/>
    </row>
    <row r="918" spans="4:8" ht="15.75" customHeight="1" x14ac:dyDescent="0.3">
      <c r="D918" s="9"/>
      <c r="E918" s="10"/>
      <c r="H918" s="10"/>
    </row>
    <row r="919" spans="4:8" ht="15.75" customHeight="1" x14ac:dyDescent="0.3">
      <c r="D919" s="9"/>
      <c r="E919" s="10"/>
      <c r="H919" s="10"/>
    </row>
    <row r="920" spans="4:8" ht="15.75" customHeight="1" x14ac:dyDescent="0.3">
      <c r="D920" s="9"/>
      <c r="E920" s="10"/>
      <c r="H920" s="10"/>
    </row>
    <row r="921" spans="4:8" ht="15.75" customHeight="1" x14ac:dyDescent="0.3">
      <c r="D921" s="9"/>
      <c r="E921" s="10"/>
      <c r="H921" s="10"/>
    </row>
    <row r="922" spans="4:8" ht="15.75" customHeight="1" x14ac:dyDescent="0.3">
      <c r="D922" s="9"/>
      <c r="E922" s="10"/>
      <c r="H922" s="10"/>
    </row>
    <row r="923" spans="4:8" ht="15.75" customHeight="1" x14ac:dyDescent="0.3">
      <c r="D923" s="9"/>
      <c r="E923" s="10"/>
      <c r="H923" s="10"/>
    </row>
    <row r="924" spans="4:8" ht="15.75" customHeight="1" x14ac:dyDescent="0.3">
      <c r="D924" s="9"/>
      <c r="E924" s="10"/>
      <c r="H924" s="10"/>
    </row>
    <row r="925" spans="4:8" ht="15.75" customHeight="1" x14ac:dyDescent="0.3">
      <c r="D925" s="9"/>
      <c r="E925" s="10"/>
      <c r="H925" s="10"/>
    </row>
    <row r="926" spans="4:8" ht="15.75" customHeight="1" x14ac:dyDescent="0.3">
      <c r="D926" s="9"/>
      <c r="E926" s="10"/>
      <c r="H926" s="10"/>
    </row>
    <row r="927" spans="4:8" ht="15.75" customHeight="1" x14ac:dyDescent="0.3">
      <c r="D927" s="9"/>
      <c r="E927" s="10"/>
      <c r="H927" s="10"/>
    </row>
    <row r="928" spans="4:8" ht="15.75" customHeight="1" x14ac:dyDescent="0.3">
      <c r="D928" s="9"/>
      <c r="E928" s="10"/>
      <c r="H928" s="10"/>
    </row>
    <row r="929" spans="4:8" ht="15.75" customHeight="1" x14ac:dyDescent="0.3">
      <c r="D929" s="9"/>
      <c r="E929" s="10"/>
      <c r="H929" s="10"/>
    </row>
    <row r="930" spans="4:8" ht="15.75" customHeight="1" x14ac:dyDescent="0.3">
      <c r="D930" s="9"/>
      <c r="E930" s="10"/>
      <c r="H930" s="10"/>
    </row>
    <row r="931" spans="4:8" ht="15.75" customHeight="1" x14ac:dyDescent="0.3">
      <c r="D931" s="9"/>
      <c r="E931" s="10"/>
      <c r="H931" s="10"/>
    </row>
    <row r="932" spans="4:8" ht="15.75" customHeight="1" x14ac:dyDescent="0.3">
      <c r="D932" s="9"/>
      <c r="E932" s="10"/>
      <c r="H932" s="10"/>
    </row>
    <row r="933" spans="4:8" ht="15.75" customHeight="1" x14ac:dyDescent="0.3">
      <c r="D933" s="9"/>
      <c r="E933" s="10"/>
      <c r="H933" s="10"/>
    </row>
    <row r="934" spans="4:8" ht="15.75" customHeight="1" x14ac:dyDescent="0.3">
      <c r="D934" s="9"/>
      <c r="E934" s="10"/>
      <c r="H934" s="10"/>
    </row>
    <row r="935" spans="4:8" ht="15.75" customHeight="1" x14ac:dyDescent="0.3">
      <c r="D935" s="9"/>
      <c r="E935" s="10"/>
      <c r="H935" s="10"/>
    </row>
    <row r="936" spans="4:8" ht="15.75" customHeight="1" x14ac:dyDescent="0.3">
      <c r="D936" s="9"/>
      <c r="E936" s="10"/>
      <c r="H936" s="10"/>
    </row>
    <row r="937" spans="4:8" ht="15.75" customHeight="1" x14ac:dyDescent="0.3">
      <c r="D937" s="9"/>
      <c r="E937" s="10"/>
      <c r="H937" s="10"/>
    </row>
    <row r="938" spans="4:8" ht="15.75" customHeight="1" x14ac:dyDescent="0.3">
      <c r="D938" s="9"/>
      <c r="E938" s="10"/>
      <c r="H938" s="10"/>
    </row>
    <row r="939" spans="4:8" ht="15.75" customHeight="1" x14ac:dyDescent="0.3">
      <c r="D939" s="9"/>
      <c r="E939" s="10"/>
      <c r="H939" s="10"/>
    </row>
    <row r="940" spans="4:8" ht="15.75" customHeight="1" x14ac:dyDescent="0.3">
      <c r="D940" s="9"/>
      <c r="E940" s="10"/>
      <c r="H940" s="10"/>
    </row>
    <row r="941" spans="4:8" ht="15.75" customHeight="1" x14ac:dyDescent="0.3">
      <c r="D941" s="9"/>
      <c r="E941" s="10"/>
      <c r="H941" s="10"/>
    </row>
    <row r="942" spans="4:8" ht="15.75" customHeight="1" x14ac:dyDescent="0.3">
      <c r="D942" s="9"/>
      <c r="E942" s="10"/>
      <c r="H942" s="10"/>
    </row>
    <row r="943" spans="4:8" ht="15.75" customHeight="1" x14ac:dyDescent="0.3">
      <c r="D943" s="9"/>
      <c r="E943" s="10"/>
      <c r="H943" s="10"/>
    </row>
    <row r="944" spans="4:8" ht="15.75" customHeight="1" x14ac:dyDescent="0.3">
      <c r="D944" s="9"/>
      <c r="E944" s="10"/>
      <c r="H944" s="10"/>
    </row>
    <row r="945" spans="4:8" ht="15.75" customHeight="1" x14ac:dyDescent="0.3">
      <c r="D945" s="9"/>
      <c r="E945" s="10"/>
      <c r="H945" s="10"/>
    </row>
    <row r="946" spans="4:8" ht="15.75" customHeight="1" x14ac:dyDescent="0.3">
      <c r="D946" s="9"/>
      <c r="E946" s="10"/>
      <c r="H946" s="10"/>
    </row>
    <row r="947" spans="4:8" ht="15.75" customHeight="1" x14ac:dyDescent="0.3">
      <c r="D947" s="9"/>
      <c r="E947" s="10"/>
      <c r="H947" s="10"/>
    </row>
    <row r="948" spans="4:8" ht="15.75" customHeight="1" x14ac:dyDescent="0.3">
      <c r="D948" s="9"/>
      <c r="E948" s="10"/>
      <c r="H948" s="10"/>
    </row>
    <row r="949" spans="4:8" ht="15.75" customHeight="1" x14ac:dyDescent="0.3">
      <c r="D949" s="9"/>
      <c r="E949" s="10"/>
      <c r="H949" s="10"/>
    </row>
    <row r="950" spans="4:8" ht="15.75" customHeight="1" x14ac:dyDescent="0.3">
      <c r="D950" s="9"/>
      <c r="E950" s="10"/>
      <c r="H950" s="10"/>
    </row>
    <row r="951" spans="4:8" ht="15.75" customHeight="1" x14ac:dyDescent="0.3">
      <c r="D951" s="9"/>
      <c r="E951" s="10"/>
      <c r="H951" s="10"/>
    </row>
    <row r="952" spans="4:8" ht="15.75" customHeight="1" x14ac:dyDescent="0.3">
      <c r="D952" s="9"/>
      <c r="E952" s="10"/>
      <c r="H952" s="10"/>
    </row>
    <row r="953" spans="4:8" ht="15.75" customHeight="1" x14ac:dyDescent="0.3">
      <c r="D953" s="9"/>
      <c r="E953" s="10"/>
      <c r="H953" s="10"/>
    </row>
    <row r="954" spans="4:8" ht="15.75" customHeight="1" x14ac:dyDescent="0.3">
      <c r="D954" s="9"/>
      <c r="E954" s="10"/>
      <c r="H954" s="10"/>
    </row>
    <row r="955" spans="4:8" ht="15.75" customHeight="1" x14ac:dyDescent="0.3">
      <c r="D955" s="9"/>
      <c r="E955" s="10"/>
      <c r="H955" s="10"/>
    </row>
    <row r="956" spans="4:8" ht="15.75" customHeight="1" x14ac:dyDescent="0.3">
      <c r="D956" s="9"/>
      <c r="E956" s="10"/>
      <c r="H956" s="10"/>
    </row>
    <row r="957" spans="4:8" ht="15.75" customHeight="1" x14ac:dyDescent="0.3">
      <c r="D957" s="9"/>
      <c r="E957" s="10"/>
      <c r="H957" s="10"/>
    </row>
    <row r="958" spans="4:8" ht="15.75" customHeight="1" x14ac:dyDescent="0.3">
      <c r="D958" s="9"/>
      <c r="E958" s="10"/>
      <c r="H958" s="10"/>
    </row>
    <row r="959" spans="4:8" ht="15.75" customHeight="1" x14ac:dyDescent="0.3">
      <c r="D959" s="9"/>
      <c r="E959" s="10"/>
      <c r="H959" s="10"/>
    </row>
    <row r="960" spans="4:8" ht="15.75" customHeight="1" x14ac:dyDescent="0.3">
      <c r="D960" s="9"/>
      <c r="E960" s="10"/>
      <c r="H960" s="10"/>
    </row>
    <row r="961" spans="4:8" ht="15.75" customHeight="1" x14ac:dyDescent="0.3">
      <c r="D961" s="9"/>
      <c r="E961" s="10"/>
      <c r="H961" s="10"/>
    </row>
    <row r="962" spans="4:8" ht="15.75" customHeight="1" x14ac:dyDescent="0.3">
      <c r="D962" s="9"/>
      <c r="E962" s="10"/>
      <c r="H962" s="10"/>
    </row>
    <row r="963" spans="4:8" ht="15.75" customHeight="1" x14ac:dyDescent="0.3">
      <c r="D963" s="9"/>
      <c r="E963" s="10"/>
      <c r="H963" s="10"/>
    </row>
    <row r="964" spans="4:8" ht="15.75" customHeight="1" x14ac:dyDescent="0.3">
      <c r="D964" s="9"/>
      <c r="E964" s="10"/>
      <c r="H964" s="10"/>
    </row>
    <row r="965" spans="4:8" ht="15.75" customHeight="1" x14ac:dyDescent="0.3">
      <c r="D965" s="9"/>
      <c r="E965" s="10"/>
      <c r="H965" s="10"/>
    </row>
    <row r="966" spans="4:8" ht="15.75" customHeight="1" x14ac:dyDescent="0.3">
      <c r="D966" s="9"/>
      <c r="E966" s="10"/>
      <c r="H966" s="10"/>
    </row>
    <row r="967" spans="4:8" ht="15.75" customHeight="1" x14ac:dyDescent="0.3">
      <c r="D967" s="9"/>
      <c r="E967" s="10"/>
      <c r="H967" s="10"/>
    </row>
    <row r="968" spans="4:8" ht="15.75" customHeight="1" x14ac:dyDescent="0.3">
      <c r="D968" s="9"/>
      <c r="E968" s="10"/>
      <c r="H968" s="10"/>
    </row>
    <row r="969" spans="4:8" ht="15.75" customHeight="1" x14ac:dyDescent="0.3">
      <c r="D969" s="9"/>
      <c r="E969" s="10"/>
      <c r="H969" s="10"/>
    </row>
    <row r="970" spans="4:8" ht="15.75" customHeight="1" x14ac:dyDescent="0.3">
      <c r="D970" s="9"/>
      <c r="E970" s="10"/>
      <c r="H970" s="10"/>
    </row>
    <row r="971" spans="4:8" ht="15.75" customHeight="1" x14ac:dyDescent="0.3">
      <c r="D971" s="9"/>
      <c r="E971" s="10"/>
      <c r="H971" s="10"/>
    </row>
    <row r="972" spans="4:8" ht="15.75" customHeight="1" x14ac:dyDescent="0.3">
      <c r="D972" s="9"/>
      <c r="E972" s="10"/>
      <c r="H972" s="10"/>
    </row>
    <row r="973" spans="4:8" ht="15.75" customHeight="1" x14ac:dyDescent="0.3">
      <c r="D973" s="9"/>
      <c r="E973" s="10"/>
      <c r="H973" s="10"/>
    </row>
    <row r="974" spans="4:8" ht="15.75" customHeight="1" x14ac:dyDescent="0.3">
      <c r="D974" s="9"/>
      <c r="E974" s="10"/>
      <c r="H974" s="10"/>
    </row>
    <row r="975" spans="4:8" ht="15.75" customHeight="1" x14ac:dyDescent="0.3">
      <c r="D975" s="9"/>
      <c r="E975" s="10"/>
      <c r="H975" s="10"/>
    </row>
    <row r="976" spans="4:8" ht="15.75" customHeight="1" x14ac:dyDescent="0.3">
      <c r="D976" s="9"/>
      <c r="E976" s="10"/>
      <c r="H976" s="10"/>
    </row>
    <row r="977" spans="4:8" ht="15.75" customHeight="1" x14ac:dyDescent="0.3">
      <c r="D977" s="9"/>
      <c r="E977" s="10"/>
      <c r="H977" s="10"/>
    </row>
    <row r="978" spans="4:8" ht="15.75" customHeight="1" x14ac:dyDescent="0.3">
      <c r="D978" s="9"/>
      <c r="E978" s="10"/>
      <c r="H978" s="10"/>
    </row>
    <row r="979" spans="4:8" ht="15.75" customHeight="1" x14ac:dyDescent="0.3">
      <c r="D979" s="9"/>
      <c r="E979" s="10"/>
      <c r="H979" s="10"/>
    </row>
    <row r="980" spans="4:8" ht="15.75" customHeight="1" x14ac:dyDescent="0.3">
      <c r="D980" s="9"/>
      <c r="E980" s="10"/>
      <c r="H980" s="10"/>
    </row>
    <row r="981" spans="4:8" ht="15.75" customHeight="1" x14ac:dyDescent="0.3">
      <c r="D981" s="9"/>
      <c r="E981" s="10"/>
      <c r="H981" s="10"/>
    </row>
    <row r="982" spans="4:8" ht="15.75" customHeight="1" x14ac:dyDescent="0.3">
      <c r="D982" s="9"/>
      <c r="E982" s="10"/>
      <c r="H982" s="10"/>
    </row>
    <row r="983" spans="4:8" ht="15.75" customHeight="1" x14ac:dyDescent="0.3">
      <c r="D983" s="9"/>
      <c r="E983" s="10"/>
      <c r="H983" s="10"/>
    </row>
    <row r="984" spans="4:8" ht="15.75" customHeight="1" x14ac:dyDescent="0.3">
      <c r="D984" s="9"/>
      <c r="E984" s="10"/>
      <c r="H984" s="10"/>
    </row>
    <row r="985" spans="4:8" ht="15.75" customHeight="1" x14ac:dyDescent="0.3">
      <c r="D985" s="9"/>
      <c r="E985" s="10"/>
      <c r="H985" s="10"/>
    </row>
    <row r="986" spans="4:8" ht="15.75" customHeight="1" x14ac:dyDescent="0.3">
      <c r="D986" s="9"/>
      <c r="E986" s="10"/>
      <c r="H986" s="10"/>
    </row>
    <row r="987" spans="4:8" ht="15.75" customHeight="1" x14ac:dyDescent="0.3">
      <c r="D987" s="9"/>
      <c r="E987" s="10"/>
      <c r="H987" s="10"/>
    </row>
    <row r="988" spans="4:8" ht="15.75" customHeight="1" x14ac:dyDescent="0.3">
      <c r="D988" s="9"/>
      <c r="E988" s="10"/>
      <c r="H988" s="10"/>
    </row>
    <row r="989" spans="4:8" ht="15.75" customHeight="1" x14ac:dyDescent="0.3">
      <c r="D989" s="9"/>
      <c r="E989" s="10"/>
    </row>
  </sheetData>
  <mergeCells count="12">
    <mergeCell ref="E30:F30"/>
    <mergeCell ref="E25:F25"/>
    <mergeCell ref="E24:F24"/>
    <mergeCell ref="B20:F20"/>
    <mergeCell ref="E26:F26"/>
    <mergeCell ref="E27:F27"/>
    <mergeCell ref="E28:F28"/>
    <mergeCell ref="B4:I4"/>
    <mergeCell ref="H20:L20"/>
    <mergeCell ref="E21:F21"/>
    <mergeCell ref="E22:F22"/>
    <mergeCell ref="E23:F2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1E3552"/>
    <pageSetUpPr fitToPage="1"/>
  </sheetPr>
  <dimension ref="A1:AE988"/>
  <sheetViews>
    <sheetView showGridLines="0" workbookViewId="0">
      <selection activeCell="C37" sqref="C37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1.44140625" bestFit="1" customWidth="1"/>
    <col min="5" max="5" width="12.5546875" customWidth="1"/>
    <col min="6" max="6" width="12.44140625" customWidth="1"/>
    <col min="7" max="8" width="11.44140625" bestFit="1" customWidth="1"/>
    <col min="9" max="9" width="1.6640625" customWidth="1"/>
    <col min="10" max="10" width="12.5546875" bestFit="1" customWidth="1"/>
    <col min="11" max="11" width="106.88671875" customWidth="1"/>
    <col min="12" max="12" width="36" customWidth="1"/>
    <col min="13" max="13" width="9.109375" customWidth="1"/>
    <col min="14" max="14" width="20.6640625" customWidth="1"/>
    <col min="15" max="31" width="9.109375" customWidth="1"/>
  </cols>
  <sheetData>
    <row r="1" spans="1:15" ht="14.25" customHeight="1" x14ac:dyDescent="0.3">
      <c r="D1" s="9"/>
      <c r="E1" s="10"/>
      <c r="H1" s="10"/>
      <c r="I1" s="27"/>
    </row>
    <row r="2" spans="1:15" ht="28.5" customHeight="1" x14ac:dyDescent="0.4">
      <c r="B2" s="72" t="s">
        <v>55</v>
      </c>
      <c r="D2" s="9"/>
      <c r="E2" s="10"/>
      <c r="H2" s="10"/>
      <c r="I2" s="27"/>
    </row>
    <row r="3" spans="1:15" ht="14.25" customHeight="1" x14ac:dyDescent="0.3">
      <c r="B3" s="12"/>
      <c r="D3" s="9"/>
      <c r="E3" s="10"/>
      <c r="H3" s="10"/>
      <c r="I3" s="27"/>
    </row>
    <row r="4" spans="1:15" ht="19.5" customHeight="1" x14ac:dyDescent="0.45">
      <c r="B4" s="101" t="s">
        <v>56</v>
      </c>
      <c r="C4" s="62"/>
      <c r="D4" s="62"/>
      <c r="E4" s="62"/>
      <c r="F4" s="62"/>
      <c r="G4" s="62"/>
      <c r="H4" s="62"/>
      <c r="I4" s="62"/>
      <c r="J4" s="63"/>
      <c r="K4" s="6"/>
    </row>
    <row r="5" spans="1:15" ht="14.4" x14ac:dyDescent="0.3">
      <c r="B5" s="102" t="s">
        <v>12</v>
      </c>
      <c r="C5" s="102" t="s">
        <v>13</v>
      </c>
      <c r="D5" s="102" t="s">
        <v>14</v>
      </c>
      <c r="E5" s="102" t="s">
        <v>15</v>
      </c>
      <c r="F5" s="102" t="s">
        <v>16</v>
      </c>
      <c r="G5" s="102" t="s">
        <v>17</v>
      </c>
      <c r="H5" s="102" t="s">
        <v>18</v>
      </c>
      <c r="I5" s="103"/>
      <c r="J5" s="104" t="s">
        <v>19</v>
      </c>
      <c r="L5" s="24"/>
      <c r="N5" s="24"/>
      <c r="O5" s="24"/>
    </row>
    <row r="6" spans="1:15" ht="14.4" x14ac:dyDescent="0.3">
      <c r="A6" s="12"/>
      <c r="B6" s="105" t="s">
        <v>20</v>
      </c>
      <c r="C6" s="28" t="s">
        <v>57</v>
      </c>
      <c r="D6" s="29" t="s">
        <v>58</v>
      </c>
      <c r="E6" s="29" t="s">
        <v>58</v>
      </c>
      <c r="F6" s="29" t="s">
        <v>58</v>
      </c>
      <c r="G6" s="29"/>
      <c r="H6" s="29" t="s">
        <v>58</v>
      </c>
      <c r="I6" s="27"/>
      <c r="J6" s="30" t="s">
        <v>58</v>
      </c>
      <c r="K6" s="31"/>
    </row>
    <row r="7" spans="1:15" ht="28.8" x14ac:dyDescent="0.3">
      <c r="B7" s="14"/>
      <c r="C7" s="106" t="s">
        <v>59</v>
      </c>
      <c r="D7" s="107">
        <v>135000</v>
      </c>
      <c r="E7" s="107">
        <f t="shared" ref="E7:H7" si="0">D7*1.035</f>
        <v>139725</v>
      </c>
      <c r="F7" s="107">
        <f t="shared" si="0"/>
        <v>144615.375</v>
      </c>
      <c r="G7" s="107">
        <f t="shared" si="0"/>
        <v>149676.91312499999</v>
      </c>
      <c r="H7" s="107">
        <f t="shared" si="0"/>
        <v>154915.60508437498</v>
      </c>
      <c r="I7" s="108"/>
      <c r="J7" s="107">
        <f t="shared" ref="J7:J8" si="1">SUM(D7:H7)</f>
        <v>723932.89320937498</v>
      </c>
      <c r="K7" s="138"/>
    </row>
    <row r="8" spans="1:15" ht="28.8" x14ac:dyDescent="0.3">
      <c r="B8" s="14"/>
      <c r="C8" s="106" t="s">
        <v>60</v>
      </c>
      <c r="D8" s="107">
        <v>110000</v>
      </c>
      <c r="E8" s="107">
        <f t="shared" ref="E8:H8" si="2">D8*1.035</f>
        <v>113849.99999999999</v>
      </c>
      <c r="F8" s="107">
        <f t="shared" si="2"/>
        <v>117834.74999999997</v>
      </c>
      <c r="G8" s="107">
        <f t="shared" si="2"/>
        <v>121958.96624999995</v>
      </c>
      <c r="H8" s="107">
        <f t="shared" si="2"/>
        <v>126227.53006874994</v>
      </c>
      <c r="I8" s="107">
        <f>I7</f>
        <v>0</v>
      </c>
      <c r="J8" s="107">
        <f t="shared" si="1"/>
        <v>589871.24631874985</v>
      </c>
      <c r="N8" s="35"/>
    </row>
    <row r="9" spans="1:15" ht="28.8" x14ac:dyDescent="0.3">
      <c r="B9" s="14"/>
      <c r="C9" s="106" t="s">
        <v>61</v>
      </c>
      <c r="D9" s="107">
        <v>80000</v>
      </c>
      <c r="E9" s="107">
        <f t="shared" ref="E9:H9" si="3">D9*1.035</f>
        <v>82800</v>
      </c>
      <c r="F9" s="107">
        <f t="shared" si="3"/>
        <v>85698</v>
      </c>
      <c r="G9" s="107">
        <f t="shared" si="3"/>
        <v>88697.43</v>
      </c>
      <c r="H9" s="107">
        <f t="shared" si="3"/>
        <v>91801.840049999984</v>
      </c>
      <c r="I9" s="109"/>
      <c r="J9" s="107">
        <f t="shared" ref="J9:J11" si="4">SUM(D9:H9)</f>
        <v>428997.27004999999</v>
      </c>
      <c r="K9" s="47"/>
    </row>
    <row r="10" spans="1:15" ht="28.8" x14ac:dyDescent="0.3">
      <c r="B10" s="14"/>
      <c r="C10" s="106" t="s">
        <v>62</v>
      </c>
      <c r="D10" s="107">
        <v>80000</v>
      </c>
      <c r="E10" s="107">
        <f t="shared" ref="E10:H10" si="5">D10*1.035</f>
        <v>82800</v>
      </c>
      <c r="F10" s="107">
        <f t="shared" si="5"/>
        <v>85698</v>
      </c>
      <c r="G10" s="107">
        <f t="shared" si="5"/>
        <v>88697.43</v>
      </c>
      <c r="H10" s="107">
        <f t="shared" si="5"/>
        <v>91801.840049999984</v>
      </c>
      <c r="I10" s="109"/>
      <c r="J10" s="107">
        <f t="shared" si="4"/>
        <v>428997.27004999999</v>
      </c>
      <c r="K10" s="47"/>
    </row>
    <row r="11" spans="1:15" ht="28.8" x14ac:dyDescent="0.3">
      <c r="B11" s="14"/>
      <c r="C11" s="106" t="s">
        <v>63</v>
      </c>
      <c r="D11" s="107">
        <v>95000</v>
      </c>
      <c r="E11" s="107">
        <f t="shared" ref="E11:H11" si="6">D11*1.035</f>
        <v>98324.999999999985</v>
      </c>
      <c r="F11" s="107">
        <f t="shared" si="6"/>
        <v>101766.37499999997</v>
      </c>
      <c r="G11" s="107">
        <f t="shared" si="6"/>
        <v>105328.19812499997</v>
      </c>
      <c r="H11" s="107">
        <f t="shared" si="6"/>
        <v>109014.68505937496</v>
      </c>
      <c r="I11" s="109"/>
      <c r="J11" s="107">
        <f t="shared" si="4"/>
        <v>509434.25818437495</v>
      </c>
      <c r="K11" s="47"/>
    </row>
    <row r="12" spans="1:15" ht="28.8" x14ac:dyDescent="0.3">
      <c r="B12" s="14"/>
      <c r="C12" s="106" t="s">
        <v>64</v>
      </c>
      <c r="D12" s="107">
        <v>85000</v>
      </c>
      <c r="E12" s="107">
        <f t="shared" ref="E12:H12" si="7">D12*1.035</f>
        <v>87975</v>
      </c>
      <c r="F12" s="107">
        <f t="shared" si="7"/>
        <v>91054.125</v>
      </c>
      <c r="G12" s="107">
        <f t="shared" si="7"/>
        <v>94241.019374999989</v>
      </c>
      <c r="H12" s="107">
        <f t="shared" si="7"/>
        <v>97539.455053124984</v>
      </c>
      <c r="I12" s="109"/>
      <c r="J12" s="107">
        <f t="shared" ref="J12:J19" si="8">SUM(D12:H12)</f>
        <v>455809.59942812496</v>
      </c>
    </row>
    <row r="13" spans="1:15" ht="28.8" x14ac:dyDescent="0.3">
      <c r="B13" s="14"/>
      <c r="C13" s="106" t="s">
        <v>65</v>
      </c>
      <c r="D13" s="107">
        <v>65000</v>
      </c>
      <c r="E13" s="107">
        <f t="shared" ref="E13:H13" si="9">D13*1.035</f>
        <v>67275</v>
      </c>
      <c r="F13" s="107">
        <f t="shared" si="9"/>
        <v>69629.625</v>
      </c>
      <c r="G13" s="107">
        <f t="shared" si="9"/>
        <v>72066.661874999991</v>
      </c>
      <c r="H13" s="107">
        <f t="shared" si="9"/>
        <v>74588.995040624985</v>
      </c>
      <c r="I13" s="109"/>
      <c r="J13" s="107">
        <f t="shared" si="8"/>
        <v>348560.28191562498</v>
      </c>
    </row>
    <row r="14" spans="1:15" ht="28.8" x14ac:dyDescent="0.3">
      <c r="B14" s="14"/>
      <c r="C14" s="106" t="s">
        <v>66</v>
      </c>
      <c r="D14" s="107">
        <v>85000</v>
      </c>
      <c r="E14" s="107">
        <f t="shared" ref="E14:H14" si="10">D14*1.035</f>
        <v>87975</v>
      </c>
      <c r="F14" s="107">
        <f t="shared" si="10"/>
        <v>91054.125</v>
      </c>
      <c r="G14" s="107">
        <f t="shared" si="10"/>
        <v>94241.019374999989</v>
      </c>
      <c r="H14" s="107">
        <f t="shared" si="10"/>
        <v>97539.455053124984</v>
      </c>
      <c r="I14" s="109"/>
      <c r="J14" s="107">
        <f t="shared" si="8"/>
        <v>455809.59942812496</v>
      </c>
    </row>
    <row r="15" spans="1:15" ht="28.8" x14ac:dyDescent="0.3">
      <c r="B15" s="14"/>
      <c r="C15" s="106" t="s">
        <v>67</v>
      </c>
      <c r="D15" s="107">
        <v>65000</v>
      </c>
      <c r="E15" s="107">
        <f t="shared" ref="E15:H15" si="11">D15*1.035</f>
        <v>67275</v>
      </c>
      <c r="F15" s="107">
        <f t="shared" si="11"/>
        <v>69629.625</v>
      </c>
      <c r="G15" s="107">
        <f t="shared" si="11"/>
        <v>72066.661874999991</v>
      </c>
      <c r="H15" s="107">
        <f t="shared" si="11"/>
        <v>74588.995040624985</v>
      </c>
      <c r="I15" s="109"/>
      <c r="J15" s="107">
        <f t="shared" si="8"/>
        <v>348560.28191562498</v>
      </c>
    </row>
    <row r="16" spans="1:15" ht="28.8" x14ac:dyDescent="0.3">
      <c r="B16" s="14"/>
      <c r="C16" s="106" t="s">
        <v>68</v>
      </c>
      <c r="D16" s="107">
        <v>110000</v>
      </c>
      <c r="E16" s="107">
        <f t="shared" ref="E16:H16" si="12">D16*1.035</f>
        <v>113849.99999999999</v>
      </c>
      <c r="F16" s="107">
        <f t="shared" si="12"/>
        <v>117834.74999999997</v>
      </c>
      <c r="G16" s="107">
        <f t="shared" si="12"/>
        <v>121958.96624999995</v>
      </c>
      <c r="H16" s="107">
        <f t="shared" si="12"/>
        <v>126227.53006874994</v>
      </c>
      <c r="I16" s="109"/>
      <c r="J16" s="107">
        <f t="shared" si="8"/>
        <v>589871.24631874985</v>
      </c>
    </row>
    <row r="17" spans="2:11" ht="28.8" x14ac:dyDescent="0.3">
      <c r="B17" s="14"/>
      <c r="C17" s="106" t="s">
        <v>69</v>
      </c>
      <c r="D17" s="107">
        <v>110000</v>
      </c>
      <c r="E17" s="107">
        <f t="shared" ref="E17:H17" si="13">D17*1.035</f>
        <v>113849.99999999999</v>
      </c>
      <c r="F17" s="107">
        <f t="shared" si="13"/>
        <v>117834.74999999997</v>
      </c>
      <c r="G17" s="107">
        <f t="shared" si="13"/>
        <v>121958.96624999995</v>
      </c>
      <c r="H17" s="107">
        <f t="shared" si="13"/>
        <v>126227.53006874994</v>
      </c>
      <c r="I17" s="109"/>
      <c r="J17" s="107">
        <f t="shared" si="8"/>
        <v>589871.24631874985</v>
      </c>
    </row>
    <row r="18" spans="2:11" ht="28.8" x14ac:dyDescent="0.3">
      <c r="B18" s="14"/>
      <c r="C18" s="106" t="s">
        <v>70</v>
      </c>
      <c r="D18" s="107">
        <v>110000</v>
      </c>
      <c r="E18" s="107">
        <f t="shared" ref="E18:H18" si="14">D18*1.035</f>
        <v>113849.99999999999</v>
      </c>
      <c r="F18" s="107">
        <f t="shared" si="14"/>
        <v>117834.74999999997</v>
      </c>
      <c r="G18" s="107">
        <f t="shared" si="14"/>
        <v>121958.96624999995</v>
      </c>
      <c r="H18" s="107">
        <f t="shared" si="14"/>
        <v>126227.53006874994</v>
      </c>
      <c r="I18" s="109"/>
      <c r="J18" s="107">
        <f t="shared" si="8"/>
        <v>589871.24631874985</v>
      </c>
    </row>
    <row r="19" spans="2:11" ht="14.4" x14ac:dyDescent="0.3">
      <c r="B19" s="14"/>
      <c r="C19" s="17" t="s">
        <v>21</v>
      </c>
      <c r="D19" s="94">
        <f t="shared" ref="D19:H19" si="15">SUM(D7:D18)</f>
        <v>1130000</v>
      </c>
      <c r="E19" s="94">
        <f t="shared" si="15"/>
        <v>1169550</v>
      </c>
      <c r="F19" s="94">
        <f t="shared" si="15"/>
        <v>1210484.25</v>
      </c>
      <c r="G19" s="94">
        <f t="shared" si="15"/>
        <v>1252851.19875</v>
      </c>
      <c r="H19" s="94">
        <f t="shared" si="15"/>
        <v>1296700.9907062498</v>
      </c>
      <c r="I19" s="109"/>
      <c r="J19" s="94">
        <f t="shared" si="8"/>
        <v>6059586.4394562505</v>
      </c>
    </row>
    <row r="20" spans="2:11" ht="14.4" x14ac:dyDescent="0.3">
      <c r="B20" s="14"/>
      <c r="C20" s="22" t="s">
        <v>71</v>
      </c>
      <c r="D20" s="36" t="s">
        <v>58</v>
      </c>
      <c r="E20" s="29"/>
      <c r="F20" s="29"/>
      <c r="G20" s="29"/>
      <c r="H20" s="29"/>
      <c r="I20" s="27"/>
      <c r="J20" s="30" t="s">
        <v>58</v>
      </c>
    </row>
    <row r="21" spans="2:11" ht="14.25" customHeight="1" x14ac:dyDescent="0.3">
      <c r="B21" s="14"/>
      <c r="C21" s="106" t="s">
        <v>72</v>
      </c>
      <c r="D21" s="107">
        <f t="shared" ref="D21:H21" si="16">0.4*D19</f>
        <v>452000</v>
      </c>
      <c r="E21" s="107">
        <f t="shared" si="16"/>
        <v>467820</v>
      </c>
      <c r="F21" s="107">
        <f t="shared" si="16"/>
        <v>484193.7</v>
      </c>
      <c r="G21" s="107">
        <f t="shared" si="16"/>
        <v>501140.47950000002</v>
      </c>
      <c r="H21" s="107">
        <f t="shared" si="16"/>
        <v>518680.39628249995</v>
      </c>
      <c r="I21" s="109"/>
      <c r="J21" s="107">
        <f>SUM(D21:H21)</f>
        <v>2423834.5757825002</v>
      </c>
    </row>
    <row r="22" spans="2:11" ht="14.25" customHeight="1" x14ac:dyDescent="0.3">
      <c r="B22" s="14"/>
      <c r="C22" s="17" t="s">
        <v>22</v>
      </c>
      <c r="D22" s="94">
        <f t="shared" ref="D22:H22" si="17">SUM(D21)</f>
        <v>452000</v>
      </c>
      <c r="E22" s="94">
        <f t="shared" si="17"/>
        <v>467820</v>
      </c>
      <c r="F22" s="94">
        <f t="shared" si="17"/>
        <v>484193.7</v>
      </c>
      <c r="G22" s="94">
        <f t="shared" si="17"/>
        <v>501140.47950000002</v>
      </c>
      <c r="H22" s="94">
        <f t="shared" si="17"/>
        <v>518680.39628249995</v>
      </c>
      <c r="I22" s="109"/>
      <c r="J22" s="94">
        <f>SUM(J21)</f>
        <v>2423834.5757825002</v>
      </c>
    </row>
    <row r="23" spans="2:11" ht="14.25" customHeight="1" x14ac:dyDescent="0.3">
      <c r="B23" s="14"/>
      <c r="C23" s="22" t="s">
        <v>73</v>
      </c>
      <c r="D23" s="36" t="s">
        <v>58</v>
      </c>
      <c r="E23" s="29"/>
      <c r="F23" s="29"/>
      <c r="G23" s="29"/>
      <c r="H23" s="29"/>
      <c r="I23" s="27"/>
      <c r="J23" s="30" t="s">
        <v>58</v>
      </c>
      <c r="K23" s="51"/>
    </row>
    <row r="24" spans="2:11" ht="14.4" x14ac:dyDescent="0.3">
      <c r="B24" s="14"/>
      <c r="C24" s="106" t="s">
        <v>74</v>
      </c>
      <c r="D24" s="107">
        <f t="shared" ref="D24:H24" si="18">3500*7</f>
        <v>24500</v>
      </c>
      <c r="E24" s="107">
        <f t="shared" si="18"/>
        <v>24500</v>
      </c>
      <c r="F24" s="107">
        <f t="shared" si="18"/>
        <v>24500</v>
      </c>
      <c r="G24" s="107">
        <f t="shared" si="18"/>
        <v>24500</v>
      </c>
      <c r="H24" s="107">
        <f t="shared" si="18"/>
        <v>24500</v>
      </c>
      <c r="I24" s="109"/>
      <c r="J24" s="107">
        <f t="shared" ref="J24:J25" si="19">SUM(D24:H24)</f>
        <v>122500</v>
      </c>
    </row>
    <row r="25" spans="2:11" ht="14.4" x14ac:dyDescent="0.3">
      <c r="B25" s="14"/>
      <c r="C25" s="106" t="s">
        <v>75</v>
      </c>
      <c r="D25" s="107">
        <f t="shared" ref="D25:H25" si="20">1000*0.665</f>
        <v>665</v>
      </c>
      <c r="E25" s="107">
        <f t="shared" si="20"/>
        <v>665</v>
      </c>
      <c r="F25" s="107">
        <f t="shared" si="20"/>
        <v>665</v>
      </c>
      <c r="G25" s="107">
        <f t="shared" si="20"/>
        <v>665</v>
      </c>
      <c r="H25" s="107">
        <f t="shared" si="20"/>
        <v>665</v>
      </c>
      <c r="I25" s="109"/>
      <c r="J25" s="107">
        <f t="shared" si="19"/>
        <v>3325</v>
      </c>
      <c r="K25" s="138"/>
    </row>
    <row r="26" spans="2:11" ht="14.25" customHeight="1" x14ac:dyDescent="0.3">
      <c r="B26" s="14"/>
      <c r="C26" s="17" t="s">
        <v>23</v>
      </c>
      <c r="D26" s="94">
        <f t="shared" ref="D26:H26" si="21">D24+D25</f>
        <v>25165</v>
      </c>
      <c r="E26" s="94">
        <f t="shared" si="21"/>
        <v>25165</v>
      </c>
      <c r="F26" s="94">
        <f t="shared" si="21"/>
        <v>25165</v>
      </c>
      <c r="G26" s="94">
        <f t="shared" si="21"/>
        <v>25165</v>
      </c>
      <c r="H26" s="94">
        <f t="shared" si="21"/>
        <v>25165</v>
      </c>
      <c r="I26" s="109"/>
      <c r="J26" s="94">
        <f>SUM(J24+J25)</f>
        <v>125825</v>
      </c>
      <c r="K26" s="138"/>
    </row>
    <row r="27" spans="2:11" ht="14.25" customHeight="1" x14ac:dyDescent="0.3">
      <c r="B27" s="14"/>
      <c r="C27" s="22" t="s">
        <v>76</v>
      </c>
      <c r="D27" s="33"/>
      <c r="E27" s="29"/>
      <c r="F27" s="29"/>
      <c r="G27" s="29"/>
      <c r="H27" s="29"/>
      <c r="I27" s="27"/>
      <c r="J27" s="33" t="s">
        <v>29</v>
      </c>
      <c r="K27" s="37"/>
    </row>
    <row r="28" spans="2:11" ht="14.25" customHeight="1" x14ac:dyDescent="0.3">
      <c r="B28" s="14"/>
      <c r="C28" s="17" t="s">
        <v>24</v>
      </c>
      <c r="D28" s="110">
        <f t="shared" ref="D28:H28" si="22">D27</f>
        <v>0</v>
      </c>
      <c r="E28" s="110">
        <f t="shared" si="22"/>
        <v>0</v>
      </c>
      <c r="F28" s="110">
        <f t="shared" si="22"/>
        <v>0</v>
      </c>
      <c r="G28" s="110">
        <f t="shared" si="22"/>
        <v>0</v>
      </c>
      <c r="H28" s="110">
        <f t="shared" si="22"/>
        <v>0</v>
      </c>
      <c r="I28" s="109"/>
      <c r="J28" s="94">
        <f>SUM(J27)</f>
        <v>0</v>
      </c>
    </row>
    <row r="29" spans="2:11" ht="14.25" customHeight="1" x14ac:dyDescent="0.3">
      <c r="B29" s="14"/>
      <c r="C29" s="22" t="s">
        <v>77</v>
      </c>
      <c r="D29" s="36" t="s">
        <v>58</v>
      </c>
      <c r="E29" s="29"/>
      <c r="F29" s="29"/>
      <c r="G29" s="29"/>
      <c r="H29" s="29"/>
      <c r="I29" s="27"/>
      <c r="J29" s="33"/>
      <c r="K29" s="138"/>
    </row>
    <row r="30" spans="2:11" ht="14.25" customHeight="1" x14ac:dyDescent="0.3">
      <c r="B30" s="14"/>
      <c r="C30" s="17" t="s">
        <v>25</v>
      </c>
      <c r="D30" s="94">
        <f t="shared" ref="D30:H30" si="23">SUM(D29)</f>
        <v>0</v>
      </c>
      <c r="E30" s="94">
        <f t="shared" si="23"/>
        <v>0</v>
      </c>
      <c r="F30" s="94">
        <f t="shared" si="23"/>
        <v>0</v>
      </c>
      <c r="G30" s="94">
        <f t="shared" si="23"/>
        <v>0</v>
      </c>
      <c r="H30" s="94">
        <f t="shared" si="23"/>
        <v>0</v>
      </c>
      <c r="I30" s="109"/>
      <c r="J30" s="94">
        <f>SUM(J29)</f>
        <v>0</v>
      </c>
    </row>
    <row r="31" spans="2:11" ht="14.25" customHeight="1" x14ac:dyDescent="0.3">
      <c r="B31" s="14"/>
      <c r="C31" s="22" t="s">
        <v>78</v>
      </c>
      <c r="D31" s="36" t="s">
        <v>58</v>
      </c>
      <c r="E31" s="29"/>
      <c r="F31" s="29"/>
      <c r="G31" s="29"/>
      <c r="H31" s="29"/>
      <c r="I31" s="27"/>
      <c r="J31" s="33"/>
      <c r="K31" s="38"/>
    </row>
    <row r="32" spans="2:11" ht="57.6" x14ac:dyDescent="0.3">
      <c r="B32" s="14"/>
      <c r="C32" s="106" t="s">
        <v>79</v>
      </c>
      <c r="D32" s="107">
        <f>15000000/5</f>
        <v>3000000</v>
      </c>
      <c r="E32" s="107">
        <v>4000000</v>
      </c>
      <c r="F32" s="107">
        <v>3500000</v>
      </c>
      <c r="G32" s="107">
        <v>2500000</v>
      </c>
      <c r="H32" s="107">
        <v>2000000</v>
      </c>
      <c r="I32" s="108"/>
      <c r="J32" s="107">
        <f>SUM(D32:H32)</f>
        <v>15000000</v>
      </c>
    </row>
    <row r="33" spans="1:31" ht="72" x14ac:dyDescent="0.3">
      <c r="B33" s="14"/>
      <c r="C33" s="106" t="s">
        <v>80</v>
      </c>
      <c r="D33" s="107">
        <v>1000000</v>
      </c>
      <c r="E33" s="107">
        <v>750000</v>
      </c>
      <c r="F33" s="107">
        <v>750000</v>
      </c>
      <c r="G33" s="107">
        <v>750000</v>
      </c>
      <c r="H33" s="107">
        <v>750000</v>
      </c>
      <c r="I33" s="108"/>
      <c r="J33" s="107">
        <f t="shared" ref="J33:J34" si="24">SUM(D33:H33)</f>
        <v>4000000</v>
      </c>
    </row>
    <row r="34" spans="1:31" ht="14.4" x14ac:dyDescent="0.3">
      <c r="B34" s="14"/>
      <c r="C34" s="106" t="s">
        <v>81</v>
      </c>
      <c r="D34" s="107">
        <v>100000</v>
      </c>
      <c r="E34" s="107">
        <v>70000</v>
      </c>
      <c r="F34" s="107">
        <v>70000</v>
      </c>
      <c r="G34" s="107">
        <v>70000</v>
      </c>
      <c r="H34" s="107">
        <v>70000</v>
      </c>
      <c r="I34" s="109"/>
      <c r="J34" s="107">
        <f t="shared" si="24"/>
        <v>380000</v>
      </c>
    </row>
    <row r="35" spans="1:31" ht="14.25" customHeight="1" x14ac:dyDescent="0.3">
      <c r="B35" s="14"/>
      <c r="C35" s="17" t="s">
        <v>26</v>
      </c>
      <c r="D35" s="94">
        <f>SUM(D32:D34)</f>
        <v>4100000</v>
      </c>
      <c r="E35" s="94">
        <f>SUM(E32:E34)</f>
        <v>4820000</v>
      </c>
      <c r="F35" s="94">
        <f>SUM(F32:F34)</f>
        <v>4320000</v>
      </c>
      <c r="G35" s="94">
        <f>SUM(G32:G34)</f>
        <v>3320000</v>
      </c>
      <c r="H35" s="94">
        <f>SUM(H32:H34)</f>
        <v>2820000</v>
      </c>
      <c r="I35" s="109"/>
      <c r="J35" s="94">
        <f>SUM(J32:J34)</f>
        <v>19380000</v>
      </c>
      <c r="K35" s="24"/>
      <c r="L35" s="24"/>
    </row>
    <row r="36" spans="1:31" ht="14.25" customHeight="1" x14ac:dyDescent="0.3">
      <c r="B36" s="14"/>
      <c r="C36" s="22" t="s">
        <v>82</v>
      </c>
      <c r="D36" s="36" t="s">
        <v>58</v>
      </c>
      <c r="E36" s="29"/>
      <c r="F36" s="29"/>
      <c r="G36" s="29"/>
      <c r="H36" s="29"/>
      <c r="I36" s="27"/>
      <c r="J36" s="33"/>
      <c r="K36" s="51"/>
    </row>
    <row r="37" spans="1:31" ht="43.2" x14ac:dyDescent="0.3">
      <c r="B37" s="14"/>
      <c r="C37" s="106" t="s">
        <v>83</v>
      </c>
      <c r="D37" s="107">
        <v>75000</v>
      </c>
      <c r="E37" s="111">
        <f>D37</f>
        <v>75000</v>
      </c>
      <c r="F37" s="111">
        <f>D37</f>
        <v>75000</v>
      </c>
      <c r="G37" s="111">
        <f>E37</f>
        <v>75000</v>
      </c>
      <c r="H37" s="111">
        <f>F37</f>
        <v>75000</v>
      </c>
      <c r="I37" s="109"/>
      <c r="J37" s="107">
        <f>SUM(D37:H37)</f>
        <v>375000</v>
      </c>
      <c r="K37" s="24"/>
    </row>
    <row r="38" spans="1:31" ht="14.25" customHeight="1" x14ac:dyDescent="0.3">
      <c r="B38" s="140"/>
      <c r="C38" s="17" t="s">
        <v>27</v>
      </c>
      <c r="D38" s="94">
        <f t="shared" ref="D38:H38" si="25">SUM(D37)</f>
        <v>75000</v>
      </c>
      <c r="E38" s="94">
        <f t="shared" si="25"/>
        <v>75000</v>
      </c>
      <c r="F38" s="94">
        <f t="shared" si="25"/>
        <v>75000</v>
      </c>
      <c r="G38" s="94">
        <f t="shared" si="25"/>
        <v>75000</v>
      </c>
      <c r="H38" s="94">
        <f t="shared" si="25"/>
        <v>75000</v>
      </c>
      <c r="I38" s="109"/>
      <c r="J38" s="94">
        <f>SUM(J37)</f>
        <v>375000</v>
      </c>
    </row>
    <row r="39" spans="1:31" ht="14.25" customHeight="1" x14ac:dyDescent="0.3">
      <c r="B39" s="140"/>
      <c r="C39" s="17" t="s">
        <v>28</v>
      </c>
      <c r="D39" s="94">
        <f>SUM(D38,D35,D30,D28,D26,D22,D19)</f>
        <v>5782165</v>
      </c>
      <c r="E39" s="94">
        <f>SUM(E38,E35,E30,E28,E26,E22,E19)</f>
        <v>6557535</v>
      </c>
      <c r="F39" s="94">
        <f>SUM(F38,F35,F30,F28,F26,F22,F19)</f>
        <v>6114842.9500000002</v>
      </c>
      <c r="G39" s="94">
        <f>SUM(G38,G35,G30,G28,G26,G22,G19)</f>
        <v>5174156.6782499999</v>
      </c>
      <c r="H39" s="94">
        <f>SUM(H38,H35,H30,H28,H26,H22,H19)</f>
        <v>4735546.3869887497</v>
      </c>
      <c r="I39" s="109"/>
      <c r="J39" s="94">
        <f>SUM(D39:H39)</f>
        <v>28364246.015238747</v>
      </c>
    </row>
    <row r="40" spans="1:31" ht="14.25" customHeight="1" x14ac:dyDescent="0.3">
      <c r="B40" s="9"/>
      <c r="J40" s="47" t="s">
        <v>29</v>
      </c>
    </row>
    <row r="41" spans="1:31" ht="14.25" customHeight="1" x14ac:dyDescent="0.3">
      <c r="B41" s="105" t="s">
        <v>84</v>
      </c>
      <c r="C41" s="41" t="s">
        <v>84</v>
      </c>
      <c r="D41" s="21"/>
      <c r="E41" s="21"/>
      <c r="F41" s="21"/>
      <c r="G41" s="21"/>
      <c r="H41" s="21"/>
      <c r="J41" s="21" t="s">
        <v>29</v>
      </c>
    </row>
    <row r="42" spans="1:31" ht="28.8" x14ac:dyDescent="0.3">
      <c r="B42" s="14"/>
      <c r="C42" s="32" t="s">
        <v>85</v>
      </c>
      <c r="D42" s="42">
        <f>0.485*(D19+D22)</f>
        <v>767270</v>
      </c>
      <c r="E42" s="42">
        <f>0.485*(E19+E22)</f>
        <v>794124.45</v>
      </c>
      <c r="F42" s="42">
        <f>0.485*(F19+F22)</f>
        <v>821918.80574999994</v>
      </c>
      <c r="G42" s="42">
        <f>0.485*(G19+G22)</f>
        <v>850685.96395124996</v>
      </c>
      <c r="H42" s="42">
        <f>0.485*(H19+H22)</f>
        <v>880459.97268954362</v>
      </c>
      <c r="I42" s="27"/>
      <c r="J42" s="33">
        <f>SUM(D42:H42)</f>
        <v>4114459.1923907939</v>
      </c>
    </row>
    <row r="43" spans="1:31" ht="14.25" customHeight="1" x14ac:dyDescent="0.3">
      <c r="B43" s="140"/>
      <c r="C43" s="17" t="s">
        <v>30</v>
      </c>
      <c r="D43" s="18">
        <f>SUM(D42:D42)</f>
        <v>767270</v>
      </c>
      <c r="E43" s="18">
        <f>SUM(E42:E42)</f>
        <v>794124.45</v>
      </c>
      <c r="F43" s="18">
        <f>SUM(F42:F42)</f>
        <v>821918.80574999994</v>
      </c>
      <c r="G43" s="18">
        <f>SUM(G42:G42)</f>
        <v>850685.96395124996</v>
      </c>
      <c r="H43" s="18">
        <f>SUM(H42:H42)</f>
        <v>880459.97268954362</v>
      </c>
      <c r="I43" s="27"/>
      <c r="J43" s="18">
        <f>SUM(J42:J42)</f>
        <v>4114459.1923907939</v>
      </c>
    </row>
    <row r="44" spans="1:31" ht="14.25" customHeight="1" x14ac:dyDescent="0.3">
      <c r="B44" s="9"/>
      <c r="J44" s="47" t="s">
        <v>29</v>
      </c>
    </row>
    <row r="45" spans="1:31" ht="14.25" customHeight="1" x14ac:dyDescent="0.3">
      <c r="A45" s="24"/>
      <c r="B45" s="86" t="s">
        <v>31</v>
      </c>
      <c r="C45" s="43"/>
      <c r="D45" s="44">
        <f>SUM(D43,D39)</f>
        <v>6549435</v>
      </c>
      <c r="E45" s="44">
        <f>SUM(E43,E39)</f>
        <v>7351659.4500000002</v>
      </c>
      <c r="F45" s="44">
        <f>SUM(F43,F39)</f>
        <v>6936761.7557500005</v>
      </c>
      <c r="G45" s="44">
        <f>SUM(G43,G39)</f>
        <v>6024842.6422012495</v>
      </c>
      <c r="H45" s="44">
        <f>SUM(H43,H39)</f>
        <v>5616006.3596782936</v>
      </c>
      <c r="I45" s="27"/>
      <c r="J45" s="44">
        <f>SUM(J43,J39)</f>
        <v>32478705.207629539</v>
      </c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1:31" ht="14.25" customHeight="1" x14ac:dyDescent="0.3">
      <c r="B46" s="9"/>
      <c r="D46" s="9"/>
      <c r="E46" s="10"/>
      <c r="H46" s="10"/>
      <c r="I46" s="27"/>
    </row>
    <row r="47" spans="1:31" ht="14.25" customHeight="1" x14ac:dyDescent="0.3">
      <c r="B47" s="9"/>
      <c r="D47" s="9"/>
      <c r="E47" s="10"/>
      <c r="H47" s="10"/>
      <c r="I47" s="27"/>
    </row>
    <row r="48" spans="1:31" ht="14.25" customHeight="1" x14ac:dyDescent="0.3">
      <c r="B48" s="9"/>
      <c r="D48" s="9"/>
      <c r="E48" s="10"/>
      <c r="H48" s="10"/>
      <c r="I48" s="27"/>
    </row>
    <row r="49" spans="2:9" ht="14.25" customHeight="1" x14ac:dyDescent="0.3">
      <c r="B49" s="9"/>
      <c r="D49" s="9"/>
      <c r="E49" s="10"/>
      <c r="H49" s="10"/>
      <c r="I49" s="27"/>
    </row>
    <row r="50" spans="2:9" ht="14.25" customHeight="1" x14ac:dyDescent="0.3">
      <c r="B50" s="9"/>
      <c r="D50" s="9"/>
      <c r="E50" s="10"/>
      <c r="H50" s="10"/>
      <c r="I50" s="27"/>
    </row>
    <row r="51" spans="2:9" ht="14.25" customHeight="1" x14ac:dyDescent="0.3">
      <c r="B51" s="9"/>
      <c r="D51" s="9"/>
      <c r="E51" s="10"/>
      <c r="H51" s="10"/>
      <c r="I51" s="27"/>
    </row>
    <row r="52" spans="2:9" ht="14.25" customHeight="1" x14ac:dyDescent="0.3">
      <c r="B52" s="9"/>
      <c r="D52" s="9"/>
      <c r="E52" s="10"/>
      <c r="H52" s="10"/>
      <c r="I52" s="27"/>
    </row>
    <row r="53" spans="2:9" ht="14.25" customHeight="1" x14ac:dyDescent="0.3">
      <c r="B53" s="9"/>
      <c r="D53" s="9"/>
      <c r="E53" s="10"/>
      <c r="H53" s="10"/>
      <c r="I53" s="27"/>
    </row>
    <row r="54" spans="2:9" ht="14.25" customHeight="1" x14ac:dyDescent="0.3">
      <c r="B54" s="9"/>
      <c r="D54" s="9"/>
      <c r="E54" s="10"/>
      <c r="H54" s="10"/>
      <c r="I54" s="27"/>
    </row>
    <row r="55" spans="2:9" ht="14.25" customHeight="1" x14ac:dyDescent="0.3">
      <c r="B55" s="9"/>
      <c r="D55" s="9"/>
      <c r="E55" s="10"/>
      <c r="H55" s="10"/>
      <c r="I55" s="27"/>
    </row>
    <row r="56" spans="2:9" ht="14.25" customHeight="1" x14ac:dyDescent="0.3">
      <c r="B56" s="9"/>
      <c r="D56" s="9"/>
      <c r="E56" s="10"/>
      <c r="H56" s="10"/>
      <c r="I56" s="27"/>
    </row>
    <row r="57" spans="2:9" ht="14.25" customHeight="1" x14ac:dyDescent="0.3">
      <c r="B57" s="9"/>
      <c r="D57" s="9"/>
      <c r="E57" s="10"/>
      <c r="H57" s="10"/>
      <c r="I57" s="27"/>
    </row>
    <row r="58" spans="2:9" ht="14.25" customHeight="1" x14ac:dyDescent="0.3">
      <c r="B58" s="9"/>
      <c r="D58" s="9"/>
      <c r="E58" s="10"/>
      <c r="H58" s="10"/>
      <c r="I58" s="27"/>
    </row>
    <row r="59" spans="2:9" ht="14.25" customHeight="1" x14ac:dyDescent="0.3">
      <c r="B59" s="9"/>
      <c r="D59" s="9"/>
      <c r="E59" s="10"/>
      <c r="H59" s="10"/>
      <c r="I59" s="27"/>
    </row>
    <row r="60" spans="2:9" ht="14.25" customHeight="1" x14ac:dyDescent="0.3">
      <c r="B60" s="9"/>
      <c r="D60" s="9"/>
      <c r="E60" s="10"/>
      <c r="H60" s="10"/>
      <c r="I60" s="27"/>
    </row>
    <row r="61" spans="2:9" ht="14.25" customHeight="1" x14ac:dyDescent="0.3">
      <c r="D61" s="9"/>
      <c r="E61" s="10"/>
      <c r="H61" s="10"/>
      <c r="I61" s="27"/>
    </row>
    <row r="62" spans="2:9" ht="14.25" customHeight="1" x14ac:dyDescent="0.3">
      <c r="D62" s="9"/>
      <c r="E62" s="10"/>
      <c r="H62" s="10"/>
      <c r="I62" s="27"/>
    </row>
    <row r="63" spans="2:9" ht="14.25" customHeight="1" x14ac:dyDescent="0.3">
      <c r="D63" s="9"/>
      <c r="E63" s="10"/>
      <c r="H63" s="10"/>
      <c r="I63" s="27"/>
    </row>
    <row r="64" spans="2:9" ht="14.25" customHeight="1" x14ac:dyDescent="0.3">
      <c r="D64" s="9"/>
      <c r="E64" s="10"/>
      <c r="H64" s="10"/>
      <c r="I64" s="27"/>
    </row>
    <row r="65" spans="4:9" ht="14.25" customHeight="1" x14ac:dyDescent="0.3">
      <c r="D65" s="9"/>
      <c r="E65" s="10"/>
      <c r="H65" s="10"/>
      <c r="I65" s="27"/>
    </row>
    <row r="66" spans="4:9" ht="14.25" customHeight="1" x14ac:dyDescent="0.3">
      <c r="D66" s="9"/>
      <c r="E66" s="10"/>
      <c r="H66" s="10"/>
      <c r="I66" s="27"/>
    </row>
    <row r="67" spans="4:9" ht="14.25" customHeight="1" x14ac:dyDescent="0.3">
      <c r="D67" s="9"/>
      <c r="E67" s="10"/>
      <c r="H67" s="10"/>
      <c r="I67" s="27"/>
    </row>
    <row r="68" spans="4:9" ht="14.25" customHeight="1" x14ac:dyDescent="0.3">
      <c r="D68" s="9"/>
      <c r="E68" s="10"/>
      <c r="H68" s="10"/>
      <c r="I68" s="27"/>
    </row>
    <row r="69" spans="4:9" ht="14.25" customHeight="1" x14ac:dyDescent="0.3">
      <c r="D69" s="9"/>
      <c r="E69" s="10"/>
      <c r="H69" s="10"/>
      <c r="I69" s="27"/>
    </row>
    <row r="70" spans="4:9" ht="14.25" customHeight="1" x14ac:dyDescent="0.3">
      <c r="D70" s="9"/>
      <c r="E70" s="10"/>
      <c r="H70" s="10"/>
      <c r="I70" s="27"/>
    </row>
    <row r="71" spans="4:9" ht="14.25" customHeight="1" x14ac:dyDescent="0.3">
      <c r="D71" s="9"/>
      <c r="E71" s="10"/>
      <c r="H71" s="10"/>
      <c r="I71" s="27"/>
    </row>
    <row r="72" spans="4:9" ht="14.25" customHeight="1" x14ac:dyDescent="0.3">
      <c r="D72" s="9"/>
      <c r="E72" s="10"/>
      <c r="H72" s="10"/>
      <c r="I72" s="27"/>
    </row>
    <row r="73" spans="4:9" ht="14.25" customHeight="1" x14ac:dyDescent="0.3">
      <c r="D73" s="9"/>
      <c r="E73" s="10"/>
      <c r="H73" s="10"/>
      <c r="I73" s="27"/>
    </row>
    <row r="74" spans="4:9" ht="14.25" customHeight="1" x14ac:dyDescent="0.3">
      <c r="D74" s="9"/>
      <c r="E74" s="10"/>
      <c r="H74" s="10"/>
      <c r="I74" s="27"/>
    </row>
    <row r="75" spans="4:9" ht="14.25" customHeight="1" x14ac:dyDescent="0.3">
      <c r="D75" s="9"/>
      <c r="E75" s="10"/>
      <c r="H75" s="10"/>
      <c r="I75" s="27"/>
    </row>
    <row r="76" spans="4:9" ht="14.25" customHeight="1" x14ac:dyDescent="0.3">
      <c r="D76" s="9"/>
      <c r="E76" s="10"/>
      <c r="H76" s="10"/>
      <c r="I76" s="27"/>
    </row>
    <row r="77" spans="4:9" ht="14.25" customHeight="1" x14ac:dyDescent="0.3">
      <c r="D77" s="9"/>
      <c r="E77" s="10"/>
      <c r="H77" s="10"/>
      <c r="I77" s="27"/>
    </row>
    <row r="78" spans="4:9" ht="14.25" customHeight="1" x14ac:dyDescent="0.3">
      <c r="D78" s="9"/>
      <c r="E78" s="10"/>
      <c r="H78" s="10"/>
      <c r="I78" s="27"/>
    </row>
    <row r="79" spans="4:9" ht="14.25" customHeight="1" x14ac:dyDescent="0.3">
      <c r="D79" s="9"/>
      <c r="E79" s="10"/>
      <c r="H79" s="10"/>
      <c r="I79" s="27"/>
    </row>
    <row r="80" spans="4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  <row r="972" spans="4:9" ht="14.25" customHeight="1" x14ac:dyDescent="0.3">
      <c r="D972" s="9"/>
      <c r="E972" s="10"/>
      <c r="H972" s="10"/>
      <c r="I972" s="27"/>
    </row>
    <row r="973" spans="4:9" ht="14.25" customHeight="1" x14ac:dyDescent="0.3">
      <c r="D973" s="9"/>
      <c r="E973" s="10"/>
      <c r="H973" s="10"/>
      <c r="I973" s="27"/>
    </row>
    <row r="974" spans="4:9" ht="14.25" customHeight="1" x14ac:dyDescent="0.3">
      <c r="D974" s="9"/>
      <c r="E974" s="10"/>
      <c r="H974" s="10"/>
      <c r="I974" s="27"/>
    </row>
    <row r="975" spans="4:9" ht="14.25" customHeight="1" x14ac:dyDescent="0.3">
      <c r="D975" s="9"/>
      <c r="E975" s="10"/>
      <c r="H975" s="10"/>
      <c r="I975" s="27"/>
    </row>
    <row r="976" spans="4:9" ht="14.25" customHeight="1" x14ac:dyDescent="0.3">
      <c r="D976" s="9"/>
      <c r="E976" s="10"/>
      <c r="H976" s="10"/>
      <c r="I976" s="27"/>
    </row>
    <row r="977" spans="4:9" ht="14.25" customHeight="1" x14ac:dyDescent="0.3">
      <c r="D977" s="9"/>
      <c r="E977" s="10"/>
      <c r="H977" s="10"/>
      <c r="I977" s="27"/>
    </row>
    <row r="978" spans="4:9" ht="14.25" customHeight="1" x14ac:dyDescent="0.3">
      <c r="D978" s="9"/>
      <c r="E978" s="10"/>
      <c r="H978" s="10"/>
      <c r="I978" s="27"/>
    </row>
    <row r="979" spans="4:9" ht="14.25" customHeight="1" x14ac:dyDescent="0.3">
      <c r="D979" s="9"/>
      <c r="E979" s="10"/>
      <c r="H979" s="10"/>
      <c r="I979" s="27"/>
    </row>
    <row r="980" spans="4:9" ht="14.25" customHeight="1" x14ac:dyDescent="0.3">
      <c r="D980" s="9"/>
      <c r="E980" s="10"/>
      <c r="H980" s="10"/>
      <c r="I980" s="27"/>
    </row>
    <row r="981" spans="4:9" ht="14.25" customHeight="1" x14ac:dyDescent="0.3">
      <c r="D981" s="9"/>
      <c r="E981" s="10"/>
      <c r="H981" s="10"/>
      <c r="I981" s="27"/>
    </row>
    <row r="982" spans="4:9" ht="14.25" customHeight="1" x14ac:dyDescent="0.3">
      <c r="D982" s="9"/>
      <c r="E982" s="10"/>
      <c r="H982" s="10"/>
      <c r="I982" s="27"/>
    </row>
    <row r="983" spans="4:9" ht="14.25" customHeight="1" x14ac:dyDescent="0.3">
      <c r="D983" s="9"/>
      <c r="E983" s="10"/>
      <c r="H983" s="10"/>
      <c r="I983" s="27"/>
    </row>
    <row r="984" spans="4:9" ht="14.25" customHeight="1" x14ac:dyDescent="0.3">
      <c r="D984" s="9"/>
      <c r="E984" s="10"/>
      <c r="H984" s="10"/>
      <c r="I984" s="27"/>
    </row>
    <row r="985" spans="4:9" ht="14.25" customHeight="1" x14ac:dyDescent="0.3">
      <c r="D985" s="9"/>
      <c r="E985" s="10"/>
      <c r="H985" s="10"/>
      <c r="I985" s="27"/>
    </row>
    <row r="986" spans="4:9" ht="14.25" customHeight="1" x14ac:dyDescent="0.3">
      <c r="D986" s="9"/>
      <c r="E986" s="10"/>
      <c r="H986" s="10"/>
      <c r="I986" s="27"/>
    </row>
    <row r="987" spans="4:9" ht="14.25" customHeight="1" x14ac:dyDescent="0.3">
      <c r="D987" s="9"/>
      <c r="E987" s="10"/>
      <c r="H987" s="10"/>
      <c r="I987" s="27"/>
    </row>
    <row r="988" spans="4:9" ht="14.25" customHeight="1" x14ac:dyDescent="0.3">
      <c r="D988" s="9"/>
      <c r="E988" s="10"/>
      <c r="H988" s="10"/>
      <c r="I988" s="27"/>
    </row>
  </sheetData>
  <pageMargins left="0.7" right="0.7" top="0.75" bottom="0.75" header="0" footer="0"/>
  <pageSetup fitToHeight="0" orientation="landscape"/>
  <ignoredErrors>
    <ignoredError sqref="J3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9D03B"/>
    <pageSetUpPr fitToPage="1"/>
  </sheetPr>
  <dimension ref="A1:Y971"/>
  <sheetViews>
    <sheetView showGridLines="0" topLeftCell="B7" workbookViewId="0">
      <selection activeCell="J23" sqref="J23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2.88671875" customWidth="1"/>
    <col min="5" max="5" width="12.44140625" customWidth="1"/>
    <col min="6" max="6" width="12.6640625" customWidth="1"/>
    <col min="7" max="7" width="12.88671875" customWidth="1"/>
    <col min="8" max="8" width="13.44140625" customWidth="1"/>
    <col min="9" max="9" width="0.88671875" customWidth="1"/>
    <col min="10" max="10" width="16" customWidth="1"/>
    <col min="11" max="11" width="27.33203125" customWidth="1"/>
    <col min="12" max="25" width="9.109375" customWidth="1"/>
  </cols>
  <sheetData>
    <row r="1" spans="1:16" ht="14.25" customHeight="1" x14ac:dyDescent="0.3">
      <c r="D1" s="9"/>
      <c r="E1" s="10"/>
      <c r="H1" s="10"/>
      <c r="I1" s="27"/>
    </row>
    <row r="2" spans="1:16" ht="28.5" customHeight="1" x14ac:dyDescent="0.4">
      <c r="B2" s="72" t="s">
        <v>86</v>
      </c>
      <c r="C2" s="73"/>
      <c r="D2" s="74"/>
      <c r="E2" s="75"/>
      <c r="F2" s="73"/>
      <c r="G2" s="73"/>
      <c r="H2" s="75"/>
      <c r="I2" s="76"/>
      <c r="J2" s="73"/>
    </row>
    <row r="3" spans="1:16" ht="14.25" customHeight="1" x14ac:dyDescent="0.3">
      <c r="B3" s="77"/>
      <c r="C3" s="73"/>
      <c r="D3" s="74"/>
      <c r="E3" s="75"/>
      <c r="F3" s="73"/>
      <c r="G3" s="73"/>
      <c r="H3" s="75"/>
      <c r="I3" s="76"/>
      <c r="J3" s="73"/>
    </row>
    <row r="4" spans="1:16" ht="23.4" x14ac:dyDescent="0.45">
      <c r="B4" s="78" t="s">
        <v>56</v>
      </c>
      <c r="C4" s="79"/>
      <c r="D4" s="79"/>
      <c r="E4" s="79"/>
      <c r="F4" s="79"/>
      <c r="G4" s="79"/>
      <c r="H4" s="79"/>
      <c r="I4" s="79"/>
      <c r="J4" s="80"/>
      <c r="K4" s="6"/>
    </row>
    <row r="5" spans="1:16" ht="14.4" x14ac:dyDescent="0.3">
      <c r="B5" s="81" t="s">
        <v>12</v>
      </c>
      <c r="C5" s="81" t="s">
        <v>13</v>
      </c>
      <c r="D5" s="81" t="s">
        <v>14</v>
      </c>
      <c r="E5" s="81" t="s">
        <v>15</v>
      </c>
      <c r="F5" s="81" t="s">
        <v>16</v>
      </c>
      <c r="G5" s="81" t="s">
        <v>17</v>
      </c>
      <c r="H5" s="81" t="s">
        <v>18</v>
      </c>
      <c r="I5" s="82"/>
      <c r="J5" s="83" t="s">
        <v>19</v>
      </c>
    </row>
    <row r="6" spans="1:16" ht="14.4" x14ac:dyDescent="0.3">
      <c r="A6" s="12"/>
      <c r="B6" s="85" t="s">
        <v>20</v>
      </c>
      <c r="C6" s="28" t="s">
        <v>57</v>
      </c>
      <c r="D6" s="29" t="s">
        <v>58</v>
      </c>
      <c r="E6" s="29" t="s">
        <v>58</v>
      </c>
      <c r="F6" s="29" t="s">
        <v>58</v>
      </c>
      <c r="G6" s="29"/>
      <c r="H6" s="29" t="s">
        <v>58</v>
      </c>
      <c r="I6" s="27"/>
      <c r="J6" s="29" t="s">
        <v>58</v>
      </c>
      <c r="K6" s="45"/>
    </row>
    <row r="7" spans="1:16" ht="28.8" x14ac:dyDescent="0.3">
      <c r="B7" s="14"/>
      <c r="C7" s="106" t="s">
        <v>87</v>
      </c>
      <c r="D7" s="107">
        <v>80000</v>
      </c>
      <c r="E7" s="107">
        <f t="shared" ref="E7:H7" si="0">D7*1.035</f>
        <v>82800</v>
      </c>
      <c r="F7" s="107">
        <f t="shared" si="0"/>
        <v>85698</v>
      </c>
      <c r="G7" s="107">
        <f t="shared" si="0"/>
        <v>88697.43</v>
      </c>
      <c r="H7" s="107">
        <f t="shared" si="0"/>
        <v>91801.840049999984</v>
      </c>
      <c r="I7" s="109"/>
      <c r="J7" s="107">
        <f>SUM(D7:H7)</f>
        <v>428997.27004999999</v>
      </c>
    </row>
    <row r="8" spans="1:16" ht="14.4" x14ac:dyDescent="0.3">
      <c r="B8" s="14"/>
      <c r="C8" s="151" t="s">
        <v>21</v>
      </c>
      <c r="D8" s="94">
        <f t="shared" ref="D8:J8" si="1">SUM(D7:D7)</f>
        <v>80000</v>
      </c>
      <c r="E8" s="94">
        <f t="shared" si="1"/>
        <v>82800</v>
      </c>
      <c r="F8" s="94">
        <f t="shared" si="1"/>
        <v>85698</v>
      </c>
      <c r="G8" s="94">
        <f t="shared" si="1"/>
        <v>88697.43</v>
      </c>
      <c r="H8" s="94">
        <f t="shared" si="1"/>
        <v>91801.840049999984</v>
      </c>
      <c r="I8" s="109">
        <f t="shared" si="1"/>
        <v>0</v>
      </c>
      <c r="J8" s="94">
        <f t="shared" si="1"/>
        <v>428997.27004999999</v>
      </c>
    </row>
    <row r="9" spans="1:16" ht="14.4" x14ac:dyDescent="0.3">
      <c r="B9" s="14"/>
      <c r="C9" s="22" t="s">
        <v>71</v>
      </c>
      <c r="D9" s="36" t="s">
        <v>58</v>
      </c>
      <c r="E9" s="29"/>
      <c r="F9" s="29"/>
      <c r="G9" s="29"/>
      <c r="H9" s="29"/>
      <c r="I9" s="27"/>
      <c r="J9" s="30" t="s">
        <v>58</v>
      </c>
    </row>
    <row r="10" spans="1:16" ht="14.4" x14ac:dyDescent="0.3">
      <c r="B10" s="14"/>
      <c r="C10" s="106" t="s">
        <v>72</v>
      </c>
      <c r="D10" s="107">
        <f>D8*0.4</f>
        <v>32000</v>
      </c>
      <c r="E10" s="107">
        <f>E8*0.4</f>
        <v>33120</v>
      </c>
      <c r="F10" s="107">
        <f>F8*0.4</f>
        <v>34279.200000000004</v>
      </c>
      <c r="G10" s="107">
        <f>G8*0.4</f>
        <v>35478.972000000002</v>
      </c>
      <c r="H10" s="107">
        <f>H8*0.4</f>
        <v>36720.736019999997</v>
      </c>
      <c r="I10" s="109"/>
      <c r="J10" s="107">
        <f>SUM(D10:H10)</f>
        <v>171598.90802000003</v>
      </c>
      <c r="L10" s="24"/>
      <c r="M10" s="47"/>
      <c r="N10" s="47"/>
      <c r="O10" s="47"/>
      <c r="P10" s="47"/>
    </row>
    <row r="11" spans="1:16" ht="14.4" x14ac:dyDescent="0.3">
      <c r="B11" s="14"/>
      <c r="C11" s="17" t="s">
        <v>22</v>
      </c>
      <c r="D11" s="94">
        <f t="shared" ref="D11:J11" si="2">SUM(D10)</f>
        <v>32000</v>
      </c>
      <c r="E11" s="94">
        <f t="shared" si="2"/>
        <v>33120</v>
      </c>
      <c r="F11" s="94">
        <f t="shared" si="2"/>
        <v>34279.200000000004</v>
      </c>
      <c r="G11" s="94">
        <f t="shared" si="2"/>
        <v>35478.972000000002</v>
      </c>
      <c r="H11" s="94">
        <f t="shared" si="2"/>
        <v>36720.736019999997</v>
      </c>
      <c r="I11" s="109">
        <f t="shared" si="2"/>
        <v>0</v>
      </c>
      <c r="J11" s="94">
        <f t="shared" si="2"/>
        <v>171598.90802000003</v>
      </c>
      <c r="L11" s="48"/>
      <c r="M11" s="47"/>
      <c r="N11" s="48"/>
      <c r="O11" s="49"/>
      <c r="P11" s="49"/>
    </row>
    <row r="12" spans="1:16" ht="14.4" x14ac:dyDescent="0.3">
      <c r="B12" s="84"/>
      <c r="C12" s="22" t="s">
        <v>73</v>
      </c>
      <c r="D12" s="36" t="s">
        <v>58</v>
      </c>
      <c r="E12" s="29"/>
      <c r="F12" s="29"/>
      <c r="G12" s="29"/>
      <c r="H12" s="29"/>
      <c r="I12" s="27"/>
      <c r="J12" s="30" t="s">
        <v>58</v>
      </c>
      <c r="L12" s="48"/>
      <c r="M12" s="47"/>
      <c r="N12" s="48"/>
      <c r="O12" s="49"/>
      <c r="P12" s="49"/>
    </row>
    <row r="13" spans="1:16" ht="14.4" x14ac:dyDescent="0.3">
      <c r="B13" s="14"/>
      <c r="C13" s="106" t="s">
        <v>88</v>
      </c>
      <c r="D13" s="107">
        <v>3500</v>
      </c>
      <c r="E13" s="107">
        <v>3500</v>
      </c>
      <c r="F13" s="107">
        <v>3500</v>
      </c>
      <c r="G13" s="107">
        <v>3500</v>
      </c>
      <c r="H13" s="107">
        <v>3500</v>
      </c>
      <c r="I13" s="109"/>
      <c r="J13" s="107">
        <f>SUM(D13:H13)</f>
        <v>17500</v>
      </c>
      <c r="L13" s="48"/>
      <c r="M13" s="47"/>
      <c r="N13" s="48"/>
      <c r="O13" s="49"/>
      <c r="P13" s="49"/>
    </row>
    <row r="14" spans="1:16" ht="14.4" x14ac:dyDescent="0.3">
      <c r="B14" s="14"/>
      <c r="C14" s="17" t="s">
        <v>23</v>
      </c>
      <c r="D14" s="94">
        <f t="shared" ref="D14:H14" si="3">SUM(D13)</f>
        <v>3500</v>
      </c>
      <c r="E14" s="94">
        <f t="shared" si="3"/>
        <v>3500</v>
      </c>
      <c r="F14" s="94">
        <f t="shared" si="3"/>
        <v>3500</v>
      </c>
      <c r="G14" s="94">
        <f t="shared" si="3"/>
        <v>3500</v>
      </c>
      <c r="H14" s="94">
        <f t="shared" si="3"/>
        <v>3500</v>
      </c>
      <c r="I14" s="109"/>
      <c r="J14" s="94">
        <f>SUM(J13)</f>
        <v>17500</v>
      </c>
      <c r="K14" s="138"/>
      <c r="L14" s="48"/>
      <c r="M14" s="47"/>
      <c r="N14" s="48"/>
      <c r="O14" s="49"/>
      <c r="P14" s="49"/>
    </row>
    <row r="15" spans="1:16" ht="14.4" x14ac:dyDescent="0.3">
      <c r="B15" s="14"/>
      <c r="C15" s="22" t="s">
        <v>76</v>
      </c>
      <c r="D15" s="33"/>
      <c r="E15" s="29"/>
      <c r="F15" s="29"/>
      <c r="G15" s="29"/>
      <c r="H15" s="29"/>
      <c r="I15" s="27"/>
      <c r="J15" s="33" t="s">
        <v>29</v>
      </c>
      <c r="K15" s="37"/>
      <c r="L15" s="48"/>
      <c r="M15" s="47"/>
      <c r="N15" s="48"/>
      <c r="O15" s="49"/>
      <c r="P15" s="49"/>
    </row>
    <row r="16" spans="1:16" ht="14.4" x14ac:dyDescent="0.3">
      <c r="B16" s="14"/>
      <c r="C16" s="17" t="s">
        <v>24</v>
      </c>
      <c r="D16" s="110">
        <f t="shared" ref="D16:H16" si="4">D15</f>
        <v>0</v>
      </c>
      <c r="E16" s="110">
        <f t="shared" si="4"/>
        <v>0</v>
      </c>
      <c r="F16" s="110">
        <f t="shared" si="4"/>
        <v>0</v>
      </c>
      <c r="G16" s="110">
        <f t="shared" si="4"/>
        <v>0</v>
      </c>
      <c r="H16" s="110">
        <f t="shared" si="4"/>
        <v>0</v>
      </c>
      <c r="I16" s="109"/>
      <c r="J16" s="94">
        <f>SUM(D16:H16)</f>
        <v>0</v>
      </c>
      <c r="K16" s="138"/>
    </row>
    <row r="17" spans="1:25" ht="14.4" x14ac:dyDescent="0.3">
      <c r="B17" s="14"/>
      <c r="C17" s="22" t="s">
        <v>77</v>
      </c>
      <c r="D17" s="36" t="s">
        <v>58</v>
      </c>
      <c r="E17" s="29"/>
      <c r="F17" s="29"/>
      <c r="G17" s="29"/>
      <c r="H17" s="29"/>
      <c r="I17" s="27"/>
      <c r="J17" s="33"/>
      <c r="K17" s="37"/>
    </row>
    <row r="18" spans="1:25" ht="14.4" x14ac:dyDescent="0.3">
      <c r="B18" s="14"/>
      <c r="C18" s="17" t="s">
        <v>25</v>
      </c>
      <c r="D18" s="110">
        <f t="shared" ref="D18:H18" si="5">SUM(D17)</f>
        <v>0</v>
      </c>
      <c r="E18" s="110">
        <f t="shared" si="5"/>
        <v>0</v>
      </c>
      <c r="F18" s="110">
        <f t="shared" si="5"/>
        <v>0</v>
      </c>
      <c r="G18" s="110">
        <f t="shared" si="5"/>
        <v>0</v>
      </c>
      <c r="H18" s="110">
        <f t="shared" si="5"/>
        <v>0</v>
      </c>
      <c r="I18" s="109"/>
      <c r="J18" s="94">
        <f>SUM(D18:H18)</f>
        <v>0</v>
      </c>
      <c r="K18" s="138"/>
    </row>
    <row r="19" spans="1:25" ht="14.4" x14ac:dyDescent="0.3">
      <c r="B19" s="14"/>
      <c r="C19" s="22" t="s">
        <v>78</v>
      </c>
      <c r="D19" s="36" t="s">
        <v>58</v>
      </c>
      <c r="E19" s="29"/>
      <c r="F19" s="29"/>
      <c r="G19" s="29"/>
      <c r="H19" s="29"/>
      <c r="I19" s="27"/>
      <c r="J19" s="33"/>
      <c r="K19" s="51"/>
    </row>
    <row r="20" spans="1:25" ht="72" x14ac:dyDescent="0.3">
      <c r="B20" s="14"/>
      <c r="C20" s="106" t="s">
        <v>89</v>
      </c>
      <c r="D20" s="107">
        <f t="shared" ref="D20:H20" si="6">D25*0.18</f>
        <v>846450</v>
      </c>
      <c r="E20" s="107">
        <f t="shared" si="6"/>
        <v>1674000</v>
      </c>
      <c r="F20" s="107">
        <f t="shared" si="6"/>
        <v>1701000</v>
      </c>
      <c r="G20" s="107">
        <f t="shared" si="6"/>
        <v>1701000</v>
      </c>
      <c r="H20" s="107">
        <f t="shared" si="6"/>
        <v>1277100</v>
      </c>
      <c r="I20" s="108"/>
      <c r="J20" s="107">
        <f>SUM(D20:H20)</f>
        <v>7199550</v>
      </c>
      <c r="K20" s="50"/>
    </row>
    <row r="21" spans="1:25" ht="14.4" x14ac:dyDescent="0.3">
      <c r="B21" s="14"/>
      <c r="C21" s="17" t="s">
        <v>26</v>
      </c>
      <c r="D21" s="94">
        <f t="shared" ref="D21:H21" si="7">SUM(D20)</f>
        <v>846450</v>
      </c>
      <c r="E21" s="94">
        <f t="shared" si="7"/>
        <v>1674000</v>
      </c>
      <c r="F21" s="94">
        <f t="shared" si="7"/>
        <v>1701000</v>
      </c>
      <c r="G21" s="94">
        <f t="shared" si="7"/>
        <v>1701000</v>
      </c>
      <c r="H21" s="94">
        <f t="shared" si="7"/>
        <v>1277100</v>
      </c>
      <c r="I21" s="109"/>
      <c r="J21" s="94">
        <f>SUM(J20)</f>
        <v>7199550</v>
      </c>
      <c r="K21" s="138"/>
    </row>
    <row r="22" spans="1:25" ht="14.4" x14ac:dyDescent="0.3">
      <c r="B22" s="14"/>
      <c r="C22" s="22" t="s">
        <v>82</v>
      </c>
      <c r="D22" s="36" t="s">
        <v>58</v>
      </c>
      <c r="E22" s="29"/>
      <c r="F22" s="29"/>
      <c r="G22" s="29"/>
      <c r="H22" s="29"/>
      <c r="I22" s="27"/>
      <c r="J22" s="33"/>
      <c r="K22" s="138"/>
    </row>
    <row r="23" spans="1:25" ht="72" x14ac:dyDescent="0.3">
      <c r="B23" s="14"/>
      <c r="C23" s="106" t="s">
        <v>90</v>
      </c>
      <c r="D23" s="107">
        <v>2812500</v>
      </c>
      <c r="E23" s="107">
        <v>5580000</v>
      </c>
      <c r="F23" s="107">
        <v>5670000</v>
      </c>
      <c r="G23" s="107">
        <v>5670000</v>
      </c>
      <c r="H23" s="107">
        <v>4275000</v>
      </c>
      <c r="I23" s="108">
        <v>375000</v>
      </c>
      <c r="J23" s="107">
        <f t="shared" ref="J23:J24" si="8">SUM(D23:H23)</f>
        <v>24007500</v>
      </c>
      <c r="K23" s="51"/>
    </row>
    <row r="24" spans="1:25" ht="43.2" x14ac:dyDescent="0.3">
      <c r="B24" s="14"/>
      <c r="C24" s="106" t="s">
        <v>91</v>
      </c>
      <c r="D24" s="107">
        <v>1890000</v>
      </c>
      <c r="E24" s="107">
        <v>3720000</v>
      </c>
      <c r="F24" s="107">
        <v>3780000</v>
      </c>
      <c r="G24" s="107">
        <v>3780000</v>
      </c>
      <c r="H24" s="107">
        <v>2820000</v>
      </c>
      <c r="I24" s="108"/>
      <c r="J24" s="107">
        <f t="shared" si="8"/>
        <v>15990000</v>
      </c>
      <c r="K24" s="52"/>
    </row>
    <row r="25" spans="1:25" ht="14.4" x14ac:dyDescent="0.3">
      <c r="B25" s="140"/>
      <c r="C25" s="17" t="s">
        <v>27</v>
      </c>
      <c r="D25" s="94">
        <f>SUM(D23:D24)</f>
        <v>4702500</v>
      </c>
      <c r="E25" s="94">
        <f>SUM(E23:E24)</f>
        <v>9300000</v>
      </c>
      <c r="F25" s="94">
        <f>SUM(F23:F24)</f>
        <v>9450000</v>
      </c>
      <c r="G25" s="94">
        <f>SUM(G23:G24)</f>
        <v>9450000</v>
      </c>
      <c r="H25" s="94">
        <f>SUM(H23:H24)</f>
        <v>7095000</v>
      </c>
      <c r="I25" s="109"/>
      <c r="J25" s="94">
        <f>SUM(J23:J24)</f>
        <v>39997500</v>
      </c>
      <c r="K25" s="138"/>
    </row>
    <row r="26" spans="1:25" ht="14.4" x14ac:dyDescent="0.3">
      <c r="B26" s="140"/>
      <c r="C26" s="17" t="s">
        <v>28</v>
      </c>
      <c r="D26" s="94">
        <f>SUM(D25,D21,D18,D16,D14,D11,D8)</f>
        <v>5664450</v>
      </c>
      <c r="E26" s="94">
        <f>SUM(E25,E21,E18,E16,E14,E11,E8)</f>
        <v>11093420</v>
      </c>
      <c r="F26" s="94">
        <f>SUM(F25,F21,F18,F16,F14,F11,F8)</f>
        <v>11274477.199999999</v>
      </c>
      <c r="G26" s="94">
        <f>SUM(G25,G21,G18,G16,G14,G11,G8)</f>
        <v>11278676.401999999</v>
      </c>
      <c r="H26" s="94">
        <f>SUM(H25,H21,H18,H16,H14,H11,H8)</f>
        <v>8504122.5760700013</v>
      </c>
      <c r="I26" s="109"/>
      <c r="J26" s="94">
        <f>SUM(D26:H26)</f>
        <v>47815146.178070001</v>
      </c>
      <c r="K26" s="138"/>
    </row>
    <row r="27" spans="1:25" ht="14.4" x14ac:dyDescent="0.3">
      <c r="B27" s="9"/>
      <c r="C27" s="45"/>
      <c r="D27" s="53"/>
      <c r="E27" s="53"/>
      <c r="F27" s="53"/>
      <c r="G27" s="53"/>
      <c r="H27" s="53"/>
      <c r="I27" s="27"/>
      <c r="J27" s="53"/>
      <c r="K27" s="138"/>
    </row>
    <row r="28" spans="1:25" ht="14.4" x14ac:dyDescent="0.3">
      <c r="B28" s="85" t="s">
        <v>84</v>
      </c>
      <c r="C28" s="41" t="s">
        <v>84</v>
      </c>
      <c r="D28" s="21"/>
      <c r="E28" s="21"/>
      <c r="F28" s="21"/>
      <c r="G28" s="21"/>
      <c r="H28" s="21"/>
      <c r="J28" s="21" t="s">
        <v>29</v>
      </c>
    </row>
    <row r="29" spans="1:25" ht="28.8" x14ac:dyDescent="0.3">
      <c r="B29" s="14"/>
      <c r="C29" s="106" t="s">
        <v>85</v>
      </c>
      <c r="D29" s="112">
        <f>0.485*(D8+D11)</f>
        <v>54320</v>
      </c>
      <c r="E29" s="112">
        <f>0.485*(E8+E11)</f>
        <v>56221.2</v>
      </c>
      <c r="F29" s="112">
        <f>0.485*(F8+F11)</f>
        <v>58188.942000000003</v>
      </c>
      <c r="G29" s="112">
        <f>0.485*(G8+G11)</f>
        <v>60225.554969999997</v>
      </c>
      <c r="H29" s="112">
        <f>0.485*(H8+H11)</f>
        <v>62333.449393949988</v>
      </c>
      <c r="I29" s="109"/>
      <c r="J29" s="107">
        <f>SUM(D29:H29)</f>
        <v>291289.14636394999</v>
      </c>
    </row>
    <row r="30" spans="1:25" ht="14.4" x14ac:dyDescent="0.3">
      <c r="B30" s="140"/>
      <c r="C30" s="17" t="s">
        <v>30</v>
      </c>
      <c r="D30" s="94">
        <f>SUM(D29:D29)</f>
        <v>54320</v>
      </c>
      <c r="E30" s="94">
        <f>SUM(E29:E29)</f>
        <v>56221.2</v>
      </c>
      <c r="F30" s="94">
        <f>SUM(F29:F29)</f>
        <v>58188.942000000003</v>
      </c>
      <c r="G30" s="94">
        <f>SUM(G29:G29)</f>
        <v>60225.554969999997</v>
      </c>
      <c r="H30" s="94">
        <f>SUM(H29:H29)</f>
        <v>62333.449393949988</v>
      </c>
      <c r="I30" s="109"/>
      <c r="J30" s="94">
        <f>SUM(D30:H30)</f>
        <v>291289.14636394999</v>
      </c>
    </row>
    <row r="31" spans="1:25" ht="14.4" x14ac:dyDescent="0.3">
      <c r="B31" s="9"/>
      <c r="J31" s="47" t="s">
        <v>29</v>
      </c>
      <c r="K31" s="24"/>
    </row>
    <row r="32" spans="1:25" ht="14.4" x14ac:dyDescent="0.3">
      <c r="A32" s="24"/>
      <c r="B32" s="86" t="s">
        <v>133</v>
      </c>
      <c r="C32" s="43"/>
      <c r="D32" s="113">
        <f t="shared" ref="D32:J32" si="9">SUM(D30,D26)</f>
        <v>5718770</v>
      </c>
      <c r="E32" s="113">
        <f t="shared" si="9"/>
        <v>11149641.199999999</v>
      </c>
      <c r="F32" s="113">
        <f t="shared" si="9"/>
        <v>11332666.141999999</v>
      </c>
      <c r="G32" s="113">
        <f t="shared" si="9"/>
        <v>11338901.956969999</v>
      </c>
      <c r="H32" s="113">
        <f t="shared" si="9"/>
        <v>8566456.0254639518</v>
      </c>
      <c r="I32" s="109">
        <f t="shared" si="9"/>
        <v>0</v>
      </c>
      <c r="J32" s="113">
        <f t="shared" si="9"/>
        <v>48106435.324433953</v>
      </c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spans="2:9" ht="14.25" customHeight="1" x14ac:dyDescent="0.3">
      <c r="B33" s="9"/>
      <c r="D33" s="9"/>
      <c r="E33" s="10"/>
      <c r="H33" s="10"/>
      <c r="I33" s="27"/>
    </row>
    <row r="34" spans="2:9" ht="14.25" customHeight="1" x14ac:dyDescent="0.3">
      <c r="B34" s="9"/>
      <c r="D34" s="9"/>
      <c r="E34" s="10"/>
      <c r="H34" s="10"/>
      <c r="I34" s="27"/>
    </row>
    <row r="35" spans="2:9" ht="14.25" customHeight="1" x14ac:dyDescent="0.3">
      <c r="B35" s="9"/>
      <c r="D35" s="9"/>
      <c r="E35" s="10"/>
      <c r="H35" s="10"/>
      <c r="I35" s="27"/>
    </row>
    <row r="36" spans="2:9" ht="14.25" customHeight="1" x14ac:dyDescent="0.3">
      <c r="B36" s="9"/>
      <c r="D36" s="9"/>
      <c r="E36" s="10"/>
      <c r="H36" s="10"/>
      <c r="I36" s="27"/>
    </row>
    <row r="37" spans="2:9" ht="14.25" customHeight="1" x14ac:dyDescent="0.3">
      <c r="B37" s="9"/>
      <c r="D37" s="9"/>
      <c r="E37" s="10"/>
      <c r="H37" s="10"/>
      <c r="I37" s="27"/>
    </row>
    <row r="38" spans="2:9" ht="14.25" customHeight="1" x14ac:dyDescent="0.3">
      <c r="B38" s="9"/>
      <c r="D38" s="9"/>
      <c r="E38" s="10"/>
      <c r="H38" s="10"/>
      <c r="I38" s="27"/>
    </row>
    <row r="39" spans="2:9" ht="14.25" customHeight="1" x14ac:dyDescent="0.3">
      <c r="B39" s="9"/>
      <c r="D39" s="9"/>
      <c r="E39" s="10"/>
      <c r="H39" s="10"/>
      <c r="I39" s="27"/>
    </row>
    <row r="40" spans="2:9" ht="14.25" customHeight="1" x14ac:dyDescent="0.3">
      <c r="B40" s="9"/>
      <c r="D40" s="9"/>
      <c r="E40" s="10"/>
      <c r="H40" s="10"/>
      <c r="I40" s="27"/>
    </row>
    <row r="41" spans="2:9" ht="14.25" customHeight="1" x14ac:dyDescent="0.3">
      <c r="B41" s="9"/>
      <c r="D41" s="9"/>
      <c r="E41" s="10"/>
      <c r="H41" s="10"/>
      <c r="I41" s="27"/>
    </row>
    <row r="42" spans="2:9" ht="14.25" customHeight="1" x14ac:dyDescent="0.3">
      <c r="B42" s="9"/>
      <c r="D42" s="9"/>
      <c r="E42" s="10"/>
      <c r="H42" s="10"/>
      <c r="I42" s="27"/>
    </row>
    <row r="43" spans="2:9" ht="14.25" customHeight="1" x14ac:dyDescent="0.3">
      <c r="B43" s="9"/>
      <c r="D43" s="9"/>
      <c r="E43" s="10"/>
      <c r="H43" s="10"/>
      <c r="I43" s="27"/>
    </row>
    <row r="44" spans="2:9" ht="14.25" customHeight="1" x14ac:dyDescent="0.3">
      <c r="B44" s="9"/>
      <c r="D44" s="9"/>
      <c r="E44" s="10"/>
      <c r="H44" s="10"/>
      <c r="I44" s="27"/>
    </row>
    <row r="45" spans="2:9" ht="14.25" customHeight="1" x14ac:dyDescent="0.3">
      <c r="B45" s="9"/>
      <c r="D45" s="9"/>
      <c r="E45" s="10"/>
      <c r="H45" s="10"/>
      <c r="I45" s="27"/>
    </row>
    <row r="46" spans="2:9" ht="14.25" customHeight="1" x14ac:dyDescent="0.3">
      <c r="B46" s="9"/>
      <c r="D46" s="9"/>
      <c r="E46" s="10"/>
      <c r="H46" s="10"/>
      <c r="I46" s="27"/>
    </row>
    <row r="47" spans="2:9" ht="14.25" customHeight="1" x14ac:dyDescent="0.3">
      <c r="B47" s="9"/>
      <c r="D47" s="9"/>
      <c r="E47" s="10"/>
      <c r="H47" s="10"/>
      <c r="I47" s="27"/>
    </row>
    <row r="48" spans="2:9" ht="14.25" customHeight="1" x14ac:dyDescent="0.3">
      <c r="D48" s="9"/>
      <c r="E48" s="10"/>
      <c r="H48" s="10"/>
      <c r="I48" s="27"/>
    </row>
    <row r="49" spans="4:9" ht="14.25" customHeight="1" x14ac:dyDescent="0.3">
      <c r="D49" s="9"/>
      <c r="E49" s="10"/>
      <c r="H49" s="10"/>
      <c r="I49" s="27"/>
    </row>
    <row r="50" spans="4:9" ht="14.25" customHeight="1" x14ac:dyDescent="0.3">
      <c r="D50" s="9"/>
      <c r="E50" s="10"/>
      <c r="H50" s="10"/>
      <c r="I50" s="27"/>
    </row>
    <row r="51" spans="4:9" ht="14.25" customHeight="1" x14ac:dyDescent="0.3">
      <c r="D51" s="9"/>
      <c r="E51" s="10"/>
      <c r="H51" s="10"/>
      <c r="I51" s="27"/>
    </row>
    <row r="52" spans="4:9" ht="14.25" customHeight="1" x14ac:dyDescent="0.3">
      <c r="D52" s="9"/>
      <c r="E52" s="10"/>
      <c r="H52" s="10"/>
      <c r="I52" s="27"/>
    </row>
    <row r="53" spans="4:9" ht="14.25" customHeight="1" x14ac:dyDescent="0.3">
      <c r="D53" s="9"/>
      <c r="E53" s="10"/>
      <c r="H53" s="10"/>
      <c r="I53" s="27"/>
    </row>
    <row r="54" spans="4:9" ht="14.25" customHeight="1" x14ac:dyDescent="0.3">
      <c r="D54" s="9"/>
      <c r="E54" s="10"/>
      <c r="H54" s="10"/>
      <c r="I54" s="27"/>
    </row>
    <row r="55" spans="4:9" ht="14.25" customHeight="1" x14ac:dyDescent="0.3">
      <c r="D55" s="9"/>
      <c r="E55" s="10"/>
      <c r="H55" s="10"/>
      <c r="I55" s="27"/>
    </row>
    <row r="56" spans="4:9" ht="14.25" customHeight="1" x14ac:dyDescent="0.3">
      <c r="D56" s="9"/>
      <c r="E56" s="10"/>
      <c r="H56" s="10"/>
      <c r="I56" s="27"/>
    </row>
    <row r="57" spans="4:9" ht="14.25" customHeight="1" x14ac:dyDescent="0.3">
      <c r="D57" s="9"/>
      <c r="E57" s="10"/>
      <c r="H57" s="10"/>
      <c r="I57" s="27"/>
    </row>
    <row r="58" spans="4:9" ht="14.25" customHeight="1" x14ac:dyDescent="0.3">
      <c r="D58" s="9"/>
      <c r="E58" s="10"/>
      <c r="H58" s="10"/>
      <c r="I58" s="27"/>
    </row>
    <row r="59" spans="4:9" ht="14.25" customHeight="1" x14ac:dyDescent="0.3">
      <c r="D59" s="9"/>
      <c r="E59" s="10"/>
      <c r="H59" s="10"/>
      <c r="I59" s="27"/>
    </row>
    <row r="60" spans="4:9" ht="14.25" customHeight="1" x14ac:dyDescent="0.3">
      <c r="D60" s="9"/>
      <c r="E60" s="10"/>
      <c r="H60" s="10"/>
      <c r="I60" s="27"/>
    </row>
    <row r="61" spans="4:9" ht="14.25" customHeight="1" x14ac:dyDescent="0.3">
      <c r="D61" s="9"/>
      <c r="E61" s="10"/>
      <c r="H61" s="10"/>
      <c r="I61" s="27"/>
    </row>
    <row r="62" spans="4:9" ht="14.25" customHeight="1" x14ac:dyDescent="0.3">
      <c r="D62" s="9"/>
      <c r="E62" s="10"/>
      <c r="H62" s="10"/>
      <c r="I62" s="27"/>
    </row>
    <row r="63" spans="4:9" ht="14.25" customHeight="1" x14ac:dyDescent="0.3">
      <c r="D63" s="9"/>
      <c r="E63" s="10"/>
      <c r="H63" s="10"/>
      <c r="I63" s="27"/>
    </row>
    <row r="64" spans="4:9" ht="14.25" customHeight="1" x14ac:dyDescent="0.3">
      <c r="D64" s="9"/>
      <c r="E64" s="10"/>
      <c r="H64" s="10"/>
      <c r="I64" s="27"/>
    </row>
    <row r="65" spans="4:9" ht="14.25" customHeight="1" x14ac:dyDescent="0.3">
      <c r="D65" s="9"/>
      <c r="E65" s="10"/>
      <c r="H65" s="10"/>
      <c r="I65" s="27"/>
    </row>
    <row r="66" spans="4:9" ht="14.25" customHeight="1" x14ac:dyDescent="0.3">
      <c r="D66" s="9"/>
      <c r="E66" s="10"/>
      <c r="H66" s="10"/>
      <c r="I66" s="27"/>
    </row>
    <row r="67" spans="4:9" ht="14.25" customHeight="1" x14ac:dyDescent="0.3">
      <c r="D67" s="9"/>
      <c r="E67" s="10"/>
      <c r="H67" s="10"/>
      <c r="I67" s="27"/>
    </row>
    <row r="68" spans="4:9" ht="14.25" customHeight="1" x14ac:dyDescent="0.3">
      <c r="D68" s="9"/>
      <c r="E68" s="10"/>
      <c r="H68" s="10"/>
      <c r="I68" s="27"/>
    </row>
    <row r="69" spans="4:9" ht="14.25" customHeight="1" x14ac:dyDescent="0.3">
      <c r="D69" s="9"/>
      <c r="E69" s="10"/>
      <c r="H69" s="10"/>
      <c r="I69" s="27"/>
    </row>
    <row r="70" spans="4:9" ht="14.25" customHeight="1" x14ac:dyDescent="0.3">
      <c r="D70" s="9"/>
      <c r="E70" s="10"/>
      <c r="H70" s="10"/>
      <c r="I70" s="27"/>
    </row>
    <row r="71" spans="4:9" ht="14.25" customHeight="1" x14ac:dyDescent="0.3">
      <c r="D71" s="9"/>
      <c r="E71" s="10"/>
      <c r="H71" s="10"/>
      <c r="I71" s="27"/>
    </row>
    <row r="72" spans="4:9" ht="14.25" customHeight="1" x14ac:dyDescent="0.3">
      <c r="D72" s="9"/>
      <c r="E72" s="10"/>
      <c r="H72" s="10"/>
      <c r="I72" s="27"/>
    </row>
    <row r="73" spans="4:9" ht="14.25" customHeight="1" x14ac:dyDescent="0.3">
      <c r="D73" s="9"/>
      <c r="E73" s="10"/>
      <c r="H73" s="10"/>
      <c r="I73" s="27"/>
    </row>
    <row r="74" spans="4:9" ht="14.25" customHeight="1" x14ac:dyDescent="0.3">
      <c r="D74" s="9"/>
      <c r="E74" s="10"/>
      <c r="H74" s="10"/>
      <c r="I74" s="27"/>
    </row>
    <row r="75" spans="4:9" ht="14.25" customHeight="1" x14ac:dyDescent="0.3">
      <c r="D75" s="9"/>
      <c r="E75" s="10"/>
      <c r="H75" s="10"/>
      <c r="I75" s="27"/>
    </row>
    <row r="76" spans="4:9" ht="14.25" customHeight="1" x14ac:dyDescent="0.3">
      <c r="D76" s="9"/>
      <c r="E76" s="10"/>
      <c r="H76" s="10"/>
      <c r="I76" s="27"/>
    </row>
    <row r="77" spans="4:9" ht="14.25" customHeight="1" x14ac:dyDescent="0.3">
      <c r="D77" s="9"/>
      <c r="E77" s="10"/>
      <c r="H77" s="10"/>
      <c r="I77" s="27"/>
    </row>
    <row r="78" spans="4:9" ht="14.25" customHeight="1" x14ac:dyDescent="0.3">
      <c r="D78" s="9"/>
      <c r="E78" s="10"/>
      <c r="H78" s="10"/>
      <c r="I78" s="27"/>
    </row>
    <row r="79" spans="4:9" ht="14.25" customHeight="1" x14ac:dyDescent="0.3">
      <c r="D79" s="9"/>
      <c r="E79" s="10"/>
      <c r="H79" s="10"/>
      <c r="I79" s="27"/>
    </row>
    <row r="80" spans="4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</sheetData>
  <pageMargins left="0.7" right="0.7" top="0.75" bottom="0.75" header="0" footer="0"/>
  <pageSetup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D4C4E"/>
    <pageSetUpPr fitToPage="1"/>
  </sheetPr>
  <dimension ref="A1:O971"/>
  <sheetViews>
    <sheetView showGridLines="0" workbookViewId="0">
      <selection activeCell="C20" sqref="C20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2.6640625" customWidth="1"/>
    <col min="5" max="5" width="12.5546875" customWidth="1"/>
    <col min="6" max="7" width="12.44140625" customWidth="1"/>
    <col min="8" max="8" width="12.5546875" customWidth="1"/>
    <col min="9" max="9" width="0.88671875" customWidth="1"/>
    <col min="10" max="10" width="15.88671875" customWidth="1"/>
    <col min="11" max="11" width="77" customWidth="1"/>
    <col min="12" max="14" width="9.109375" customWidth="1"/>
  </cols>
  <sheetData>
    <row r="1" spans="1:11" ht="14.25" customHeight="1" x14ac:dyDescent="0.3">
      <c r="D1" s="9"/>
      <c r="E1" s="10"/>
      <c r="H1" s="10"/>
      <c r="I1" s="27"/>
    </row>
    <row r="2" spans="1:11" ht="23.25" customHeight="1" x14ac:dyDescent="0.4">
      <c r="B2" s="72" t="s">
        <v>92</v>
      </c>
      <c r="D2" s="9"/>
      <c r="E2" s="10"/>
      <c r="H2" s="10"/>
      <c r="I2" s="27"/>
    </row>
    <row r="3" spans="1:11" ht="14.25" customHeight="1" x14ac:dyDescent="0.3">
      <c r="B3" s="12"/>
      <c r="D3" s="9"/>
      <c r="E3" s="10"/>
      <c r="H3" s="10"/>
      <c r="I3" s="27"/>
    </row>
    <row r="4" spans="1:11" ht="23.4" x14ac:dyDescent="0.45">
      <c r="B4" s="114" t="s">
        <v>56</v>
      </c>
      <c r="C4" s="60"/>
      <c r="D4" s="60"/>
      <c r="E4" s="60"/>
      <c r="F4" s="60"/>
      <c r="G4" s="60"/>
      <c r="H4" s="60"/>
      <c r="I4" s="60"/>
      <c r="J4" s="61"/>
      <c r="K4" s="6"/>
    </row>
    <row r="5" spans="1:11" ht="14.4" x14ac:dyDescent="0.3">
      <c r="B5" s="115" t="s">
        <v>12</v>
      </c>
      <c r="C5" s="115" t="s">
        <v>13</v>
      </c>
      <c r="D5" s="115" t="s">
        <v>14</v>
      </c>
      <c r="E5" s="115" t="s">
        <v>15</v>
      </c>
      <c r="F5" s="115" t="s">
        <v>16</v>
      </c>
      <c r="G5" s="115" t="s">
        <v>17</v>
      </c>
      <c r="H5" s="115" t="s">
        <v>18</v>
      </c>
      <c r="I5" s="116"/>
      <c r="J5" s="117" t="s">
        <v>19</v>
      </c>
    </row>
    <row r="6" spans="1:11" ht="14.4" x14ac:dyDescent="0.3">
      <c r="A6" s="12"/>
      <c r="B6" s="85" t="s">
        <v>20</v>
      </c>
      <c r="C6" s="28" t="s">
        <v>57</v>
      </c>
      <c r="D6" s="29" t="s">
        <v>58</v>
      </c>
      <c r="E6" s="29" t="s">
        <v>58</v>
      </c>
      <c r="F6" s="29" t="s">
        <v>58</v>
      </c>
      <c r="G6" s="29"/>
      <c r="H6" s="29" t="s">
        <v>58</v>
      </c>
      <c r="I6" s="27"/>
      <c r="J6" s="96" t="s">
        <v>58</v>
      </c>
      <c r="K6" s="45"/>
    </row>
    <row r="7" spans="1:11" ht="43.2" x14ac:dyDescent="0.3">
      <c r="B7" s="14"/>
      <c r="C7" s="106" t="s">
        <v>93</v>
      </c>
      <c r="D7" s="107">
        <f>80000/2</f>
        <v>40000</v>
      </c>
      <c r="E7" s="107">
        <f t="shared" ref="E7:H7" si="0">D7*1.035</f>
        <v>41400</v>
      </c>
      <c r="F7" s="107">
        <f t="shared" si="0"/>
        <v>42849</v>
      </c>
      <c r="G7" s="107">
        <f t="shared" si="0"/>
        <v>44348.714999999997</v>
      </c>
      <c r="H7" s="107">
        <f t="shared" si="0"/>
        <v>45900.920024999992</v>
      </c>
      <c r="I7" s="27"/>
      <c r="J7" s="107">
        <f t="shared" ref="J7" si="1">SUM(D7:H7)</f>
        <v>214498.635025</v>
      </c>
    </row>
    <row r="8" spans="1:11" ht="14.4" x14ac:dyDescent="0.3">
      <c r="B8" s="14"/>
      <c r="C8" s="17" t="s">
        <v>21</v>
      </c>
      <c r="D8" s="94">
        <f t="shared" ref="D8:J8" si="2">SUM(D7:D7)</f>
        <v>40000</v>
      </c>
      <c r="E8" s="94">
        <f t="shared" si="2"/>
        <v>41400</v>
      </c>
      <c r="F8" s="94">
        <f t="shared" si="2"/>
        <v>42849</v>
      </c>
      <c r="G8" s="94">
        <f t="shared" si="2"/>
        <v>44348.714999999997</v>
      </c>
      <c r="H8" s="94">
        <f t="shared" si="2"/>
        <v>45900.920024999992</v>
      </c>
      <c r="I8" s="27">
        <f t="shared" si="2"/>
        <v>0</v>
      </c>
      <c r="J8" s="94">
        <f t="shared" si="2"/>
        <v>214498.635025</v>
      </c>
    </row>
    <row r="9" spans="1:11" ht="14.4" x14ac:dyDescent="0.3">
      <c r="B9" s="14"/>
      <c r="C9" s="22" t="s">
        <v>71</v>
      </c>
      <c r="D9" s="36" t="s">
        <v>58</v>
      </c>
      <c r="E9" s="29"/>
      <c r="F9" s="29"/>
      <c r="G9" s="29"/>
      <c r="H9" s="29"/>
      <c r="I9" s="27"/>
      <c r="J9" s="96" t="s">
        <v>58</v>
      </c>
    </row>
    <row r="10" spans="1:11" ht="14.4" x14ac:dyDescent="0.3">
      <c r="B10" s="14"/>
      <c r="C10" s="106" t="s">
        <v>72</v>
      </c>
      <c r="D10" s="107">
        <f t="shared" ref="D10:H10" si="3">D8*0.4</f>
        <v>16000</v>
      </c>
      <c r="E10" s="107">
        <f t="shared" si="3"/>
        <v>16560</v>
      </c>
      <c r="F10" s="107">
        <f t="shared" si="3"/>
        <v>17139.600000000002</v>
      </c>
      <c r="G10" s="107">
        <f t="shared" si="3"/>
        <v>17739.486000000001</v>
      </c>
      <c r="H10" s="107">
        <f t="shared" si="3"/>
        <v>18360.368009999998</v>
      </c>
      <c r="I10" s="27"/>
      <c r="J10" s="107">
        <f>SUM(D10:H10)</f>
        <v>85799.454010000016</v>
      </c>
    </row>
    <row r="11" spans="1:11" ht="14.4" x14ac:dyDescent="0.3">
      <c r="B11" s="14"/>
      <c r="C11" s="17" t="s">
        <v>22</v>
      </c>
      <c r="D11" s="94">
        <f t="shared" ref="D11:J11" si="4">SUM(D10)</f>
        <v>16000</v>
      </c>
      <c r="E11" s="94">
        <f t="shared" si="4"/>
        <v>16560</v>
      </c>
      <c r="F11" s="94">
        <f t="shared" si="4"/>
        <v>17139.600000000002</v>
      </c>
      <c r="G11" s="94">
        <f t="shared" si="4"/>
        <v>17739.486000000001</v>
      </c>
      <c r="H11" s="94">
        <f t="shared" si="4"/>
        <v>18360.368009999998</v>
      </c>
      <c r="I11" s="27">
        <f t="shared" si="4"/>
        <v>0</v>
      </c>
      <c r="J11" s="94">
        <f t="shared" si="4"/>
        <v>85799.454010000016</v>
      </c>
    </row>
    <row r="12" spans="1:11" ht="14.4" x14ac:dyDescent="0.3">
      <c r="B12" s="14"/>
      <c r="C12" s="22" t="s">
        <v>73</v>
      </c>
      <c r="D12" s="36" t="s">
        <v>58</v>
      </c>
      <c r="E12" s="29"/>
      <c r="F12" s="29"/>
      <c r="G12" s="29"/>
      <c r="H12" s="29"/>
      <c r="I12" s="27"/>
      <c r="J12" s="96" t="s">
        <v>58</v>
      </c>
    </row>
    <row r="13" spans="1:11" ht="14.4" x14ac:dyDescent="0.3">
      <c r="B13" s="14"/>
      <c r="C13" s="106" t="s">
        <v>88</v>
      </c>
      <c r="D13" s="107">
        <v>3500</v>
      </c>
      <c r="E13" s="107">
        <v>3500</v>
      </c>
      <c r="F13" s="107">
        <v>3500</v>
      </c>
      <c r="G13" s="107">
        <v>3500</v>
      </c>
      <c r="H13" s="107">
        <v>3500</v>
      </c>
      <c r="I13" s="27"/>
      <c r="J13" s="107">
        <f t="shared" ref="J13:J14" si="5">SUM(D13:H13)</f>
        <v>17500</v>
      </c>
    </row>
    <row r="14" spans="1:11" ht="14.4" x14ac:dyDescent="0.3">
      <c r="B14" s="14"/>
      <c r="C14" s="17" t="s">
        <v>23</v>
      </c>
      <c r="D14" s="94">
        <f>SUM(D13:D13)</f>
        <v>3500</v>
      </c>
      <c r="E14" s="94">
        <f>SUM(E13:E13)</f>
        <v>3500</v>
      </c>
      <c r="F14" s="94">
        <f>SUM(F13:F13)</f>
        <v>3500</v>
      </c>
      <c r="G14" s="94">
        <f>SUM(G13:G13)</f>
        <v>3500</v>
      </c>
      <c r="H14" s="94">
        <f>SUM(H13:H13)</f>
        <v>3500</v>
      </c>
      <c r="I14" s="27"/>
      <c r="J14" s="94">
        <f t="shared" si="5"/>
        <v>17500</v>
      </c>
    </row>
    <row r="15" spans="1:11" ht="14.4" x14ac:dyDescent="0.3">
      <c r="B15" s="14"/>
      <c r="C15" s="22" t="s">
        <v>76</v>
      </c>
      <c r="D15" s="33"/>
      <c r="E15" s="29"/>
      <c r="F15" s="29"/>
      <c r="G15" s="29"/>
      <c r="H15" s="29"/>
      <c r="I15" s="27"/>
      <c r="J15" s="107" t="s">
        <v>29</v>
      </c>
    </row>
    <row r="16" spans="1:11" ht="14.4" x14ac:dyDescent="0.3">
      <c r="B16" s="14"/>
      <c r="C16" s="17" t="s">
        <v>24</v>
      </c>
      <c r="D16" s="110">
        <f>SUM(D15)</f>
        <v>0</v>
      </c>
      <c r="E16" s="110">
        <f t="shared" ref="E16:H16" si="6">SUM(E15)</f>
        <v>0</v>
      </c>
      <c r="F16" s="110">
        <f t="shared" si="6"/>
        <v>0</v>
      </c>
      <c r="G16" s="110">
        <f t="shared" si="6"/>
        <v>0</v>
      </c>
      <c r="H16" s="110">
        <f t="shared" si="6"/>
        <v>0</v>
      </c>
      <c r="I16" s="27"/>
      <c r="J16" s="94">
        <f t="shared" ref="J16" si="7">SUM(D16:H16)</f>
        <v>0</v>
      </c>
      <c r="K16" s="27"/>
    </row>
    <row r="17" spans="1:15" ht="14.4" x14ac:dyDescent="0.3">
      <c r="B17" s="14"/>
      <c r="C17" s="22" t="s">
        <v>77</v>
      </c>
      <c r="D17" s="36" t="s">
        <v>58</v>
      </c>
      <c r="E17" s="29"/>
      <c r="F17" s="29"/>
      <c r="G17" s="29"/>
      <c r="H17" s="29"/>
      <c r="I17" s="27"/>
      <c r="J17" s="107"/>
      <c r="K17" s="27"/>
    </row>
    <row r="18" spans="1:15" ht="14.4" x14ac:dyDescent="0.3">
      <c r="B18" s="14"/>
      <c r="C18" s="17" t="s">
        <v>25</v>
      </c>
      <c r="D18" s="94">
        <f>SUM(D17)</f>
        <v>0</v>
      </c>
      <c r="E18" s="94">
        <f t="shared" ref="E18:H18" si="8">SUM(E17)</f>
        <v>0</v>
      </c>
      <c r="F18" s="94">
        <f t="shared" si="8"/>
        <v>0</v>
      </c>
      <c r="G18" s="94">
        <f t="shared" si="8"/>
        <v>0</v>
      </c>
      <c r="H18" s="94">
        <f t="shared" si="8"/>
        <v>0</v>
      </c>
      <c r="I18" s="27"/>
      <c r="J18" s="94">
        <f t="shared" ref="J18" si="9">SUM(D18:H18)</f>
        <v>0</v>
      </c>
    </row>
    <row r="19" spans="1:15" ht="14.4" x14ac:dyDescent="0.3">
      <c r="B19" s="14"/>
      <c r="C19" s="22" t="s">
        <v>78</v>
      </c>
      <c r="D19" s="36" t="s">
        <v>58</v>
      </c>
      <c r="E19" s="29"/>
      <c r="F19" s="29"/>
      <c r="G19" s="29"/>
      <c r="H19" s="29"/>
      <c r="I19" s="27"/>
      <c r="J19" s="107"/>
      <c r="K19" s="24"/>
    </row>
    <row r="20" spans="1:15" ht="143.4" customHeight="1" x14ac:dyDescent="0.3">
      <c r="B20" s="14"/>
      <c r="C20" s="106" t="s">
        <v>136</v>
      </c>
      <c r="D20" s="107">
        <v>2000000</v>
      </c>
      <c r="E20" s="107">
        <v>3000000</v>
      </c>
      <c r="F20" s="107">
        <v>4000000</v>
      </c>
      <c r="G20" s="107">
        <v>5000000</v>
      </c>
      <c r="H20" s="107">
        <v>3000000</v>
      </c>
      <c r="I20" s="34"/>
      <c r="J20" s="107">
        <f t="shared" ref="J20:J22" si="10">SUM(D20:H20)</f>
        <v>17000000</v>
      </c>
    </row>
    <row r="21" spans="1:15" ht="14.4" x14ac:dyDescent="0.3">
      <c r="B21" s="14"/>
      <c r="C21" s="32"/>
      <c r="D21" s="33"/>
      <c r="E21" s="33"/>
      <c r="F21" s="33"/>
      <c r="G21" s="33"/>
      <c r="H21" s="33"/>
      <c r="I21" s="27"/>
      <c r="J21" s="107">
        <f t="shared" si="10"/>
        <v>0</v>
      </c>
      <c r="K21" s="27"/>
    </row>
    <row r="22" spans="1:15" ht="14.4" x14ac:dyDescent="0.3">
      <c r="B22" s="14"/>
      <c r="C22" s="17" t="s">
        <v>26</v>
      </c>
      <c r="D22" s="94">
        <f>SUM(D20:D21)</f>
        <v>2000000</v>
      </c>
      <c r="E22" s="94">
        <f>SUM(E20:E21)</f>
        <v>3000000</v>
      </c>
      <c r="F22" s="94">
        <f>SUM(F20:F21)</f>
        <v>4000000</v>
      </c>
      <c r="G22" s="94">
        <f>SUM(G20:G21)</f>
        <v>5000000</v>
      </c>
      <c r="H22" s="94">
        <f>SUM(H20:H21)</f>
        <v>3000000</v>
      </c>
      <c r="I22" s="27"/>
      <c r="J22" s="94">
        <f t="shared" si="10"/>
        <v>17000000</v>
      </c>
      <c r="K22" s="27"/>
    </row>
    <row r="23" spans="1:15" ht="14.4" x14ac:dyDescent="0.3">
      <c r="B23" s="14"/>
      <c r="C23" s="22" t="s">
        <v>82</v>
      </c>
      <c r="D23" s="36" t="s">
        <v>58</v>
      </c>
      <c r="E23" s="29"/>
      <c r="F23" s="29"/>
      <c r="G23" s="29"/>
      <c r="H23" s="29"/>
      <c r="I23" s="27"/>
      <c r="J23" s="107"/>
      <c r="K23" s="27"/>
    </row>
    <row r="24" spans="1:15" ht="14.4" x14ac:dyDescent="0.3">
      <c r="B24" s="14"/>
      <c r="C24" s="29"/>
      <c r="D24" s="33"/>
      <c r="E24" s="39"/>
      <c r="F24" s="39"/>
      <c r="G24" s="39"/>
      <c r="H24" s="39"/>
      <c r="I24" s="27"/>
      <c r="J24" s="107">
        <f t="shared" ref="J24:J26" si="11">SUM(D24:H24)</f>
        <v>0</v>
      </c>
      <c r="K24" s="142"/>
    </row>
    <row r="25" spans="1:15" ht="14.4" x14ac:dyDescent="0.3">
      <c r="B25" s="140"/>
      <c r="C25" s="17" t="s">
        <v>27</v>
      </c>
      <c r="D25" s="94">
        <f t="shared" ref="D25:H25" si="12">SUM(D24)</f>
        <v>0</v>
      </c>
      <c r="E25" s="94">
        <f t="shared" si="12"/>
        <v>0</v>
      </c>
      <c r="F25" s="94">
        <f t="shared" si="12"/>
        <v>0</v>
      </c>
      <c r="G25" s="94">
        <f t="shared" si="12"/>
        <v>0</v>
      </c>
      <c r="H25" s="94">
        <f t="shared" si="12"/>
        <v>0</v>
      </c>
      <c r="I25" s="27"/>
      <c r="J25" s="94">
        <f t="shared" si="11"/>
        <v>0</v>
      </c>
      <c r="K25" s="142"/>
    </row>
    <row r="26" spans="1:15" ht="14.4" x14ac:dyDescent="0.3">
      <c r="B26" s="140"/>
      <c r="C26" s="17" t="s">
        <v>28</v>
      </c>
      <c r="D26" s="94">
        <f>SUM(D25,D22,D18,D16,D14,D11,D8)</f>
        <v>2059500</v>
      </c>
      <c r="E26" s="94">
        <f>SUM(E25,E22,E18,E16,E14,E11,E8)</f>
        <v>3061460</v>
      </c>
      <c r="F26" s="94">
        <f>SUM(F25,F22,F18,F16,F14,F11,F8)</f>
        <v>4063488.6</v>
      </c>
      <c r="G26" s="94">
        <f>SUM(G25,G22,G18,G16,G14,G11,G8)</f>
        <v>5065588.2009999994</v>
      </c>
      <c r="H26" s="94">
        <f>SUM(H25,H22,H18,H16,H14,H11,H8)</f>
        <v>3067761.2880349997</v>
      </c>
      <c r="I26" s="27"/>
      <c r="J26" s="94">
        <f t="shared" si="11"/>
        <v>17317798.089034997</v>
      </c>
      <c r="K26" s="142"/>
    </row>
    <row r="27" spans="1:15" ht="14.4" x14ac:dyDescent="0.3">
      <c r="B27" s="9"/>
      <c r="C27" s="54"/>
      <c r="D27" s="55"/>
      <c r="E27" s="55"/>
      <c r="F27" s="55"/>
      <c r="G27" s="55"/>
      <c r="H27" s="55"/>
      <c r="I27" s="56"/>
      <c r="J27" s="118"/>
      <c r="K27" s="142"/>
    </row>
    <row r="28" spans="1:15" ht="14.4" x14ac:dyDescent="0.3">
      <c r="B28" s="105" t="s">
        <v>84</v>
      </c>
      <c r="C28" s="41" t="s">
        <v>84</v>
      </c>
      <c r="D28" s="21"/>
      <c r="E28" s="21"/>
      <c r="F28" s="21"/>
      <c r="G28" s="21"/>
      <c r="H28" s="21"/>
      <c r="J28" s="96" t="s">
        <v>29</v>
      </c>
    </row>
    <row r="29" spans="1:15" ht="28.8" x14ac:dyDescent="0.3">
      <c r="B29" s="14"/>
      <c r="C29" s="106" t="s">
        <v>85</v>
      </c>
      <c r="D29" s="112">
        <f>0.485*(D8+D11)</f>
        <v>27160</v>
      </c>
      <c r="E29" s="112">
        <f>0.485*(E8+E11)</f>
        <v>28110.6</v>
      </c>
      <c r="F29" s="112">
        <f>0.485*(F8+F11)</f>
        <v>29094.471000000001</v>
      </c>
      <c r="G29" s="112">
        <f>0.485*(G8+G11)</f>
        <v>30112.777484999999</v>
      </c>
      <c r="H29" s="112">
        <f>0.485*(H8+H11)</f>
        <v>31166.724696974994</v>
      </c>
      <c r="I29" s="27"/>
      <c r="J29" s="107">
        <f t="shared" ref="J29:J30" si="13">SUM(D29:H29)</f>
        <v>145644.57318197499</v>
      </c>
    </row>
    <row r="30" spans="1:15" ht="14.4" x14ac:dyDescent="0.3">
      <c r="B30" s="140"/>
      <c r="C30" s="17" t="s">
        <v>30</v>
      </c>
      <c r="D30" s="94">
        <f>SUM(D29:D29)</f>
        <v>27160</v>
      </c>
      <c r="E30" s="94">
        <f>SUM(E29:E29)</f>
        <v>28110.6</v>
      </c>
      <c r="F30" s="94">
        <f>SUM(F29:F29)</f>
        <v>29094.471000000001</v>
      </c>
      <c r="G30" s="94">
        <f>SUM(G29:G29)</f>
        <v>30112.777484999999</v>
      </c>
      <c r="H30" s="94">
        <f>SUM(H29:H29)</f>
        <v>31166.724696974994</v>
      </c>
      <c r="I30" s="109"/>
      <c r="J30" s="94">
        <f t="shared" si="13"/>
        <v>145644.57318197499</v>
      </c>
    </row>
    <row r="31" spans="1:15" ht="14.4" x14ac:dyDescent="0.3">
      <c r="B31" s="9"/>
      <c r="J31" s="47" t="s">
        <v>29</v>
      </c>
    </row>
    <row r="32" spans="1:15" ht="14.4" x14ac:dyDescent="0.3">
      <c r="A32" s="24"/>
      <c r="B32" s="86" t="s">
        <v>133</v>
      </c>
      <c r="C32" s="43"/>
      <c r="D32" s="113">
        <f t="shared" ref="D32:J32" si="14">SUM(D30,D26)</f>
        <v>2086660</v>
      </c>
      <c r="E32" s="113">
        <f t="shared" si="14"/>
        <v>3089570.6</v>
      </c>
      <c r="F32" s="113">
        <f t="shared" si="14"/>
        <v>4092583.071</v>
      </c>
      <c r="G32" s="113">
        <f t="shared" si="14"/>
        <v>5095700.9784849994</v>
      </c>
      <c r="H32" s="113">
        <f t="shared" si="14"/>
        <v>3098928.0127319749</v>
      </c>
      <c r="I32" s="109">
        <f t="shared" si="14"/>
        <v>0</v>
      </c>
      <c r="J32" s="113">
        <f t="shared" si="14"/>
        <v>17463442.662216973</v>
      </c>
      <c r="L32" s="24"/>
      <c r="M32" s="24"/>
      <c r="N32" s="24"/>
      <c r="O32" s="24"/>
    </row>
    <row r="33" spans="2:11" ht="14.25" customHeight="1" x14ac:dyDescent="0.3">
      <c r="B33" s="9"/>
      <c r="D33" s="9"/>
      <c r="E33" s="10"/>
      <c r="H33" s="10"/>
      <c r="I33" s="27"/>
    </row>
    <row r="34" spans="2:11" ht="14.25" customHeight="1" x14ac:dyDescent="0.3">
      <c r="B34" s="9"/>
      <c r="D34" s="9"/>
      <c r="E34" s="10"/>
      <c r="H34" s="10"/>
      <c r="I34" s="27"/>
      <c r="K34" s="24"/>
    </row>
    <row r="35" spans="2:11" ht="14.25" customHeight="1" x14ac:dyDescent="0.3">
      <c r="B35" s="9"/>
      <c r="D35" s="9"/>
      <c r="E35" s="10"/>
      <c r="H35" s="10"/>
      <c r="I35" s="27"/>
    </row>
    <row r="36" spans="2:11" ht="14.25" customHeight="1" x14ac:dyDescent="0.3">
      <c r="B36" s="9"/>
      <c r="D36" s="9"/>
      <c r="E36" s="10"/>
      <c r="H36" s="10"/>
      <c r="I36" s="27"/>
    </row>
    <row r="37" spans="2:11" ht="14.25" customHeight="1" x14ac:dyDescent="0.3">
      <c r="B37" s="9"/>
      <c r="D37" s="9"/>
      <c r="E37" s="10"/>
      <c r="H37" s="10"/>
      <c r="I37" s="27"/>
    </row>
    <row r="38" spans="2:11" ht="14.25" customHeight="1" x14ac:dyDescent="0.3">
      <c r="B38" s="9"/>
      <c r="D38" s="9"/>
      <c r="E38" s="10"/>
      <c r="H38" s="10"/>
      <c r="I38" s="27"/>
    </row>
    <row r="39" spans="2:11" ht="14.25" customHeight="1" x14ac:dyDescent="0.3">
      <c r="B39" s="9"/>
      <c r="D39" s="9"/>
      <c r="E39" s="10"/>
      <c r="H39" s="10"/>
      <c r="I39" s="27"/>
    </row>
    <row r="40" spans="2:11" ht="14.25" customHeight="1" x14ac:dyDescent="0.3">
      <c r="B40" s="9"/>
      <c r="D40" s="9"/>
      <c r="E40" s="10"/>
      <c r="H40" s="10"/>
      <c r="I40" s="27"/>
    </row>
    <row r="41" spans="2:11" ht="14.25" customHeight="1" x14ac:dyDescent="0.3">
      <c r="B41" s="9"/>
      <c r="D41" s="9"/>
      <c r="E41" s="10"/>
      <c r="H41" s="10"/>
      <c r="I41" s="27"/>
    </row>
    <row r="42" spans="2:11" ht="14.25" customHeight="1" x14ac:dyDescent="0.3">
      <c r="B42" s="9"/>
      <c r="D42" s="9"/>
      <c r="E42" s="10"/>
      <c r="H42" s="10"/>
      <c r="I42" s="27"/>
    </row>
    <row r="43" spans="2:11" ht="14.25" customHeight="1" x14ac:dyDescent="0.3">
      <c r="B43" s="9"/>
      <c r="D43" s="9"/>
      <c r="E43" s="10"/>
      <c r="H43" s="10"/>
      <c r="I43" s="27"/>
    </row>
    <row r="44" spans="2:11" ht="14.25" customHeight="1" x14ac:dyDescent="0.3">
      <c r="B44" s="9"/>
      <c r="D44" s="9"/>
      <c r="E44" s="10"/>
      <c r="H44" s="10"/>
      <c r="I44" s="27"/>
    </row>
    <row r="45" spans="2:11" ht="14.25" customHeight="1" x14ac:dyDescent="0.3">
      <c r="B45" s="9"/>
      <c r="D45" s="9"/>
      <c r="E45" s="10"/>
      <c r="H45" s="10"/>
      <c r="I45" s="27"/>
    </row>
    <row r="46" spans="2:11" ht="14.25" customHeight="1" x14ac:dyDescent="0.3">
      <c r="B46" s="9"/>
      <c r="D46" s="9"/>
      <c r="E46" s="10"/>
      <c r="H46" s="10"/>
      <c r="I46" s="27"/>
    </row>
    <row r="47" spans="2:11" ht="14.25" customHeight="1" x14ac:dyDescent="0.3">
      <c r="B47" s="9"/>
      <c r="D47" s="9"/>
      <c r="E47" s="10"/>
      <c r="H47" s="10"/>
      <c r="I47" s="27"/>
    </row>
    <row r="48" spans="2:11" ht="14.25" customHeight="1" x14ac:dyDescent="0.3">
      <c r="D48" s="9"/>
      <c r="E48" s="10"/>
      <c r="H48" s="10"/>
      <c r="I48" s="27"/>
    </row>
    <row r="49" spans="4:9" ht="14.25" customHeight="1" x14ac:dyDescent="0.3">
      <c r="D49" s="9"/>
      <c r="E49" s="10"/>
      <c r="H49" s="10"/>
      <c r="I49" s="27"/>
    </row>
    <row r="50" spans="4:9" ht="14.25" customHeight="1" x14ac:dyDescent="0.3">
      <c r="D50" s="9"/>
      <c r="E50" s="10"/>
      <c r="H50" s="10"/>
      <c r="I50" s="27"/>
    </row>
    <row r="51" spans="4:9" ht="14.25" customHeight="1" x14ac:dyDescent="0.3">
      <c r="D51" s="9"/>
      <c r="E51" s="10"/>
      <c r="H51" s="10"/>
      <c r="I51" s="27"/>
    </row>
    <row r="52" spans="4:9" ht="14.25" customHeight="1" x14ac:dyDescent="0.3">
      <c r="D52" s="9"/>
      <c r="E52" s="10"/>
      <c r="H52" s="10"/>
      <c r="I52" s="27"/>
    </row>
    <row r="53" spans="4:9" ht="14.25" customHeight="1" x14ac:dyDescent="0.3">
      <c r="D53" s="9"/>
      <c r="E53" s="10"/>
      <c r="H53" s="10"/>
      <c r="I53" s="27"/>
    </row>
    <row r="54" spans="4:9" ht="14.25" customHeight="1" x14ac:dyDescent="0.3">
      <c r="D54" s="9"/>
      <c r="E54" s="10"/>
      <c r="H54" s="10"/>
      <c r="I54" s="27"/>
    </row>
    <row r="55" spans="4:9" ht="14.25" customHeight="1" x14ac:dyDescent="0.3">
      <c r="D55" s="9"/>
      <c r="E55" s="10"/>
      <c r="H55" s="10"/>
      <c r="I55" s="27"/>
    </row>
    <row r="56" spans="4:9" ht="14.25" customHeight="1" x14ac:dyDescent="0.3">
      <c r="D56" s="9"/>
      <c r="E56" s="10"/>
      <c r="H56" s="10"/>
      <c r="I56" s="27"/>
    </row>
    <row r="57" spans="4:9" ht="14.25" customHeight="1" x14ac:dyDescent="0.3">
      <c r="D57" s="9"/>
      <c r="E57" s="10"/>
      <c r="H57" s="10"/>
      <c r="I57" s="27"/>
    </row>
    <row r="58" spans="4:9" ht="14.25" customHeight="1" x14ac:dyDescent="0.3">
      <c r="D58" s="9"/>
      <c r="E58" s="10"/>
      <c r="H58" s="10"/>
      <c r="I58" s="27"/>
    </row>
    <row r="59" spans="4:9" ht="14.25" customHeight="1" x14ac:dyDescent="0.3">
      <c r="D59" s="9"/>
      <c r="E59" s="10"/>
      <c r="H59" s="10"/>
      <c r="I59" s="27"/>
    </row>
    <row r="60" spans="4:9" ht="14.25" customHeight="1" x14ac:dyDescent="0.3">
      <c r="D60" s="9"/>
      <c r="E60" s="10"/>
      <c r="H60" s="10"/>
      <c r="I60" s="27"/>
    </row>
    <row r="61" spans="4:9" ht="14.25" customHeight="1" x14ac:dyDescent="0.3">
      <c r="D61" s="9"/>
      <c r="E61" s="10"/>
      <c r="H61" s="10"/>
      <c r="I61" s="27"/>
    </row>
    <row r="62" spans="4:9" ht="14.25" customHeight="1" x14ac:dyDescent="0.3">
      <c r="D62" s="9"/>
      <c r="E62" s="10"/>
      <c r="H62" s="10"/>
      <c r="I62" s="27"/>
    </row>
    <row r="63" spans="4:9" ht="14.25" customHeight="1" x14ac:dyDescent="0.3">
      <c r="D63" s="9"/>
      <c r="E63" s="10"/>
      <c r="H63" s="10"/>
      <c r="I63" s="27"/>
    </row>
    <row r="64" spans="4:9" ht="14.25" customHeight="1" x14ac:dyDescent="0.3">
      <c r="D64" s="9"/>
      <c r="E64" s="10"/>
      <c r="H64" s="10"/>
      <c r="I64" s="27"/>
    </row>
    <row r="65" spans="4:9" ht="14.25" customHeight="1" x14ac:dyDescent="0.3">
      <c r="D65" s="9"/>
      <c r="E65" s="10"/>
      <c r="H65" s="10"/>
      <c r="I65" s="27"/>
    </row>
    <row r="66" spans="4:9" ht="14.25" customHeight="1" x14ac:dyDescent="0.3">
      <c r="D66" s="9"/>
      <c r="E66" s="10"/>
      <c r="H66" s="10"/>
      <c r="I66" s="27"/>
    </row>
    <row r="67" spans="4:9" ht="14.25" customHeight="1" x14ac:dyDescent="0.3">
      <c r="D67" s="9"/>
      <c r="E67" s="10"/>
      <c r="H67" s="10"/>
      <c r="I67" s="27"/>
    </row>
    <row r="68" spans="4:9" ht="14.25" customHeight="1" x14ac:dyDescent="0.3">
      <c r="D68" s="9"/>
      <c r="E68" s="10"/>
      <c r="H68" s="10"/>
      <c r="I68" s="27"/>
    </row>
    <row r="69" spans="4:9" ht="14.25" customHeight="1" x14ac:dyDescent="0.3">
      <c r="D69" s="9"/>
      <c r="E69" s="10"/>
      <c r="H69" s="10"/>
      <c r="I69" s="27"/>
    </row>
    <row r="70" spans="4:9" ht="14.25" customHeight="1" x14ac:dyDescent="0.3">
      <c r="D70" s="9"/>
      <c r="E70" s="10"/>
      <c r="H70" s="10"/>
      <c r="I70" s="27"/>
    </row>
    <row r="71" spans="4:9" ht="14.25" customHeight="1" x14ac:dyDescent="0.3">
      <c r="D71" s="9"/>
      <c r="E71" s="10"/>
      <c r="H71" s="10"/>
      <c r="I71" s="27"/>
    </row>
    <row r="72" spans="4:9" ht="14.25" customHeight="1" x14ac:dyDescent="0.3">
      <c r="D72" s="9"/>
      <c r="E72" s="10"/>
      <c r="H72" s="10"/>
      <c r="I72" s="27"/>
    </row>
    <row r="73" spans="4:9" ht="14.25" customHeight="1" x14ac:dyDescent="0.3">
      <c r="D73" s="9"/>
      <c r="E73" s="10"/>
      <c r="H73" s="10"/>
      <c r="I73" s="27"/>
    </row>
    <row r="74" spans="4:9" ht="14.25" customHeight="1" x14ac:dyDescent="0.3">
      <c r="D74" s="9"/>
      <c r="E74" s="10"/>
      <c r="H74" s="10"/>
      <c r="I74" s="27"/>
    </row>
    <row r="75" spans="4:9" ht="14.25" customHeight="1" x14ac:dyDescent="0.3">
      <c r="D75" s="9"/>
      <c r="E75" s="10"/>
      <c r="H75" s="10"/>
      <c r="I75" s="27"/>
    </row>
    <row r="76" spans="4:9" ht="14.25" customHeight="1" x14ac:dyDescent="0.3">
      <c r="D76" s="9"/>
      <c r="E76" s="10"/>
      <c r="H76" s="10"/>
      <c r="I76" s="27"/>
    </row>
    <row r="77" spans="4:9" ht="14.25" customHeight="1" x14ac:dyDescent="0.3">
      <c r="D77" s="9"/>
      <c r="E77" s="10"/>
      <c r="H77" s="10"/>
      <c r="I77" s="27"/>
    </row>
    <row r="78" spans="4:9" ht="14.25" customHeight="1" x14ac:dyDescent="0.3">
      <c r="D78" s="9"/>
      <c r="E78" s="10"/>
      <c r="H78" s="10"/>
      <c r="I78" s="27"/>
    </row>
    <row r="79" spans="4:9" ht="14.25" customHeight="1" x14ac:dyDescent="0.3">
      <c r="D79" s="9"/>
      <c r="E79" s="10"/>
      <c r="H79" s="10"/>
      <c r="I79" s="27"/>
    </row>
    <row r="80" spans="4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</sheetData>
  <pageMargins left="0.7" right="0.7" top="0.75" bottom="0.75" header="0" footer="0"/>
  <pageSetup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5ABDC5"/>
    <pageSetUpPr fitToPage="1"/>
  </sheetPr>
  <dimension ref="A1:Q974"/>
  <sheetViews>
    <sheetView showGridLines="0" topLeftCell="A2" workbookViewId="0">
      <selection activeCell="D10" sqref="D10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2.6640625" customWidth="1"/>
    <col min="5" max="5" width="12.44140625" customWidth="1"/>
    <col min="6" max="6" width="12.88671875" customWidth="1"/>
    <col min="7" max="7" width="12.44140625" customWidth="1"/>
    <col min="8" max="8" width="12.6640625" customWidth="1"/>
    <col min="9" max="9" width="0.88671875" customWidth="1"/>
    <col min="10" max="10" width="15.33203125" customWidth="1"/>
    <col min="11" max="17" width="9.109375" customWidth="1"/>
  </cols>
  <sheetData>
    <row r="1" spans="1:10" ht="14.25" customHeight="1" x14ac:dyDescent="0.3">
      <c r="D1" s="9"/>
      <c r="E1" s="10"/>
      <c r="H1" s="10"/>
      <c r="I1" s="27"/>
    </row>
    <row r="2" spans="1:10" ht="27.75" customHeight="1" x14ac:dyDescent="0.4">
      <c r="B2" s="72" t="s">
        <v>94</v>
      </c>
      <c r="D2" s="9"/>
      <c r="E2" s="10"/>
      <c r="H2" s="10"/>
      <c r="I2" s="27"/>
    </row>
    <row r="3" spans="1:10" ht="14.25" customHeight="1" x14ac:dyDescent="0.3">
      <c r="B3" s="12"/>
      <c r="D3" s="9"/>
      <c r="E3" s="10"/>
      <c r="H3" s="10"/>
      <c r="I3" s="27"/>
    </row>
    <row r="4" spans="1:10" ht="17.399999999999999" x14ac:dyDescent="0.3">
      <c r="B4" s="119" t="s">
        <v>95</v>
      </c>
      <c r="C4" s="64"/>
      <c r="D4" s="64"/>
      <c r="E4" s="64"/>
      <c r="F4" s="64"/>
      <c r="G4" s="64"/>
      <c r="H4" s="64"/>
      <c r="I4" s="64"/>
      <c r="J4" s="65"/>
    </row>
    <row r="5" spans="1:10" ht="14.4" x14ac:dyDescent="0.3">
      <c r="B5" s="120" t="s">
        <v>12</v>
      </c>
      <c r="C5" s="120" t="s">
        <v>13</v>
      </c>
      <c r="D5" s="120" t="s">
        <v>14</v>
      </c>
      <c r="E5" s="120" t="s">
        <v>15</v>
      </c>
      <c r="F5" s="120" t="s">
        <v>16</v>
      </c>
      <c r="G5" s="120" t="s">
        <v>17</v>
      </c>
      <c r="H5" s="120" t="s">
        <v>18</v>
      </c>
      <c r="I5" s="121"/>
      <c r="J5" s="122" t="s">
        <v>19</v>
      </c>
    </row>
    <row r="6" spans="1:10" ht="14.4" x14ac:dyDescent="0.3">
      <c r="A6" s="12"/>
      <c r="B6" s="85" t="s">
        <v>20</v>
      </c>
      <c r="C6" s="28" t="s">
        <v>57</v>
      </c>
      <c r="D6" s="123" t="s">
        <v>58</v>
      </c>
      <c r="E6" s="123" t="s">
        <v>58</v>
      </c>
      <c r="F6" s="123" t="s">
        <v>58</v>
      </c>
      <c r="G6" s="123"/>
      <c r="H6" s="123" t="s">
        <v>58</v>
      </c>
      <c r="I6" s="109"/>
      <c r="J6" s="96" t="s">
        <v>58</v>
      </c>
    </row>
    <row r="7" spans="1:10" ht="43.2" x14ac:dyDescent="0.3">
      <c r="B7" s="14"/>
      <c r="C7" s="106" t="s">
        <v>96</v>
      </c>
      <c r="D7" s="107">
        <f>80000/2</f>
        <v>40000</v>
      </c>
      <c r="E7" s="107">
        <f t="shared" ref="E7:H7" si="0">D7*1.035</f>
        <v>41400</v>
      </c>
      <c r="F7" s="107">
        <f t="shared" si="0"/>
        <v>42849</v>
      </c>
      <c r="G7" s="107">
        <f t="shared" si="0"/>
        <v>44348.714999999997</v>
      </c>
      <c r="H7" s="107">
        <f t="shared" si="0"/>
        <v>45900.920024999992</v>
      </c>
      <c r="I7" s="109"/>
      <c r="J7" s="107">
        <f>SUM(D7:H7)</f>
        <v>214498.635025</v>
      </c>
    </row>
    <row r="8" spans="1:10" ht="14.4" x14ac:dyDescent="0.3">
      <c r="B8" s="14"/>
      <c r="C8" s="17" t="s">
        <v>21</v>
      </c>
      <c r="D8" s="94">
        <f t="shared" ref="D8:J8" si="1">SUM(D7:D7)</f>
        <v>40000</v>
      </c>
      <c r="E8" s="94">
        <f t="shared" si="1"/>
        <v>41400</v>
      </c>
      <c r="F8" s="94">
        <f t="shared" si="1"/>
        <v>42849</v>
      </c>
      <c r="G8" s="94">
        <f t="shared" si="1"/>
        <v>44348.714999999997</v>
      </c>
      <c r="H8" s="94">
        <f t="shared" si="1"/>
        <v>45900.920024999992</v>
      </c>
      <c r="I8" s="109">
        <f t="shared" si="1"/>
        <v>0</v>
      </c>
      <c r="J8" s="94">
        <f t="shared" si="1"/>
        <v>214498.635025</v>
      </c>
    </row>
    <row r="9" spans="1:10" ht="14.4" x14ac:dyDescent="0.3">
      <c r="B9" s="14"/>
      <c r="C9" s="22" t="s">
        <v>71</v>
      </c>
      <c r="D9" s="124" t="s">
        <v>58</v>
      </c>
      <c r="E9" s="123"/>
      <c r="F9" s="123"/>
      <c r="G9" s="123"/>
      <c r="H9" s="123"/>
      <c r="I9" s="109"/>
      <c r="J9" s="96" t="s">
        <v>58</v>
      </c>
    </row>
    <row r="10" spans="1:10" ht="14.4" x14ac:dyDescent="0.3">
      <c r="B10" s="14"/>
      <c r="C10" s="149" t="s">
        <v>72</v>
      </c>
      <c r="D10" s="150">
        <f>D8*0.4</f>
        <v>16000</v>
      </c>
      <c r="E10" s="150">
        <f>E8*0.4</f>
        <v>16560</v>
      </c>
      <c r="F10" s="150">
        <f>F8*0.4</f>
        <v>17139.600000000002</v>
      </c>
      <c r="G10" s="150">
        <f>G8*0.4</f>
        <v>17739.486000000001</v>
      </c>
      <c r="H10" s="150">
        <f>H8*0.4</f>
        <v>18360.368009999998</v>
      </c>
      <c r="I10" s="109"/>
      <c r="J10" s="150">
        <f>SUM(D10:H10)</f>
        <v>85799.454010000016</v>
      </c>
    </row>
    <row r="11" spans="1:10" ht="14.4" x14ac:dyDescent="0.3">
      <c r="B11" s="148"/>
      <c r="C11" s="153" t="s">
        <v>22</v>
      </c>
      <c r="D11" s="158">
        <f t="shared" ref="D11:J11" si="2">SUM(D10)</f>
        <v>16000</v>
      </c>
      <c r="E11" s="158">
        <f t="shared" si="2"/>
        <v>16560</v>
      </c>
      <c r="F11" s="158">
        <f t="shared" si="2"/>
        <v>17139.600000000002</v>
      </c>
      <c r="G11" s="158">
        <f t="shared" si="2"/>
        <v>17739.486000000001</v>
      </c>
      <c r="H11" s="158">
        <f t="shared" si="2"/>
        <v>18360.368009999998</v>
      </c>
      <c r="I11" s="159">
        <f t="shared" si="2"/>
        <v>0</v>
      </c>
      <c r="J11" s="158">
        <f t="shared" si="2"/>
        <v>85799.454010000016</v>
      </c>
    </row>
    <row r="12" spans="1:10" ht="14.4" x14ac:dyDescent="0.3">
      <c r="B12" s="14"/>
      <c r="C12" s="152" t="s">
        <v>73</v>
      </c>
      <c r="D12" s="154" t="s">
        <v>58</v>
      </c>
      <c r="E12" s="155"/>
      <c r="F12" s="155"/>
      <c r="G12" s="155"/>
      <c r="H12" s="155"/>
      <c r="I12" s="156"/>
      <c r="J12" s="157" t="s">
        <v>58</v>
      </c>
    </row>
    <row r="13" spans="1:10" ht="14.4" x14ac:dyDescent="0.3">
      <c r="B13" s="14"/>
      <c r="C13" s="106" t="s">
        <v>88</v>
      </c>
      <c r="D13" s="107">
        <v>3500</v>
      </c>
      <c r="E13" s="107">
        <v>3500</v>
      </c>
      <c r="F13" s="107">
        <v>3500</v>
      </c>
      <c r="G13" s="107">
        <v>3500</v>
      </c>
      <c r="H13" s="107">
        <v>3500</v>
      </c>
      <c r="I13" s="109"/>
      <c r="J13" s="107">
        <f t="shared" ref="J13:J14" si="3">SUM(D13:H13)</f>
        <v>17500</v>
      </c>
    </row>
    <row r="14" spans="1:10" ht="14.4" x14ac:dyDescent="0.3">
      <c r="B14" s="14"/>
      <c r="C14" s="17" t="s">
        <v>23</v>
      </c>
      <c r="D14" s="94">
        <f>SUM(D13:D13)</f>
        <v>3500</v>
      </c>
      <c r="E14" s="94">
        <f>SUM(E13:E13)</f>
        <v>3500</v>
      </c>
      <c r="F14" s="94">
        <f>SUM(F13:F13)</f>
        <v>3500</v>
      </c>
      <c r="G14" s="94">
        <f>SUM(G13:G13)</f>
        <v>3500</v>
      </c>
      <c r="H14" s="94">
        <f>SUM(H13:H13)</f>
        <v>3500</v>
      </c>
      <c r="I14" s="109"/>
      <c r="J14" s="94">
        <f t="shared" si="3"/>
        <v>17500</v>
      </c>
    </row>
    <row r="15" spans="1:10" ht="14.4" x14ac:dyDescent="0.3">
      <c r="B15" s="14"/>
      <c r="C15" s="22" t="s">
        <v>76</v>
      </c>
      <c r="D15" s="107"/>
      <c r="E15" s="123"/>
      <c r="F15" s="123"/>
      <c r="G15" s="123"/>
      <c r="H15" s="123"/>
      <c r="I15" s="109"/>
      <c r="J15" s="107" t="s">
        <v>29</v>
      </c>
    </row>
    <row r="16" spans="1:10" ht="14.4" x14ac:dyDescent="0.3">
      <c r="B16" s="14"/>
      <c r="C16" s="17" t="s">
        <v>24</v>
      </c>
      <c r="D16" s="110">
        <f>SUM(D15)</f>
        <v>0</v>
      </c>
      <c r="E16" s="110">
        <f t="shared" ref="E16:H16" si="4">SUM(E15)</f>
        <v>0</v>
      </c>
      <c r="F16" s="110">
        <f t="shared" si="4"/>
        <v>0</v>
      </c>
      <c r="G16" s="110">
        <f t="shared" si="4"/>
        <v>0</v>
      </c>
      <c r="H16" s="110">
        <f t="shared" si="4"/>
        <v>0</v>
      </c>
      <c r="I16" s="109"/>
      <c r="J16" s="94">
        <f t="shared" ref="J16" si="5">SUM(D16:H16)</f>
        <v>0</v>
      </c>
    </row>
    <row r="17" spans="2:10" ht="14.4" x14ac:dyDescent="0.3">
      <c r="B17" s="14"/>
      <c r="C17" s="22" t="s">
        <v>77</v>
      </c>
      <c r="D17" s="124" t="s">
        <v>58</v>
      </c>
      <c r="E17" s="123"/>
      <c r="F17" s="123"/>
      <c r="G17" s="123"/>
      <c r="H17" s="123"/>
      <c r="I17" s="109"/>
      <c r="J17" s="107"/>
    </row>
    <row r="18" spans="2:10" ht="14.4" x14ac:dyDescent="0.3">
      <c r="B18" s="14"/>
      <c r="C18" s="17" t="s">
        <v>25</v>
      </c>
      <c r="D18" s="94">
        <f>SUM(D17)</f>
        <v>0</v>
      </c>
      <c r="E18" s="94">
        <f t="shared" ref="E18:H18" si="6">SUM(E17)</f>
        <v>0</v>
      </c>
      <c r="F18" s="94">
        <f t="shared" si="6"/>
        <v>0</v>
      </c>
      <c r="G18" s="94">
        <f t="shared" si="6"/>
        <v>0</v>
      </c>
      <c r="H18" s="94">
        <f t="shared" si="6"/>
        <v>0</v>
      </c>
      <c r="I18" s="109"/>
      <c r="J18" s="94">
        <f t="shared" ref="J18" si="7">SUM(D18:H18)</f>
        <v>0</v>
      </c>
    </row>
    <row r="19" spans="2:10" ht="14.4" x14ac:dyDescent="0.3">
      <c r="B19" s="14"/>
      <c r="C19" s="22" t="s">
        <v>78</v>
      </c>
      <c r="D19" s="124" t="s">
        <v>58</v>
      </c>
      <c r="E19" s="123"/>
      <c r="F19" s="123"/>
      <c r="G19" s="123"/>
      <c r="H19" s="123"/>
      <c r="I19" s="109"/>
      <c r="J19" s="107"/>
    </row>
    <row r="20" spans="2:10" ht="43.2" x14ac:dyDescent="0.3">
      <c r="B20" s="14"/>
      <c r="C20" s="106" t="s">
        <v>98</v>
      </c>
      <c r="D20" s="107">
        <f t="shared" ref="D20:H20" si="8">D26*0.065</f>
        <v>520000</v>
      </c>
      <c r="E20" s="107">
        <f t="shared" si="8"/>
        <v>520000</v>
      </c>
      <c r="F20" s="107">
        <f t="shared" si="8"/>
        <v>520000</v>
      </c>
      <c r="G20" s="107">
        <f t="shared" si="8"/>
        <v>520000</v>
      </c>
      <c r="H20" s="107">
        <f t="shared" si="8"/>
        <v>520000</v>
      </c>
      <c r="I20" s="108">
        <v>5106000</v>
      </c>
      <c r="J20" s="107">
        <f t="shared" ref="J20" si="9">SUM(D20:H20)</f>
        <v>2600000</v>
      </c>
    </row>
    <row r="21" spans="2:10" ht="14.4" x14ac:dyDescent="0.3">
      <c r="B21" s="14"/>
      <c r="C21" s="17" t="s">
        <v>99</v>
      </c>
      <c r="D21" s="94">
        <f>SUM(D20:D20)</f>
        <v>520000</v>
      </c>
      <c r="E21" s="94">
        <f>SUM(E20:E20)</f>
        <v>520000</v>
      </c>
      <c r="F21" s="94">
        <f>SUM(F20:F20)</f>
        <v>520000</v>
      </c>
      <c r="G21" s="94">
        <f>SUM(G20:G20)</f>
        <v>520000</v>
      </c>
      <c r="H21" s="94">
        <f>SUM(H20:H20)</f>
        <v>520000</v>
      </c>
      <c r="I21" s="109"/>
      <c r="J21" s="94">
        <f t="shared" ref="J21" si="10">SUM(D21:H21)</f>
        <v>2600000</v>
      </c>
    </row>
    <row r="22" spans="2:10" ht="14.4" x14ac:dyDescent="0.3">
      <c r="B22" s="14"/>
      <c r="C22" s="22" t="s">
        <v>100</v>
      </c>
      <c r="D22" s="124" t="s">
        <v>58</v>
      </c>
      <c r="E22" s="123"/>
      <c r="F22" s="123"/>
      <c r="G22" s="123"/>
      <c r="H22" s="123"/>
      <c r="I22" s="109"/>
      <c r="J22" s="107"/>
    </row>
    <row r="23" spans="2:10" ht="86.4" x14ac:dyDescent="0.3">
      <c r="B23" s="14"/>
      <c r="C23" s="106" t="s">
        <v>101</v>
      </c>
      <c r="D23" s="107">
        <v>3200000</v>
      </c>
      <c r="E23" s="107">
        <v>3200000</v>
      </c>
      <c r="F23" s="107">
        <v>3200000</v>
      </c>
      <c r="G23" s="107">
        <v>3200000</v>
      </c>
      <c r="H23" s="107">
        <v>3200000</v>
      </c>
      <c r="I23" s="108">
        <v>375000</v>
      </c>
      <c r="J23" s="107">
        <f t="shared" ref="J23:J27" si="11">SUM(D23:H23)</f>
        <v>16000000</v>
      </c>
    </row>
    <row r="24" spans="2:10" ht="72" x14ac:dyDescent="0.3">
      <c r="B24" s="14"/>
      <c r="C24" s="106" t="s">
        <v>102</v>
      </c>
      <c r="D24" s="107">
        <v>3200000</v>
      </c>
      <c r="E24" s="107">
        <v>3200000</v>
      </c>
      <c r="F24" s="107">
        <v>3200000</v>
      </c>
      <c r="G24" s="107">
        <v>3200000</v>
      </c>
      <c r="H24" s="107">
        <v>3200000</v>
      </c>
      <c r="I24" s="108">
        <v>781250</v>
      </c>
      <c r="J24" s="107">
        <f t="shared" si="11"/>
        <v>16000000</v>
      </c>
    </row>
    <row r="25" spans="2:10" ht="72" x14ac:dyDescent="0.3">
      <c r="B25" s="14"/>
      <c r="C25" s="106" t="s">
        <v>103</v>
      </c>
      <c r="D25" s="107">
        <v>1600000</v>
      </c>
      <c r="E25" s="107">
        <v>1600000</v>
      </c>
      <c r="F25" s="107">
        <v>1600000</v>
      </c>
      <c r="G25" s="107">
        <v>1600000</v>
      </c>
      <c r="H25" s="107">
        <v>1600000</v>
      </c>
      <c r="I25" s="108">
        <v>2083335</v>
      </c>
      <c r="J25" s="107">
        <f t="shared" si="11"/>
        <v>8000000</v>
      </c>
    </row>
    <row r="26" spans="2:10" ht="14.4" x14ac:dyDescent="0.3">
      <c r="B26" s="140"/>
      <c r="C26" s="17" t="s">
        <v>27</v>
      </c>
      <c r="D26" s="94">
        <f>SUM(D23:D25)</f>
        <v>8000000</v>
      </c>
      <c r="E26" s="94">
        <f>SUM(E23:E25)</f>
        <v>8000000</v>
      </c>
      <c r="F26" s="94">
        <f>SUM(F23:F25)</f>
        <v>8000000</v>
      </c>
      <c r="G26" s="94">
        <f>SUM(G23:G25)</f>
        <v>8000000</v>
      </c>
      <c r="H26" s="94">
        <f>SUM(H23:H25)</f>
        <v>8000000</v>
      </c>
      <c r="I26" s="109"/>
      <c r="J26" s="94">
        <f t="shared" si="11"/>
        <v>40000000</v>
      </c>
    </row>
    <row r="27" spans="2:10" ht="14.4" x14ac:dyDescent="0.3">
      <c r="B27" s="140"/>
      <c r="C27" s="17" t="s">
        <v>28</v>
      </c>
      <c r="D27" s="94">
        <f>SUM(D26,D21,D18,D16,D14,D11,D8)</f>
        <v>8579500</v>
      </c>
      <c r="E27" s="94">
        <f>SUM(E26,E21,E18,E16,E14,E11,E8)</f>
        <v>8581460</v>
      </c>
      <c r="F27" s="94">
        <f>SUM(F26,F21,F18,F16,F14,F11,F8)</f>
        <v>8583488.5999999996</v>
      </c>
      <c r="G27" s="94">
        <f>SUM(G26,G21,G18,G16,G14,G11,G8)</f>
        <v>8585588.2009999994</v>
      </c>
      <c r="H27" s="94">
        <f>SUM(H26,H21,H18,H16,H14,H11,H8)</f>
        <v>8587761.2880349997</v>
      </c>
      <c r="I27" s="109"/>
      <c r="J27" s="94">
        <f t="shared" si="11"/>
        <v>42917798.089034997</v>
      </c>
    </row>
    <row r="28" spans="2:10" ht="14.4" x14ac:dyDescent="0.3">
      <c r="B28" s="9"/>
      <c r="D28" s="95"/>
      <c r="E28" s="95"/>
      <c r="F28" s="95"/>
      <c r="G28" s="95"/>
      <c r="H28" s="95"/>
      <c r="I28" s="95"/>
      <c r="J28" s="109" t="s">
        <v>29</v>
      </c>
    </row>
    <row r="29" spans="2:10" ht="14.4" x14ac:dyDescent="0.3">
      <c r="B29" s="105" t="s">
        <v>84</v>
      </c>
      <c r="C29" s="41" t="s">
        <v>84</v>
      </c>
      <c r="D29" s="96"/>
      <c r="E29" s="96"/>
      <c r="F29" s="96"/>
      <c r="G29" s="96"/>
      <c r="H29" s="96"/>
      <c r="I29" s="95"/>
      <c r="J29" s="96" t="s">
        <v>29</v>
      </c>
    </row>
    <row r="30" spans="2:10" ht="14.4" x14ac:dyDescent="0.3">
      <c r="B30" s="14"/>
      <c r="C30" s="32"/>
      <c r="D30" s="107">
        <f>(D8+D11)*0.485</f>
        <v>27160</v>
      </c>
      <c r="E30" s="107">
        <f>(E8+E11)*0.485</f>
        <v>28110.6</v>
      </c>
      <c r="F30" s="107">
        <f>(F8+F11)*0.485</f>
        <v>29094.471000000001</v>
      </c>
      <c r="G30" s="107">
        <f>(G8+G11)*0.485</f>
        <v>30112.777484999999</v>
      </c>
      <c r="H30" s="107">
        <f>(H8+H11)*0.485</f>
        <v>31166.724696974994</v>
      </c>
      <c r="I30" s="109"/>
      <c r="J30" s="107">
        <f t="shared" ref="J30:J31" si="12">SUM(D30:H30)</f>
        <v>145644.57318197499</v>
      </c>
    </row>
    <row r="31" spans="2:10" ht="14.4" x14ac:dyDescent="0.3">
      <c r="B31" s="140"/>
      <c r="C31" s="17" t="s">
        <v>30</v>
      </c>
      <c r="D31" s="94">
        <f>SUM(D30:D30)</f>
        <v>27160</v>
      </c>
      <c r="E31" s="94">
        <f>SUM(E30:E30)</f>
        <v>28110.6</v>
      </c>
      <c r="F31" s="94">
        <f>SUM(F30:F30)</f>
        <v>29094.471000000001</v>
      </c>
      <c r="G31" s="94">
        <f>SUM(G30:G30)</f>
        <v>30112.777484999999</v>
      </c>
      <c r="H31" s="94">
        <f>SUM(H30:H30)</f>
        <v>31166.724696974994</v>
      </c>
      <c r="I31" s="109"/>
      <c r="J31" s="94">
        <f t="shared" si="12"/>
        <v>145644.57318197499</v>
      </c>
    </row>
    <row r="32" spans="2:10" ht="14.4" x14ac:dyDescent="0.3">
      <c r="B32" s="9"/>
      <c r="D32" s="95"/>
      <c r="E32" s="95"/>
      <c r="F32" s="95"/>
      <c r="G32" s="95"/>
      <c r="H32" s="95"/>
      <c r="I32" s="95"/>
      <c r="J32" s="109" t="s">
        <v>29</v>
      </c>
    </row>
    <row r="33" spans="1:17" ht="14.4" x14ac:dyDescent="0.3">
      <c r="A33" s="24"/>
      <c r="B33" s="86" t="s">
        <v>133</v>
      </c>
      <c r="C33" s="43"/>
      <c r="D33" s="113">
        <f t="shared" ref="D33:J33" si="13">SUM(D31,D27)</f>
        <v>8606660</v>
      </c>
      <c r="E33" s="113">
        <f t="shared" si="13"/>
        <v>8609570.5999999996</v>
      </c>
      <c r="F33" s="113">
        <f t="shared" si="13"/>
        <v>8612583.0710000005</v>
      </c>
      <c r="G33" s="113">
        <f t="shared" si="13"/>
        <v>8615700.9784849994</v>
      </c>
      <c r="H33" s="113">
        <f t="shared" si="13"/>
        <v>8618928.0127319749</v>
      </c>
      <c r="I33" s="109">
        <f t="shared" si="13"/>
        <v>0</v>
      </c>
      <c r="J33" s="113">
        <f t="shared" si="13"/>
        <v>43063442.662216969</v>
      </c>
      <c r="K33" s="24"/>
      <c r="L33" s="24"/>
      <c r="M33" s="24"/>
      <c r="N33" s="24"/>
      <c r="O33" s="24"/>
      <c r="P33" s="24"/>
      <c r="Q33" s="24"/>
    </row>
    <row r="34" spans="1:17" ht="14.25" customHeight="1" x14ac:dyDescent="0.3">
      <c r="B34" s="9"/>
      <c r="D34" s="9"/>
      <c r="E34" s="10"/>
      <c r="H34" s="10"/>
      <c r="I34" s="27"/>
    </row>
    <row r="35" spans="1:17" ht="14.25" customHeight="1" x14ac:dyDescent="0.3">
      <c r="B35" s="9"/>
      <c r="D35" s="9"/>
      <c r="E35" s="10"/>
      <c r="H35" s="10"/>
      <c r="I35" s="27"/>
    </row>
    <row r="36" spans="1:17" ht="14.25" customHeight="1" x14ac:dyDescent="0.3"/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spans="4:9" ht="14.25" customHeight="1" x14ac:dyDescent="0.3"/>
    <row r="82" spans="4:9" ht="14.25" customHeight="1" x14ac:dyDescent="0.3"/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  <row r="972" spans="4:9" ht="14.25" customHeight="1" x14ac:dyDescent="0.3">
      <c r="D972" s="9"/>
      <c r="E972" s="10"/>
      <c r="H972" s="10"/>
      <c r="I972" s="27"/>
    </row>
    <row r="973" spans="4:9" ht="14.25" customHeight="1" x14ac:dyDescent="0.3">
      <c r="D973" s="9"/>
      <c r="E973" s="10"/>
      <c r="H973" s="10"/>
      <c r="I973" s="27"/>
    </row>
    <row r="974" spans="4:9" ht="14.25" customHeight="1" x14ac:dyDescent="0.3">
      <c r="D974" s="9"/>
      <c r="E974" s="10"/>
      <c r="H974" s="10"/>
      <c r="I974" s="27"/>
    </row>
  </sheetData>
  <pageMargins left="0.7" right="0.7" top="0.75" bottom="0.75" header="0" footer="0"/>
  <pageSetup fitToHeight="0" orientation="landscape"/>
  <ignoredErrors>
    <ignoredError sqref="J23:J2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201C9"/>
    <pageSetUpPr fitToPage="1"/>
  </sheetPr>
  <dimension ref="A1:AE974"/>
  <sheetViews>
    <sheetView showGridLines="0" workbookViewId="0">
      <selection activeCell="J36" sqref="J36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2.44140625" customWidth="1"/>
    <col min="5" max="5" width="12.5546875" customWidth="1"/>
    <col min="6" max="6" width="12.44140625" customWidth="1"/>
    <col min="7" max="7" width="13" customWidth="1"/>
    <col min="8" max="8" width="12.44140625" customWidth="1"/>
    <col min="9" max="9" width="1.6640625" customWidth="1"/>
    <col min="10" max="10" width="15" customWidth="1"/>
    <col min="11" max="11" width="114.44140625" customWidth="1"/>
    <col min="12" max="31" width="9.109375" customWidth="1"/>
  </cols>
  <sheetData>
    <row r="1" spans="1:11" ht="14.25" customHeight="1" x14ac:dyDescent="0.3">
      <c r="D1" s="9"/>
      <c r="E1" s="10"/>
      <c r="H1" s="10"/>
      <c r="I1" s="27"/>
    </row>
    <row r="2" spans="1:11" ht="24.75" customHeight="1" x14ac:dyDescent="0.4">
      <c r="B2" s="72" t="s">
        <v>104</v>
      </c>
      <c r="D2" s="9"/>
      <c r="E2" s="10"/>
      <c r="H2" s="10"/>
      <c r="I2" s="27"/>
    </row>
    <row r="3" spans="1:11" ht="14.25" customHeight="1" x14ac:dyDescent="0.3">
      <c r="B3" s="12"/>
      <c r="D3" s="9"/>
      <c r="E3" s="10"/>
      <c r="H3" s="10"/>
      <c r="I3" s="27"/>
    </row>
    <row r="4" spans="1:11" ht="23.4" x14ac:dyDescent="0.45">
      <c r="B4" s="125" t="s">
        <v>56</v>
      </c>
      <c r="C4" s="66"/>
      <c r="D4" s="66"/>
      <c r="E4" s="66"/>
      <c r="F4" s="66"/>
      <c r="G4" s="66"/>
      <c r="H4" s="66"/>
      <c r="I4" s="66"/>
      <c r="J4" s="67"/>
      <c r="K4" s="6"/>
    </row>
    <row r="5" spans="1:11" ht="14.4" x14ac:dyDescent="0.3">
      <c r="B5" s="126" t="s">
        <v>12</v>
      </c>
      <c r="C5" s="126" t="s">
        <v>13</v>
      </c>
      <c r="D5" s="126" t="s">
        <v>14</v>
      </c>
      <c r="E5" s="126" t="s">
        <v>15</v>
      </c>
      <c r="F5" s="126" t="s">
        <v>16</v>
      </c>
      <c r="G5" s="126" t="s">
        <v>17</v>
      </c>
      <c r="H5" s="126" t="s">
        <v>18</v>
      </c>
      <c r="I5" s="127"/>
      <c r="J5" s="128" t="s">
        <v>19</v>
      </c>
    </row>
    <row r="6" spans="1:11" ht="14.4" x14ac:dyDescent="0.3">
      <c r="A6" s="12"/>
      <c r="B6" s="105" t="s">
        <v>20</v>
      </c>
      <c r="C6" s="28" t="s">
        <v>57</v>
      </c>
      <c r="D6" s="29" t="s">
        <v>58</v>
      </c>
      <c r="E6" s="29" t="s">
        <v>58</v>
      </c>
      <c r="F6" s="29" t="s">
        <v>58</v>
      </c>
      <c r="G6" s="29"/>
      <c r="H6" s="29" t="s">
        <v>58</v>
      </c>
      <c r="I6" s="27"/>
      <c r="J6" s="30" t="s">
        <v>58</v>
      </c>
      <c r="K6" s="45"/>
    </row>
    <row r="7" spans="1:11" ht="28.8" x14ac:dyDescent="0.3">
      <c r="B7" s="14"/>
      <c r="C7" s="106" t="s">
        <v>105</v>
      </c>
      <c r="D7" s="107">
        <v>80000</v>
      </c>
      <c r="E7" s="107">
        <f t="shared" ref="E7:H7" si="0">D7*1.035</f>
        <v>82800</v>
      </c>
      <c r="F7" s="107">
        <f t="shared" si="0"/>
        <v>85698</v>
      </c>
      <c r="G7" s="107">
        <f t="shared" si="0"/>
        <v>88697.43</v>
      </c>
      <c r="H7" s="107">
        <f t="shared" si="0"/>
        <v>91801.840049999984</v>
      </c>
      <c r="I7" s="109"/>
      <c r="J7" s="107">
        <f t="shared" ref="J7" si="1">SUM(D7:H7)</f>
        <v>428997.27004999999</v>
      </c>
    </row>
    <row r="8" spans="1:11" ht="14.4" x14ac:dyDescent="0.3">
      <c r="B8" s="14"/>
      <c r="C8" s="17" t="s">
        <v>21</v>
      </c>
      <c r="D8" s="94">
        <f>SUM(D7:D7)</f>
        <v>80000</v>
      </c>
      <c r="E8" s="94">
        <f>SUM(E7:E7)</f>
        <v>82800</v>
      </c>
      <c r="F8" s="94">
        <f>SUM(F7:F7)</f>
        <v>85698</v>
      </c>
      <c r="G8" s="94">
        <f>SUM(G7:G7)</f>
        <v>88697.43</v>
      </c>
      <c r="H8" s="94">
        <f>SUM(H7:H7)</f>
        <v>91801.840049999984</v>
      </c>
      <c r="I8" s="109"/>
      <c r="J8" s="94">
        <f>SUM(J7:J7)</f>
        <v>428997.27004999999</v>
      </c>
    </row>
    <row r="9" spans="1:11" ht="14.4" x14ac:dyDescent="0.3">
      <c r="B9" s="14"/>
      <c r="C9" s="22" t="s">
        <v>71</v>
      </c>
      <c r="D9" s="124" t="s">
        <v>58</v>
      </c>
      <c r="E9" s="123"/>
      <c r="F9" s="123"/>
      <c r="G9" s="123"/>
      <c r="H9" s="123"/>
      <c r="I9" s="109"/>
      <c r="J9" s="96" t="s">
        <v>58</v>
      </c>
    </row>
    <row r="10" spans="1:11" ht="14.4" x14ac:dyDescent="0.3">
      <c r="B10" s="14"/>
      <c r="C10" s="106" t="s">
        <v>72</v>
      </c>
      <c r="D10" s="107">
        <f>D8*0.4</f>
        <v>32000</v>
      </c>
      <c r="E10" s="107">
        <f t="shared" ref="E10:H10" si="2">E8*0.4</f>
        <v>33120</v>
      </c>
      <c r="F10" s="107">
        <f t="shared" si="2"/>
        <v>34279.200000000004</v>
      </c>
      <c r="G10" s="107">
        <f t="shared" si="2"/>
        <v>35478.972000000002</v>
      </c>
      <c r="H10" s="107">
        <f t="shared" si="2"/>
        <v>36720.736019999997</v>
      </c>
      <c r="I10" s="109"/>
      <c r="J10" s="107">
        <f>SUM(D10:H10)</f>
        <v>171598.90802000003</v>
      </c>
    </row>
    <row r="11" spans="1:11" ht="14.4" x14ac:dyDescent="0.3">
      <c r="B11" s="14"/>
      <c r="C11" s="17" t="s">
        <v>22</v>
      </c>
      <c r="D11" s="94">
        <f>SUM(D10)</f>
        <v>32000</v>
      </c>
      <c r="E11" s="94">
        <f t="shared" ref="E11:H11" si="3">SUM(E10)</f>
        <v>33120</v>
      </c>
      <c r="F11" s="94">
        <f t="shared" si="3"/>
        <v>34279.200000000004</v>
      </c>
      <c r="G11" s="94">
        <f t="shared" si="3"/>
        <v>35478.972000000002</v>
      </c>
      <c r="H11" s="94">
        <f t="shared" si="3"/>
        <v>36720.736019999997</v>
      </c>
      <c r="I11" s="109"/>
      <c r="J11" s="94">
        <f>SUM(D11:H11)</f>
        <v>171598.90802000003</v>
      </c>
    </row>
    <row r="12" spans="1:11" ht="14.4" x14ac:dyDescent="0.3">
      <c r="B12" s="14"/>
      <c r="C12" s="22" t="s">
        <v>73</v>
      </c>
      <c r="D12" s="124" t="s">
        <v>58</v>
      </c>
      <c r="E12" s="123"/>
      <c r="F12" s="123"/>
      <c r="G12" s="123"/>
      <c r="H12" s="123"/>
      <c r="I12" s="109"/>
      <c r="J12" s="96" t="s">
        <v>58</v>
      </c>
    </row>
    <row r="13" spans="1:11" ht="14.4" x14ac:dyDescent="0.3">
      <c r="B13" s="14"/>
      <c r="C13" s="106" t="s">
        <v>88</v>
      </c>
      <c r="D13" s="107">
        <v>3500</v>
      </c>
      <c r="E13" s="107">
        <v>3500</v>
      </c>
      <c r="F13" s="107">
        <v>3500</v>
      </c>
      <c r="G13" s="107">
        <v>3500</v>
      </c>
      <c r="H13" s="107">
        <v>3500</v>
      </c>
      <c r="I13" s="109"/>
      <c r="J13" s="107">
        <f t="shared" ref="J13" si="4">SUM(D13:H13)</f>
        <v>17500</v>
      </c>
    </row>
    <row r="14" spans="1:11" ht="14.4" x14ac:dyDescent="0.3">
      <c r="B14" s="14"/>
      <c r="C14" s="17" t="s">
        <v>23</v>
      </c>
      <c r="D14" s="94">
        <f>SUM(D13:D13)</f>
        <v>3500</v>
      </c>
      <c r="E14" s="94">
        <f>SUM(E13:E13)</f>
        <v>3500</v>
      </c>
      <c r="F14" s="94">
        <f>SUM(F13:F13)</f>
        <v>3500</v>
      </c>
      <c r="G14" s="94">
        <f>SUM(G13:G13)</f>
        <v>3500</v>
      </c>
      <c r="H14" s="94">
        <f>SUM(H13:H13)</f>
        <v>3500</v>
      </c>
      <c r="I14" s="109"/>
      <c r="J14" s="94">
        <f>SUM(J13:J13)</f>
        <v>17500</v>
      </c>
    </row>
    <row r="15" spans="1:11" ht="14.4" x14ac:dyDescent="0.3">
      <c r="B15" s="14"/>
      <c r="C15" s="22" t="s">
        <v>76</v>
      </c>
      <c r="D15" s="107"/>
      <c r="E15" s="123"/>
      <c r="F15" s="123"/>
      <c r="G15" s="123"/>
      <c r="H15" s="123"/>
      <c r="I15" s="109"/>
      <c r="J15" s="107" t="s">
        <v>29</v>
      </c>
    </row>
    <row r="16" spans="1:11" ht="14.4" x14ac:dyDescent="0.3">
      <c r="B16" s="14"/>
      <c r="C16" s="17" t="s">
        <v>24</v>
      </c>
      <c r="D16" s="110">
        <f>SUM(D15)</f>
        <v>0</v>
      </c>
      <c r="E16" s="110">
        <f t="shared" ref="E16:H16" si="5">SUM(E15)</f>
        <v>0</v>
      </c>
      <c r="F16" s="110">
        <f t="shared" si="5"/>
        <v>0</v>
      </c>
      <c r="G16" s="110">
        <f t="shared" si="5"/>
        <v>0</v>
      </c>
      <c r="H16" s="110">
        <f t="shared" si="5"/>
        <v>0</v>
      </c>
      <c r="I16" s="109"/>
      <c r="J16" s="94">
        <f>SUM(D16:H16)</f>
        <v>0</v>
      </c>
    </row>
    <row r="17" spans="2:11" ht="14.4" x14ac:dyDescent="0.3">
      <c r="B17" s="14"/>
      <c r="C17" s="22" t="s">
        <v>77</v>
      </c>
      <c r="D17" s="124" t="s">
        <v>58</v>
      </c>
      <c r="E17" s="123"/>
      <c r="F17" s="123"/>
      <c r="G17" s="123"/>
      <c r="H17" s="123"/>
      <c r="I17" s="109"/>
      <c r="J17" s="107"/>
      <c r="K17" s="40"/>
    </row>
    <row r="18" spans="2:11" ht="14.4" x14ac:dyDescent="0.3">
      <c r="B18" s="14"/>
      <c r="C18" s="17" t="s">
        <v>25</v>
      </c>
      <c r="D18" s="94">
        <f>SUM(D17)</f>
        <v>0</v>
      </c>
      <c r="E18" s="94">
        <f t="shared" ref="E18:H18" si="6">SUM(E17)</f>
        <v>0</v>
      </c>
      <c r="F18" s="94">
        <f t="shared" si="6"/>
        <v>0</v>
      </c>
      <c r="G18" s="94">
        <f t="shared" si="6"/>
        <v>0</v>
      </c>
      <c r="H18" s="94">
        <f t="shared" si="6"/>
        <v>0</v>
      </c>
      <c r="I18" s="109"/>
      <c r="J18" s="94">
        <f>SUM(D18:H18)</f>
        <v>0</v>
      </c>
    </row>
    <row r="19" spans="2:11" ht="14.4" x14ac:dyDescent="0.3">
      <c r="B19" s="14"/>
      <c r="C19" s="22" t="s">
        <v>78</v>
      </c>
      <c r="D19" s="124" t="s">
        <v>58</v>
      </c>
      <c r="E19" s="123"/>
      <c r="F19" s="123"/>
      <c r="G19" s="123"/>
      <c r="H19" s="123"/>
      <c r="I19" s="109"/>
      <c r="J19" s="107"/>
    </row>
    <row r="20" spans="2:11" ht="16.2" customHeight="1" x14ac:dyDescent="0.3">
      <c r="B20" s="14"/>
      <c r="C20" s="106" t="s">
        <v>106</v>
      </c>
      <c r="D20" s="107">
        <v>500000</v>
      </c>
      <c r="E20" s="107">
        <v>500000</v>
      </c>
      <c r="F20" s="107">
        <v>500000</v>
      </c>
      <c r="G20" s="107">
        <v>500000</v>
      </c>
      <c r="H20" s="107">
        <v>500000</v>
      </c>
      <c r="I20" s="108"/>
      <c r="J20" s="107">
        <f t="shared" ref="J20:J21" si="7">SUM(D20:H20)</f>
        <v>2500000</v>
      </c>
      <c r="K20" s="8"/>
    </row>
    <row r="21" spans="2:11" ht="14.4" x14ac:dyDescent="0.3">
      <c r="B21" s="14"/>
      <c r="C21" s="106" t="s">
        <v>107</v>
      </c>
      <c r="D21" s="107">
        <v>200000</v>
      </c>
      <c r="E21" s="107">
        <f t="shared" ref="E21:H21" si="8">D21</f>
        <v>200000</v>
      </c>
      <c r="F21" s="107">
        <f t="shared" si="8"/>
        <v>200000</v>
      </c>
      <c r="G21" s="107">
        <f t="shared" si="8"/>
        <v>200000</v>
      </c>
      <c r="H21" s="107">
        <f t="shared" si="8"/>
        <v>200000</v>
      </c>
      <c r="I21" s="108"/>
      <c r="J21" s="107">
        <f t="shared" si="7"/>
        <v>1000000</v>
      </c>
      <c r="K21" s="57"/>
    </row>
    <row r="22" spans="2:11" ht="14.4" x14ac:dyDescent="0.3">
      <c r="B22" s="14"/>
      <c r="C22" s="17"/>
      <c r="D22" s="94"/>
      <c r="E22" s="94"/>
      <c r="F22" s="94"/>
      <c r="G22" s="94"/>
      <c r="H22" s="94"/>
      <c r="I22" s="109"/>
      <c r="J22" s="94"/>
    </row>
    <row r="23" spans="2:11" ht="14.4" x14ac:dyDescent="0.3">
      <c r="B23" s="14"/>
      <c r="C23" s="17" t="s">
        <v>26</v>
      </c>
      <c r="D23" s="94">
        <f>SUM(D20:D21)</f>
        <v>700000</v>
      </c>
      <c r="E23" s="94">
        <f>SUM(E20:E21)</f>
        <v>700000</v>
      </c>
      <c r="F23" s="94">
        <f>SUM(F20:F21)</f>
        <v>700000</v>
      </c>
      <c r="G23" s="94">
        <f>SUM(G20:G21)</f>
        <v>700000</v>
      </c>
      <c r="H23" s="94">
        <f>SUM(H20:H21)</f>
        <v>700000</v>
      </c>
      <c r="I23" s="109"/>
      <c r="J23" s="94">
        <f>SUM(J20:J21)</f>
        <v>3500000</v>
      </c>
    </row>
    <row r="24" spans="2:11" ht="14.4" x14ac:dyDescent="0.3">
      <c r="B24" s="14"/>
      <c r="C24" s="22" t="s">
        <v>82</v>
      </c>
      <c r="D24" s="124" t="s">
        <v>58</v>
      </c>
      <c r="E24" s="123"/>
      <c r="F24" s="123"/>
      <c r="G24" s="123"/>
      <c r="H24" s="123"/>
      <c r="I24" s="109"/>
      <c r="J24" s="107"/>
      <c r="K24" s="24"/>
    </row>
    <row r="25" spans="2:11" ht="31.2" customHeight="1" x14ac:dyDescent="0.3">
      <c r="B25" s="14"/>
      <c r="C25" s="106" t="s">
        <v>108</v>
      </c>
      <c r="D25" s="107">
        <f t="shared" ref="D25:H25" si="9">600000*58/5</f>
        <v>6960000</v>
      </c>
      <c r="E25" s="107">
        <f t="shared" si="9"/>
        <v>6960000</v>
      </c>
      <c r="F25" s="107">
        <f t="shared" si="9"/>
        <v>6960000</v>
      </c>
      <c r="G25" s="107">
        <f t="shared" si="9"/>
        <v>6960000</v>
      </c>
      <c r="H25" s="107">
        <f t="shared" si="9"/>
        <v>6960000</v>
      </c>
      <c r="I25" s="109"/>
      <c r="J25" s="107">
        <f>SUM(D25:H25)</f>
        <v>34800000</v>
      </c>
      <c r="K25" s="47"/>
    </row>
    <row r="26" spans="2:11" ht="14.4" x14ac:dyDescent="0.3">
      <c r="B26" s="140"/>
      <c r="C26" s="17" t="s">
        <v>27</v>
      </c>
      <c r="D26" s="94">
        <f>SUM(D25:D25)</f>
        <v>6960000</v>
      </c>
      <c r="E26" s="94">
        <f>SUM(E25:E25)</f>
        <v>6960000</v>
      </c>
      <c r="F26" s="94">
        <f>SUM(F25:F25)</f>
        <v>6960000</v>
      </c>
      <c r="G26" s="94">
        <f>SUM(G25:G25)</f>
        <v>6960000</v>
      </c>
      <c r="H26" s="94">
        <f>SUM(H25:H25)</f>
        <v>6960000</v>
      </c>
      <c r="I26" s="109"/>
      <c r="J26" s="94">
        <f>SUM(J25:J25)</f>
        <v>34800000</v>
      </c>
    </row>
    <row r="27" spans="2:11" ht="14.4" x14ac:dyDescent="0.3">
      <c r="B27" s="140"/>
      <c r="C27" s="17" t="s">
        <v>28</v>
      </c>
      <c r="D27" s="94">
        <f>SUM(D26,D23,D18,D16,D14,D11,D8)</f>
        <v>7775500</v>
      </c>
      <c r="E27" s="94">
        <f>SUM(E26,E23,E18,E16,E14,E11,E8)</f>
        <v>7779420</v>
      </c>
      <c r="F27" s="94">
        <f>SUM(F26,F23,F18,F16,F14,F11,F8)</f>
        <v>7783477.2000000002</v>
      </c>
      <c r="G27" s="94">
        <f>SUM(G26,G23,G18,G16,G14,G11,G8)</f>
        <v>7787676.4019999998</v>
      </c>
      <c r="H27" s="94">
        <f>SUM(H26,H23,H18,H16,H14,H11,H8)</f>
        <v>7792022.5760699995</v>
      </c>
      <c r="I27" s="109"/>
      <c r="J27" s="94">
        <f>SUM(D27:H27)</f>
        <v>38918096.178069994</v>
      </c>
      <c r="K27" s="40"/>
    </row>
    <row r="28" spans="2:11" ht="14.4" x14ac:dyDescent="0.3">
      <c r="B28" s="9"/>
      <c r="D28" s="95"/>
      <c r="E28" s="95"/>
      <c r="F28" s="95"/>
      <c r="G28" s="95"/>
      <c r="H28" s="95"/>
      <c r="I28" s="95"/>
      <c r="J28" s="95"/>
    </row>
    <row r="29" spans="2:11" ht="14.4" x14ac:dyDescent="0.3">
      <c r="B29" s="105" t="s">
        <v>84</v>
      </c>
      <c r="C29" s="41" t="s">
        <v>84</v>
      </c>
      <c r="D29" s="96"/>
      <c r="E29" s="96"/>
      <c r="F29" s="96"/>
      <c r="G29" s="96"/>
      <c r="H29" s="96"/>
      <c r="I29" s="95"/>
      <c r="J29" s="96" t="s">
        <v>29</v>
      </c>
    </row>
    <row r="30" spans="2:11" ht="14.4" x14ac:dyDescent="0.3">
      <c r="B30" s="14"/>
      <c r="C30" s="32"/>
      <c r="D30" s="107">
        <f>0.485*(D8+D11)</f>
        <v>54320</v>
      </c>
      <c r="E30" s="107">
        <f>0.485*(E8+E11)</f>
        <v>56221.2</v>
      </c>
      <c r="F30" s="107">
        <f>0.485*(F8+F11)</f>
        <v>58188.942000000003</v>
      </c>
      <c r="G30" s="107">
        <f>0.485*(G8+G11)</f>
        <v>60225.554969999997</v>
      </c>
      <c r="H30" s="107">
        <f>0.485*(H8+H11)</f>
        <v>62333.449393949988</v>
      </c>
      <c r="I30" s="109"/>
      <c r="J30" s="107">
        <f>SUM(D30:H30)</f>
        <v>291289.14636394999</v>
      </c>
    </row>
    <row r="31" spans="2:11" ht="14.4" x14ac:dyDescent="0.3">
      <c r="B31" s="140"/>
      <c r="C31" s="17" t="s">
        <v>30</v>
      </c>
      <c r="D31" s="94">
        <f>SUM(D30)</f>
        <v>54320</v>
      </c>
      <c r="E31" s="94">
        <f>SUM(E30)</f>
        <v>56221.2</v>
      </c>
      <c r="F31" s="94">
        <f>SUM(F30)</f>
        <v>58188.942000000003</v>
      </c>
      <c r="G31" s="94">
        <f>SUM(G30)</f>
        <v>60225.554969999997</v>
      </c>
      <c r="H31" s="94">
        <f>SUM(H30)</f>
        <v>62333.449393949988</v>
      </c>
      <c r="I31" s="109"/>
      <c r="J31" s="94">
        <f>SUM(J30)</f>
        <v>291289.14636394999</v>
      </c>
    </row>
    <row r="32" spans="2:11" ht="14.4" x14ac:dyDescent="0.3">
      <c r="B32" s="9"/>
      <c r="D32" s="95"/>
      <c r="E32" s="95"/>
      <c r="F32" s="95"/>
      <c r="G32" s="95"/>
      <c r="H32" s="95"/>
      <c r="I32" s="95"/>
      <c r="J32" s="109" t="s">
        <v>29</v>
      </c>
    </row>
    <row r="33" spans="1:31" ht="14.4" x14ac:dyDescent="0.3">
      <c r="A33" s="24"/>
      <c r="B33" s="43" t="s">
        <v>133</v>
      </c>
      <c r="C33" s="43"/>
      <c r="D33" s="113">
        <f>SUM(D31,D27)</f>
        <v>7829820</v>
      </c>
      <c r="E33" s="113">
        <f>SUM(E31,E27)</f>
        <v>7835641.2000000002</v>
      </c>
      <c r="F33" s="113">
        <f>SUM(F31,F27)</f>
        <v>7841666.142</v>
      </c>
      <c r="G33" s="113">
        <f>SUM(G31,G27)</f>
        <v>7847901.9569699997</v>
      </c>
      <c r="H33" s="113">
        <f>SUM(H31,H27)</f>
        <v>7854356.0254639499</v>
      </c>
      <c r="I33" s="109"/>
      <c r="J33" s="113">
        <f>SUM(J31,J27)</f>
        <v>39209385.324433945</v>
      </c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ht="14.25" customHeight="1" x14ac:dyDescent="0.3">
      <c r="B34" s="9"/>
      <c r="D34" s="9"/>
      <c r="E34" s="10"/>
      <c r="H34" s="10"/>
      <c r="I34" s="27"/>
    </row>
    <row r="35" spans="1:31" ht="14.25" customHeight="1" x14ac:dyDescent="0.3">
      <c r="B35" s="9"/>
      <c r="D35" s="9"/>
      <c r="E35" s="10"/>
      <c r="H35" s="10"/>
      <c r="I35" s="27"/>
    </row>
    <row r="36" spans="1:31" ht="14.25" customHeight="1" x14ac:dyDescent="0.3">
      <c r="B36" s="9"/>
      <c r="D36" s="9"/>
      <c r="E36" s="10"/>
      <c r="H36" s="10"/>
      <c r="I36" s="27"/>
    </row>
    <row r="37" spans="1:31" ht="14.25" customHeight="1" x14ac:dyDescent="0.3">
      <c r="B37" s="9"/>
      <c r="D37" s="9"/>
      <c r="E37" s="10"/>
      <c r="H37" s="10"/>
      <c r="I37" s="27"/>
    </row>
    <row r="38" spans="1:31" ht="14.25" customHeight="1" x14ac:dyDescent="0.3">
      <c r="B38" s="9"/>
      <c r="D38" s="9"/>
      <c r="E38" s="10"/>
      <c r="H38" s="10"/>
      <c r="I38" s="27"/>
    </row>
    <row r="39" spans="1:31" ht="14.25" customHeight="1" x14ac:dyDescent="0.3">
      <c r="B39" s="9"/>
      <c r="D39" s="9"/>
      <c r="E39" s="10"/>
      <c r="H39" s="10"/>
      <c r="I39" s="27"/>
    </row>
    <row r="40" spans="1:31" ht="14.25" customHeight="1" x14ac:dyDescent="0.3">
      <c r="B40" s="9"/>
      <c r="D40" s="9"/>
      <c r="E40" s="10"/>
      <c r="H40" s="10"/>
      <c r="I40" s="27"/>
    </row>
    <row r="41" spans="1:31" ht="14.25" customHeight="1" x14ac:dyDescent="0.3">
      <c r="B41" s="9"/>
      <c r="D41" s="9"/>
      <c r="E41" s="10"/>
      <c r="H41" s="10"/>
      <c r="I41" s="27"/>
    </row>
    <row r="42" spans="1:31" ht="14.25" customHeight="1" x14ac:dyDescent="0.3">
      <c r="B42" s="9"/>
      <c r="D42" s="9"/>
      <c r="E42" s="10"/>
      <c r="H42" s="10"/>
      <c r="I42" s="27"/>
    </row>
    <row r="43" spans="1:31" ht="14.25" customHeight="1" x14ac:dyDescent="0.3">
      <c r="B43" s="9"/>
      <c r="D43" s="9"/>
      <c r="E43" s="10"/>
      <c r="H43" s="10"/>
      <c r="I43" s="27"/>
    </row>
    <row r="44" spans="1:31" ht="14.25" customHeight="1" x14ac:dyDescent="0.3">
      <c r="B44" s="9"/>
      <c r="D44" s="9"/>
      <c r="E44" s="10"/>
      <c r="H44" s="10"/>
      <c r="I44" s="27"/>
    </row>
    <row r="45" spans="1:31" ht="14.25" customHeight="1" x14ac:dyDescent="0.3">
      <c r="B45" s="9"/>
      <c r="D45" s="9"/>
      <c r="E45" s="10"/>
      <c r="H45" s="10"/>
      <c r="I45" s="27"/>
    </row>
    <row r="46" spans="1:31" ht="14.25" customHeight="1" x14ac:dyDescent="0.3">
      <c r="B46" s="9"/>
      <c r="D46" s="9"/>
      <c r="E46" s="10"/>
      <c r="H46" s="10"/>
      <c r="I46" s="27"/>
    </row>
    <row r="47" spans="1:31" ht="14.25" customHeight="1" x14ac:dyDescent="0.3">
      <c r="B47" s="9"/>
      <c r="D47" s="9"/>
      <c r="E47" s="10"/>
      <c r="H47" s="10"/>
      <c r="I47" s="27"/>
    </row>
    <row r="48" spans="1:31" ht="14.25" customHeight="1" x14ac:dyDescent="0.3">
      <c r="B48" s="9"/>
      <c r="D48" s="9"/>
      <c r="E48" s="10"/>
      <c r="H48" s="10"/>
      <c r="I48" s="27"/>
    </row>
    <row r="49" spans="4:9" ht="14.25" customHeight="1" x14ac:dyDescent="0.3">
      <c r="D49" s="9"/>
      <c r="E49" s="10"/>
      <c r="H49" s="10"/>
      <c r="I49" s="27"/>
    </row>
    <row r="50" spans="4:9" ht="14.25" customHeight="1" x14ac:dyDescent="0.3">
      <c r="D50" s="9"/>
      <c r="E50" s="10"/>
      <c r="H50" s="10"/>
      <c r="I50" s="27"/>
    </row>
    <row r="51" spans="4:9" ht="14.25" customHeight="1" x14ac:dyDescent="0.3">
      <c r="D51" s="9"/>
      <c r="E51" s="10"/>
      <c r="H51" s="10"/>
      <c r="I51" s="27"/>
    </row>
    <row r="52" spans="4:9" ht="14.25" customHeight="1" x14ac:dyDescent="0.3">
      <c r="D52" s="9"/>
      <c r="E52" s="10"/>
      <c r="H52" s="10"/>
      <c r="I52" s="27"/>
    </row>
    <row r="53" spans="4:9" ht="14.25" customHeight="1" x14ac:dyDescent="0.3">
      <c r="D53" s="9"/>
      <c r="E53" s="10"/>
      <c r="H53" s="10"/>
      <c r="I53" s="27"/>
    </row>
    <row r="54" spans="4:9" ht="14.25" customHeight="1" x14ac:dyDescent="0.3">
      <c r="D54" s="9"/>
      <c r="E54" s="10"/>
      <c r="H54" s="10"/>
      <c r="I54" s="27"/>
    </row>
    <row r="55" spans="4:9" ht="14.25" customHeight="1" x14ac:dyDescent="0.3">
      <c r="D55" s="9"/>
      <c r="E55" s="10"/>
      <c r="H55" s="10"/>
      <c r="I55" s="27"/>
    </row>
    <row r="56" spans="4:9" ht="14.25" customHeight="1" x14ac:dyDescent="0.3">
      <c r="D56" s="9"/>
      <c r="E56" s="10"/>
      <c r="H56" s="10"/>
      <c r="I56" s="27"/>
    </row>
    <row r="57" spans="4:9" ht="14.25" customHeight="1" x14ac:dyDescent="0.3">
      <c r="D57" s="9"/>
      <c r="E57" s="10"/>
      <c r="H57" s="10"/>
      <c r="I57" s="27"/>
    </row>
    <row r="58" spans="4:9" ht="14.25" customHeight="1" x14ac:dyDescent="0.3">
      <c r="D58" s="9"/>
      <c r="E58" s="10"/>
      <c r="H58" s="10"/>
      <c r="I58" s="27"/>
    </row>
    <row r="59" spans="4:9" ht="14.25" customHeight="1" x14ac:dyDescent="0.3">
      <c r="D59" s="9"/>
      <c r="E59" s="10"/>
      <c r="H59" s="10"/>
      <c r="I59" s="27"/>
    </row>
    <row r="60" spans="4:9" ht="14.25" customHeight="1" x14ac:dyDescent="0.3">
      <c r="D60" s="9"/>
      <c r="E60" s="10"/>
      <c r="H60" s="10"/>
      <c r="I60" s="27"/>
    </row>
    <row r="61" spans="4:9" ht="14.25" customHeight="1" x14ac:dyDescent="0.3">
      <c r="D61" s="9"/>
      <c r="E61" s="10"/>
      <c r="H61" s="10"/>
      <c r="I61" s="27"/>
    </row>
    <row r="62" spans="4:9" ht="14.25" customHeight="1" x14ac:dyDescent="0.3">
      <c r="D62" s="9"/>
      <c r="E62" s="10"/>
      <c r="H62" s="10"/>
      <c r="I62" s="27"/>
    </row>
    <row r="63" spans="4:9" ht="14.25" customHeight="1" x14ac:dyDescent="0.3">
      <c r="D63" s="9"/>
      <c r="E63" s="10"/>
      <c r="H63" s="10"/>
      <c r="I63" s="27"/>
    </row>
    <row r="64" spans="4:9" ht="14.25" customHeight="1" x14ac:dyDescent="0.3">
      <c r="D64" s="9"/>
      <c r="E64" s="10"/>
      <c r="H64" s="10"/>
      <c r="I64" s="27"/>
    </row>
    <row r="65" spans="4:9" ht="14.25" customHeight="1" x14ac:dyDescent="0.3">
      <c r="D65" s="9"/>
      <c r="E65" s="10"/>
      <c r="H65" s="10"/>
      <c r="I65" s="27"/>
    </row>
    <row r="66" spans="4:9" ht="14.25" customHeight="1" x14ac:dyDescent="0.3">
      <c r="D66" s="9"/>
      <c r="E66" s="10"/>
      <c r="H66" s="10"/>
      <c r="I66" s="27"/>
    </row>
    <row r="67" spans="4:9" ht="14.25" customHeight="1" x14ac:dyDescent="0.3">
      <c r="D67" s="9"/>
      <c r="E67" s="10"/>
      <c r="H67" s="10"/>
      <c r="I67" s="27"/>
    </row>
    <row r="68" spans="4:9" ht="14.25" customHeight="1" x14ac:dyDescent="0.3">
      <c r="D68" s="9"/>
      <c r="E68" s="10"/>
      <c r="H68" s="10"/>
      <c r="I68" s="27"/>
    </row>
    <row r="69" spans="4:9" ht="14.25" customHeight="1" x14ac:dyDescent="0.3">
      <c r="D69" s="9"/>
      <c r="E69" s="10"/>
      <c r="H69" s="10"/>
      <c r="I69" s="27"/>
    </row>
    <row r="70" spans="4:9" ht="14.25" customHeight="1" x14ac:dyDescent="0.3">
      <c r="D70" s="9"/>
      <c r="E70" s="10"/>
      <c r="H70" s="10"/>
      <c r="I70" s="27"/>
    </row>
    <row r="71" spans="4:9" ht="14.25" customHeight="1" x14ac:dyDescent="0.3">
      <c r="D71" s="9"/>
      <c r="E71" s="10"/>
      <c r="H71" s="10"/>
      <c r="I71" s="27"/>
    </row>
    <row r="72" spans="4:9" ht="14.25" customHeight="1" x14ac:dyDescent="0.3">
      <c r="D72" s="9"/>
      <c r="E72" s="10"/>
      <c r="H72" s="10"/>
      <c r="I72" s="27"/>
    </row>
    <row r="73" spans="4:9" ht="14.25" customHeight="1" x14ac:dyDescent="0.3">
      <c r="D73" s="9"/>
      <c r="E73" s="10"/>
      <c r="H73" s="10"/>
      <c r="I73" s="27"/>
    </row>
    <row r="74" spans="4:9" ht="14.25" customHeight="1" x14ac:dyDescent="0.3">
      <c r="D74" s="9"/>
      <c r="E74" s="10"/>
      <c r="H74" s="10"/>
      <c r="I74" s="27"/>
    </row>
    <row r="75" spans="4:9" ht="14.25" customHeight="1" x14ac:dyDescent="0.3">
      <c r="D75" s="9"/>
      <c r="E75" s="10"/>
      <c r="H75" s="10"/>
      <c r="I75" s="27"/>
    </row>
    <row r="76" spans="4:9" ht="14.25" customHeight="1" x14ac:dyDescent="0.3">
      <c r="D76" s="9"/>
      <c r="E76" s="10"/>
      <c r="H76" s="10"/>
      <c r="I76" s="27"/>
    </row>
    <row r="77" spans="4:9" ht="14.25" customHeight="1" x14ac:dyDescent="0.3">
      <c r="D77" s="9"/>
      <c r="E77" s="10"/>
      <c r="H77" s="10"/>
      <c r="I77" s="27"/>
    </row>
    <row r="78" spans="4:9" ht="14.25" customHeight="1" x14ac:dyDescent="0.3">
      <c r="D78" s="9"/>
      <c r="E78" s="10"/>
      <c r="H78" s="10"/>
      <c r="I78" s="27"/>
    </row>
    <row r="79" spans="4:9" ht="14.25" customHeight="1" x14ac:dyDescent="0.3">
      <c r="D79" s="9"/>
      <c r="E79" s="10"/>
      <c r="H79" s="10"/>
      <c r="I79" s="27"/>
    </row>
    <row r="80" spans="4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  <row r="972" spans="4:9" ht="14.25" customHeight="1" x14ac:dyDescent="0.3">
      <c r="D972" s="9"/>
      <c r="E972" s="10"/>
      <c r="H972" s="10"/>
      <c r="I972" s="27"/>
    </row>
    <row r="973" spans="4:9" ht="14.25" customHeight="1" x14ac:dyDescent="0.3">
      <c r="D973" s="9"/>
      <c r="E973" s="10"/>
      <c r="H973" s="10"/>
      <c r="I973" s="27"/>
    </row>
    <row r="974" spans="4:9" ht="14.25" customHeight="1" x14ac:dyDescent="0.3">
      <c r="D974" s="9"/>
      <c r="E974" s="10"/>
      <c r="H974" s="10"/>
      <c r="I974" s="27"/>
    </row>
  </sheetData>
  <pageMargins left="0.7" right="0.7" top="0.75" bottom="0.75" header="0" footer="0"/>
  <pageSetup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12664F"/>
    <pageSetUpPr fitToPage="1"/>
  </sheetPr>
  <dimension ref="A1:AE974"/>
  <sheetViews>
    <sheetView showGridLines="0" topLeftCell="A17" workbookViewId="0">
      <selection activeCell="B35" sqref="B35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3.33203125" customWidth="1"/>
    <col min="5" max="7" width="13.109375" customWidth="1"/>
    <col min="8" max="8" width="13.6640625" customWidth="1"/>
    <col min="9" max="9" width="3.88671875" customWidth="1"/>
    <col min="10" max="10" width="17.33203125" customWidth="1"/>
    <col min="11" max="11" width="18.5546875" customWidth="1"/>
    <col min="12" max="31" width="9.109375" customWidth="1"/>
  </cols>
  <sheetData>
    <row r="1" spans="1:11" ht="14.25" customHeight="1" x14ac:dyDescent="0.3">
      <c r="D1" s="9"/>
      <c r="E1" s="10"/>
      <c r="H1" s="10"/>
      <c r="I1" s="27"/>
    </row>
    <row r="2" spans="1:11" ht="27" customHeight="1" x14ac:dyDescent="0.4">
      <c r="B2" s="72" t="s">
        <v>109</v>
      </c>
      <c r="D2" s="9"/>
      <c r="E2" s="10"/>
      <c r="H2" s="10"/>
      <c r="I2" s="27"/>
    </row>
    <row r="3" spans="1:11" ht="14.25" customHeight="1" x14ac:dyDescent="0.3">
      <c r="B3" s="12"/>
      <c r="D3" s="9"/>
      <c r="E3" s="10"/>
      <c r="H3" s="10"/>
      <c r="I3" s="46"/>
    </row>
    <row r="4" spans="1:11" ht="23.4" x14ac:dyDescent="0.45">
      <c r="B4" s="129" t="s">
        <v>56</v>
      </c>
      <c r="C4" s="68"/>
      <c r="D4" s="68"/>
      <c r="E4" s="68"/>
      <c r="F4" s="68"/>
      <c r="G4" s="68"/>
      <c r="H4" s="68"/>
      <c r="I4" s="68"/>
      <c r="J4" s="69"/>
      <c r="K4" s="6"/>
    </row>
    <row r="5" spans="1:11" ht="14.4" x14ac:dyDescent="0.3">
      <c r="B5" s="130" t="s">
        <v>12</v>
      </c>
      <c r="C5" s="130" t="s">
        <v>13</v>
      </c>
      <c r="D5" s="130" t="s">
        <v>14</v>
      </c>
      <c r="E5" s="130" t="s">
        <v>15</v>
      </c>
      <c r="F5" s="130" t="s">
        <v>16</v>
      </c>
      <c r="G5" s="130" t="s">
        <v>17</v>
      </c>
      <c r="H5" s="130" t="s">
        <v>18</v>
      </c>
      <c r="I5" s="131"/>
      <c r="J5" s="132" t="s">
        <v>19</v>
      </c>
    </row>
    <row r="6" spans="1:11" ht="14.4" x14ac:dyDescent="0.3">
      <c r="A6" s="12"/>
      <c r="B6" s="85" t="s">
        <v>20</v>
      </c>
      <c r="C6" s="28" t="s">
        <v>57</v>
      </c>
      <c r="D6" s="123" t="s">
        <v>58</v>
      </c>
      <c r="E6" s="123" t="s">
        <v>58</v>
      </c>
      <c r="F6" s="123" t="s">
        <v>58</v>
      </c>
      <c r="G6" s="123"/>
      <c r="H6" s="123" t="s">
        <v>58</v>
      </c>
      <c r="I6" s="109"/>
      <c r="J6" s="96" t="s">
        <v>58</v>
      </c>
      <c r="K6" s="45"/>
    </row>
    <row r="7" spans="1:11" ht="28.8" x14ac:dyDescent="0.3">
      <c r="B7" s="84"/>
      <c r="C7" s="106" t="s">
        <v>110</v>
      </c>
      <c r="D7" s="107">
        <v>80000</v>
      </c>
      <c r="E7" s="107">
        <f t="shared" ref="E7:H7" si="0">D7*1.035</f>
        <v>82800</v>
      </c>
      <c r="F7" s="107">
        <f t="shared" si="0"/>
        <v>85698</v>
      </c>
      <c r="G7" s="107">
        <f t="shared" si="0"/>
        <v>88697.43</v>
      </c>
      <c r="H7" s="107">
        <f t="shared" si="0"/>
        <v>91801.840049999984</v>
      </c>
      <c r="I7" s="109"/>
      <c r="J7" s="107">
        <f t="shared" ref="J7" si="1">SUM(D7:H7)</f>
        <v>428997.27004999999</v>
      </c>
    </row>
    <row r="8" spans="1:11" ht="14.4" x14ac:dyDescent="0.3">
      <c r="B8" s="84"/>
      <c r="C8" s="17" t="s">
        <v>21</v>
      </c>
      <c r="D8" s="94">
        <f>SUM(D7:D7)</f>
        <v>80000</v>
      </c>
      <c r="E8" s="94">
        <f>SUM(E7:E7)</f>
        <v>82800</v>
      </c>
      <c r="F8" s="94">
        <f>SUM(F7:F7)</f>
        <v>85698</v>
      </c>
      <c r="G8" s="94">
        <f>SUM(G7:G7)</f>
        <v>88697.43</v>
      </c>
      <c r="H8" s="94">
        <f>SUM(H7:H7)</f>
        <v>91801.840049999984</v>
      </c>
      <c r="I8" s="109"/>
      <c r="J8" s="94">
        <f>SUM(J7:J7)</f>
        <v>428997.27004999999</v>
      </c>
    </row>
    <row r="9" spans="1:11" ht="14.4" x14ac:dyDescent="0.3">
      <c r="B9" s="84"/>
      <c r="C9" s="22" t="s">
        <v>71</v>
      </c>
      <c r="D9" s="124" t="s">
        <v>58</v>
      </c>
      <c r="E9" s="123"/>
      <c r="F9" s="123"/>
      <c r="G9" s="123"/>
      <c r="H9" s="123"/>
      <c r="I9" s="109"/>
      <c r="J9" s="96" t="s">
        <v>58</v>
      </c>
    </row>
    <row r="10" spans="1:11" ht="14.4" x14ac:dyDescent="0.3">
      <c r="B10" s="84"/>
      <c r="C10" s="106" t="s">
        <v>72</v>
      </c>
      <c r="D10" s="107">
        <f t="shared" ref="D10:H10" si="2">D8*0.4</f>
        <v>32000</v>
      </c>
      <c r="E10" s="107">
        <f t="shared" si="2"/>
        <v>33120</v>
      </c>
      <c r="F10" s="107">
        <f t="shared" si="2"/>
        <v>34279.200000000004</v>
      </c>
      <c r="G10" s="107">
        <f t="shared" si="2"/>
        <v>35478.972000000002</v>
      </c>
      <c r="H10" s="107">
        <f t="shared" si="2"/>
        <v>36720.736019999997</v>
      </c>
      <c r="I10" s="109"/>
      <c r="J10" s="107">
        <f>SUM(D10:H10)</f>
        <v>171598.90802000003</v>
      </c>
    </row>
    <row r="11" spans="1:11" ht="14.4" x14ac:dyDescent="0.3">
      <c r="B11" s="84"/>
      <c r="C11" s="17" t="s">
        <v>22</v>
      </c>
      <c r="D11" s="94">
        <f t="shared" ref="D11:H11" si="3">SUM(D10)</f>
        <v>32000</v>
      </c>
      <c r="E11" s="94">
        <f t="shared" si="3"/>
        <v>33120</v>
      </c>
      <c r="F11" s="94">
        <f t="shared" si="3"/>
        <v>34279.200000000004</v>
      </c>
      <c r="G11" s="94">
        <f t="shared" si="3"/>
        <v>35478.972000000002</v>
      </c>
      <c r="H11" s="94">
        <f t="shared" si="3"/>
        <v>36720.736019999997</v>
      </c>
      <c r="I11" s="109"/>
      <c r="J11" s="94">
        <f>SUM(J10)</f>
        <v>171598.90802000003</v>
      </c>
    </row>
    <row r="12" spans="1:11" ht="14.4" x14ac:dyDescent="0.3">
      <c r="B12" s="84"/>
      <c r="C12" s="22" t="s">
        <v>73</v>
      </c>
      <c r="D12" s="124" t="s">
        <v>58</v>
      </c>
      <c r="E12" s="123"/>
      <c r="F12" s="123"/>
      <c r="G12" s="123"/>
      <c r="H12" s="123"/>
      <c r="I12" s="109"/>
      <c r="J12" s="96" t="s">
        <v>58</v>
      </c>
    </row>
    <row r="13" spans="1:11" ht="14.4" x14ac:dyDescent="0.3">
      <c r="B13" s="84"/>
      <c r="C13" s="106" t="s">
        <v>88</v>
      </c>
      <c r="D13" s="107">
        <v>3500</v>
      </c>
      <c r="E13" s="107">
        <v>3500</v>
      </c>
      <c r="F13" s="107">
        <v>3500</v>
      </c>
      <c r="G13" s="107">
        <v>3500</v>
      </c>
      <c r="H13" s="107">
        <v>3500</v>
      </c>
      <c r="I13" s="109"/>
      <c r="J13" s="107">
        <f t="shared" ref="J13:J14" si="4">SUM(D13:H13)</f>
        <v>17500</v>
      </c>
      <c r="K13" s="47"/>
    </row>
    <row r="14" spans="1:11" ht="14.4" x14ac:dyDescent="0.3">
      <c r="B14" s="84"/>
      <c r="C14" s="17" t="s">
        <v>23</v>
      </c>
      <c r="D14" s="94">
        <f>SUM(D13:D13)</f>
        <v>3500</v>
      </c>
      <c r="E14" s="94">
        <f>SUM(E13:E13)</f>
        <v>3500</v>
      </c>
      <c r="F14" s="94">
        <f>SUM(F13:F13)</f>
        <v>3500</v>
      </c>
      <c r="G14" s="94">
        <f>SUM(G13:G13)</f>
        <v>3500</v>
      </c>
      <c r="H14" s="94">
        <f>SUM(H13:H13)</f>
        <v>3500</v>
      </c>
      <c r="I14" s="109"/>
      <c r="J14" s="94">
        <f t="shared" si="4"/>
        <v>17500</v>
      </c>
    </row>
    <row r="15" spans="1:11" ht="14.4" x14ac:dyDescent="0.3">
      <c r="B15" s="84"/>
      <c r="C15" s="22" t="s">
        <v>76</v>
      </c>
      <c r="D15" s="107"/>
      <c r="E15" s="123"/>
      <c r="F15" s="123"/>
      <c r="G15" s="123"/>
      <c r="H15" s="123"/>
      <c r="I15" s="109"/>
      <c r="J15" s="107" t="s">
        <v>29</v>
      </c>
      <c r="K15" s="47"/>
    </row>
    <row r="16" spans="1:11" ht="14.4" x14ac:dyDescent="0.3">
      <c r="B16" s="84"/>
      <c r="C16" s="17" t="s">
        <v>24</v>
      </c>
      <c r="D16" s="110">
        <f>SUM(D15)</f>
        <v>0</v>
      </c>
      <c r="E16" s="110">
        <f t="shared" ref="E16:H16" si="5">SUM(E15)</f>
        <v>0</v>
      </c>
      <c r="F16" s="110">
        <f t="shared" si="5"/>
        <v>0</v>
      </c>
      <c r="G16" s="110">
        <f t="shared" si="5"/>
        <v>0</v>
      </c>
      <c r="H16" s="110">
        <f t="shared" si="5"/>
        <v>0</v>
      </c>
      <c r="I16" s="109"/>
      <c r="J16" s="94">
        <f t="shared" ref="J16" si="6">SUM(D16:H16)</f>
        <v>0</v>
      </c>
    </row>
    <row r="17" spans="2:11" ht="14.4" x14ac:dyDescent="0.3">
      <c r="B17" s="84"/>
      <c r="C17" s="22" t="s">
        <v>77</v>
      </c>
      <c r="D17" s="124" t="s">
        <v>58</v>
      </c>
      <c r="E17" s="123"/>
      <c r="F17" s="123"/>
      <c r="G17" s="123"/>
      <c r="H17" s="123"/>
      <c r="I17" s="109"/>
      <c r="J17" s="107"/>
    </row>
    <row r="18" spans="2:11" ht="14.4" x14ac:dyDescent="0.3">
      <c r="B18" s="84"/>
      <c r="C18" s="17" t="s">
        <v>25</v>
      </c>
      <c r="D18" s="94">
        <f>SUM(D17)</f>
        <v>0</v>
      </c>
      <c r="E18" s="94">
        <f t="shared" ref="E18:H18" si="7">SUM(E17)</f>
        <v>0</v>
      </c>
      <c r="F18" s="94">
        <f t="shared" si="7"/>
        <v>0</v>
      </c>
      <c r="G18" s="94">
        <f t="shared" si="7"/>
        <v>0</v>
      </c>
      <c r="H18" s="94">
        <f t="shared" si="7"/>
        <v>0</v>
      </c>
      <c r="I18" s="109"/>
      <c r="J18" s="94">
        <f t="shared" ref="J18" si="8">SUM(D18:H18)</f>
        <v>0</v>
      </c>
    </row>
    <row r="19" spans="2:11" ht="14.4" x14ac:dyDescent="0.3">
      <c r="B19" s="84"/>
      <c r="C19" s="22" t="s">
        <v>78</v>
      </c>
      <c r="D19" s="124" t="s">
        <v>58</v>
      </c>
      <c r="E19" s="123"/>
      <c r="F19" s="123"/>
      <c r="G19" s="123"/>
      <c r="H19" s="123"/>
      <c r="I19" s="109"/>
      <c r="J19" s="107"/>
      <c r="K19" s="8"/>
    </row>
    <row r="20" spans="2:11" ht="43.2" x14ac:dyDescent="0.3">
      <c r="B20" s="84"/>
      <c r="C20" s="106" t="s">
        <v>111</v>
      </c>
      <c r="D20" s="107">
        <v>1200000</v>
      </c>
      <c r="E20" s="107">
        <v>1200000</v>
      </c>
      <c r="F20" s="107">
        <v>1200000</v>
      </c>
      <c r="G20" s="107">
        <v>1200000</v>
      </c>
      <c r="H20" s="107">
        <v>1200000</v>
      </c>
      <c r="I20" s="108"/>
      <c r="J20" s="107">
        <f t="shared" ref="J20:J24" si="9">SUM(D20:H20)</f>
        <v>6000000</v>
      </c>
      <c r="K20" s="47"/>
    </row>
    <row r="21" spans="2:11" ht="111.6" customHeight="1" x14ac:dyDescent="0.3">
      <c r="B21" s="84"/>
      <c r="C21" s="145" t="s">
        <v>112</v>
      </c>
      <c r="D21" s="107">
        <v>1040000</v>
      </c>
      <c r="E21" s="107">
        <v>1040000</v>
      </c>
      <c r="F21" s="107">
        <v>1040000</v>
      </c>
      <c r="G21" s="107">
        <v>1040000</v>
      </c>
      <c r="H21" s="107">
        <v>1040000</v>
      </c>
      <c r="I21" s="108"/>
      <c r="J21" s="107">
        <f t="shared" si="9"/>
        <v>5200000</v>
      </c>
      <c r="K21" s="58"/>
    </row>
    <row r="22" spans="2:11" ht="100.8" x14ac:dyDescent="0.3">
      <c r="B22" s="84"/>
      <c r="C22" s="106" t="s">
        <v>113</v>
      </c>
      <c r="D22" s="107">
        <v>1140000</v>
      </c>
      <c r="E22" s="107">
        <v>840000</v>
      </c>
      <c r="F22" s="107">
        <v>840000</v>
      </c>
      <c r="G22" s="107">
        <v>840000</v>
      </c>
      <c r="H22" s="107">
        <v>840000</v>
      </c>
      <c r="I22" s="108"/>
      <c r="J22" s="107">
        <f t="shared" si="9"/>
        <v>4500000</v>
      </c>
    </row>
    <row r="23" spans="2:11" ht="57.6" x14ac:dyDescent="0.3">
      <c r="B23" s="84"/>
      <c r="C23" s="106" t="s">
        <v>114</v>
      </c>
      <c r="D23" s="107">
        <f t="shared" ref="D23:H23" si="10">(85000+100000)*3</f>
        <v>555000</v>
      </c>
      <c r="E23" s="107">
        <f t="shared" si="10"/>
        <v>555000</v>
      </c>
      <c r="F23" s="107">
        <f t="shared" si="10"/>
        <v>555000</v>
      </c>
      <c r="G23" s="107">
        <f t="shared" si="10"/>
        <v>555000</v>
      </c>
      <c r="H23" s="107">
        <f t="shared" si="10"/>
        <v>555000</v>
      </c>
      <c r="I23" s="109"/>
      <c r="J23" s="107">
        <f t="shared" si="9"/>
        <v>2775000</v>
      </c>
    </row>
    <row r="24" spans="2:11" ht="14.4" x14ac:dyDescent="0.3">
      <c r="B24" s="84"/>
      <c r="C24" s="17" t="s">
        <v>26</v>
      </c>
      <c r="D24" s="94">
        <f t="shared" ref="D24:H24" si="11">SUM(D20:D23)</f>
        <v>3935000</v>
      </c>
      <c r="E24" s="94">
        <f t="shared" si="11"/>
        <v>3635000</v>
      </c>
      <c r="F24" s="94">
        <f t="shared" si="11"/>
        <v>3635000</v>
      </c>
      <c r="G24" s="94">
        <f t="shared" si="11"/>
        <v>3635000</v>
      </c>
      <c r="H24" s="94">
        <f t="shared" si="11"/>
        <v>3635000</v>
      </c>
      <c r="I24" s="109"/>
      <c r="J24" s="94">
        <f t="shared" si="9"/>
        <v>18475000</v>
      </c>
    </row>
    <row r="25" spans="2:11" ht="14.4" x14ac:dyDescent="0.3">
      <c r="B25" s="84"/>
      <c r="C25" s="22" t="s">
        <v>82</v>
      </c>
      <c r="D25" s="124" t="s">
        <v>58</v>
      </c>
      <c r="E25" s="123"/>
      <c r="F25" s="123"/>
      <c r="G25" s="123"/>
      <c r="H25" s="123"/>
      <c r="I25" s="109"/>
      <c r="J25" s="107"/>
    </row>
    <row r="26" spans="2:11" ht="14.4" x14ac:dyDescent="0.3">
      <c r="B26" s="143"/>
      <c r="C26" s="17" t="s">
        <v>27</v>
      </c>
      <c r="D26" s="94">
        <f>SUM(D25)</f>
        <v>0</v>
      </c>
      <c r="E26" s="94">
        <f t="shared" ref="E26:H26" si="12">SUM(E25)</f>
        <v>0</v>
      </c>
      <c r="F26" s="94">
        <f t="shared" si="12"/>
        <v>0</v>
      </c>
      <c r="G26" s="94">
        <f t="shared" si="12"/>
        <v>0</v>
      </c>
      <c r="H26" s="94">
        <f t="shared" si="12"/>
        <v>0</v>
      </c>
      <c r="I26" s="109"/>
      <c r="J26" s="94">
        <f t="shared" ref="J26:J27" si="13">SUM(D26:H26)</f>
        <v>0</v>
      </c>
    </row>
    <row r="27" spans="2:11" ht="14.4" x14ac:dyDescent="0.3">
      <c r="B27" s="143"/>
      <c r="C27" s="17" t="s">
        <v>28</v>
      </c>
      <c r="D27" s="94">
        <f>SUM(D26,D24,D18,D16,D14,D11,D8)</f>
        <v>4050500</v>
      </c>
      <c r="E27" s="94">
        <f>SUM(E26,E24,E18,E16,E14,E11,E8)</f>
        <v>3754420</v>
      </c>
      <c r="F27" s="94">
        <f>SUM(F26,F24,F18,F16,F14,F11,F8)</f>
        <v>3758477.2</v>
      </c>
      <c r="G27" s="94">
        <f>SUM(G26,G24,G18,G16,G14,G11,G8)</f>
        <v>3762676.4020000002</v>
      </c>
      <c r="H27" s="94">
        <f>SUM(H26,H24,H18,H16,H14,H11,H8)</f>
        <v>3767022.57607</v>
      </c>
      <c r="I27" s="109"/>
      <c r="J27" s="94">
        <f t="shared" si="13"/>
        <v>19093096.178070001</v>
      </c>
      <c r="K27" s="144"/>
    </row>
    <row r="28" spans="2:11" ht="14.4" x14ac:dyDescent="0.3">
      <c r="B28" s="74"/>
      <c r="D28" s="95"/>
      <c r="E28" s="95"/>
      <c r="F28" s="95"/>
      <c r="G28" s="95"/>
      <c r="H28" s="95"/>
      <c r="I28" s="95"/>
      <c r="J28" s="109" t="s">
        <v>29</v>
      </c>
    </row>
    <row r="29" spans="2:11" ht="14.4" x14ac:dyDescent="0.3">
      <c r="B29" s="105" t="s">
        <v>84</v>
      </c>
      <c r="C29" s="41" t="s">
        <v>84</v>
      </c>
      <c r="D29" s="96"/>
      <c r="E29" s="96"/>
      <c r="F29" s="96"/>
      <c r="G29" s="96"/>
      <c r="H29" s="96"/>
      <c r="I29" s="95"/>
      <c r="J29" s="96" t="s">
        <v>29</v>
      </c>
    </row>
    <row r="30" spans="2:11" ht="14.4" x14ac:dyDescent="0.3">
      <c r="B30" s="14"/>
      <c r="C30" s="32"/>
      <c r="D30" s="107">
        <f>(D8+D11)*0.485</f>
        <v>54320</v>
      </c>
      <c r="E30" s="107">
        <f>(E8+E11)*0.485</f>
        <v>56221.2</v>
      </c>
      <c r="F30" s="107">
        <f>(F8+F11)*0.485</f>
        <v>58188.942000000003</v>
      </c>
      <c r="G30" s="107">
        <f>(G8+G11)*0.485</f>
        <v>60225.554969999997</v>
      </c>
      <c r="H30" s="107">
        <f>(H8+H11)*0.485</f>
        <v>62333.449393949988</v>
      </c>
      <c r="I30" s="109"/>
      <c r="J30" s="107">
        <f t="shared" ref="J30:J32" si="14">SUM(D30:H30)</f>
        <v>291289.14636394999</v>
      </c>
      <c r="K30" s="47"/>
    </row>
    <row r="31" spans="2:11" ht="14.4" x14ac:dyDescent="0.3">
      <c r="B31" s="14"/>
      <c r="C31" s="32"/>
      <c r="D31" s="124"/>
      <c r="E31" s="123"/>
      <c r="F31" s="123"/>
      <c r="G31" s="123"/>
      <c r="H31" s="123"/>
      <c r="I31" s="109"/>
      <c r="J31" s="107">
        <f t="shared" si="14"/>
        <v>0</v>
      </c>
      <c r="K31" s="47"/>
    </row>
    <row r="32" spans="2:11" ht="14.4" x14ac:dyDescent="0.3">
      <c r="B32" s="140"/>
      <c r="C32" s="17" t="s">
        <v>30</v>
      </c>
      <c r="D32" s="94">
        <f t="shared" ref="D32:H32" si="15">SUM(D30:D31)</f>
        <v>54320</v>
      </c>
      <c r="E32" s="94">
        <f t="shared" si="15"/>
        <v>56221.2</v>
      </c>
      <c r="F32" s="94">
        <f t="shared" si="15"/>
        <v>58188.942000000003</v>
      </c>
      <c r="G32" s="94">
        <f t="shared" si="15"/>
        <v>60225.554969999997</v>
      </c>
      <c r="H32" s="94">
        <f t="shared" si="15"/>
        <v>62333.449393949988</v>
      </c>
      <c r="I32" s="109"/>
      <c r="J32" s="94">
        <f t="shared" si="14"/>
        <v>291289.14636394999</v>
      </c>
      <c r="K32" s="47"/>
    </row>
    <row r="33" spans="1:31" ht="14.4" x14ac:dyDescent="0.3">
      <c r="B33" s="9"/>
      <c r="D33" s="95"/>
      <c r="E33" s="95"/>
      <c r="F33" s="95"/>
      <c r="G33" s="95"/>
      <c r="H33" s="95"/>
      <c r="I33" s="95"/>
      <c r="J33" s="109" t="s">
        <v>29</v>
      </c>
    </row>
    <row r="34" spans="1:31" ht="14.4" x14ac:dyDescent="0.3">
      <c r="A34" s="24"/>
      <c r="B34" s="160" t="s">
        <v>133</v>
      </c>
      <c r="C34" s="43"/>
      <c r="D34" s="113">
        <f>SUM(D32,D27)</f>
        <v>4104820</v>
      </c>
      <c r="E34" s="113">
        <f>SUM(E32,E27)</f>
        <v>3810641.2</v>
      </c>
      <c r="F34" s="113">
        <f>SUM(F32,F27)</f>
        <v>3816666.142</v>
      </c>
      <c r="G34" s="113">
        <f>SUM(G32,G27)</f>
        <v>3822901.9569700002</v>
      </c>
      <c r="H34" s="113">
        <f>SUM(H32,H27)</f>
        <v>3829356.0254639499</v>
      </c>
      <c r="I34" s="109"/>
      <c r="J34" s="113">
        <f>SUM(J32,J27)</f>
        <v>19384385.324433953</v>
      </c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ht="14.25" customHeight="1" x14ac:dyDescent="0.3">
      <c r="B35" s="9"/>
      <c r="D35" s="9"/>
      <c r="E35" s="10"/>
      <c r="H35" s="10"/>
      <c r="I35" s="27"/>
    </row>
    <row r="36" spans="1:31" ht="14.25" customHeight="1" x14ac:dyDescent="0.3">
      <c r="B36" s="9"/>
      <c r="D36" s="9"/>
      <c r="E36" s="10"/>
      <c r="H36" s="10"/>
      <c r="I36" s="27"/>
    </row>
    <row r="37" spans="1:31" ht="14.25" customHeight="1" x14ac:dyDescent="0.3">
      <c r="B37" s="9"/>
      <c r="D37" s="9"/>
      <c r="E37" s="10"/>
      <c r="H37" s="10"/>
      <c r="I37" s="27"/>
    </row>
    <row r="38" spans="1:31" ht="14.25" customHeight="1" x14ac:dyDescent="0.3">
      <c r="B38" s="9"/>
      <c r="D38" s="9"/>
      <c r="E38" s="10"/>
      <c r="H38" s="10"/>
      <c r="I38" s="27"/>
    </row>
    <row r="39" spans="1:31" ht="14.25" customHeight="1" x14ac:dyDescent="0.3">
      <c r="B39" s="9"/>
      <c r="D39" s="9"/>
      <c r="E39" s="10"/>
      <c r="H39" s="10"/>
      <c r="I39" s="27"/>
    </row>
    <row r="40" spans="1:31" ht="14.25" customHeight="1" x14ac:dyDescent="0.3">
      <c r="B40" s="9"/>
      <c r="D40" s="9"/>
      <c r="E40" s="10"/>
      <c r="H40" s="10"/>
      <c r="I40" s="27"/>
    </row>
    <row r="41" spans="1:31" ht="14.25" customHeight="1" x14ac:dyDescent="0.3">
      <c r="B41" s="9"/>
      <c r="D41" s="9"/>
      <c r="E41" s="10"/>
      <c r="H41" s="10"/>
      <c r="I41" s="27"/>
    </row>
    <row r="42" spans="1:31" ht="14.25" customHeight="1" x14ac:dyDescent="0.3">
      <c r="B42" s="9"/>
      <c r="D42" s="9"/>
      <c r="E42" s="10"/>
      <c r="H42" s="10"/>
      <c r="I42" s="27"/>
    </row>
    <row r="43" spans="1:31" ht="14.25" customHeight="1" x14ac:dyDescent="0.3">
      <c r="B43" s="9"/>
      <c r="D43" s="9"/>
      <c r="E43" s="10"/>
      <c r="H43" s="10"/>
      <c r="I43" s="27"/>
    </row>
    <row r="44" spans="1:31" ht="14.25" customHeight="1" x14ac:dyDescent="0.3">
      <c r="B44" s="9"/>
      <c r="D44" s="9"/>
      <c r="E44" s="10"/>
      <c r="H44" s="10"/>
      <c r="I44" s="27"/>
    </row>
    <row r="45" spans="1:31" ht="14.25" customHeight="1" x14ac:dyDescent="0.3">
      <c r="B45" s="9"/>
      <c r="D45" s="9"/>
      <c r="E45" s="10"/>
      <c r="H45" s="10"/>
      <c r="I45" s="27"/>
    </row>
    <row r="46" spans="1:31" ht="14.25" customHeight="1" x14ac:dyDescent="0.3">
      <c r="B46" s="9"/>
      <c r="D46" s="9"/>
      <c r="E46" s="10"/>
      <c r="H46" s="10"/>
      <c r="I46" s="27"/>
    </row>
    <row r="47" spans="1:31" ht="14.25" customHeight="1" x14ac:dyDescent="0.3">
      <c r="B47" s="9"/>
      <c r="D47" s="9"/>
      <c r="E47" s="10"/>
      <c r="H47" s="10"/>
      <c r="I47" s="27"/>
    </row>
    <row r="48" spans="1:31" ht="14.25" customHeight="1" x14ac:dyDescent="0.3">
      <c r="B48" s="9"/>
      <c r="D48" s="9"/>
      <c r="E48" s="10"/>
      <c r="H48" s="10"/>
      <c r="I48" s="27"/>
    </row>
    <row r="49" spans="2:9" ht="14.25" customHeight="1" x14ac:dyDescent="0.3">
      <c r="B49" s="9"/>
      <c r="D49" s="9"/>
      <c r="E49" s="10"/>
      <c r="H49" s="10"/>
      <c r="I49" s="27"/>
    </row>
    <row r="50" spans="2:9" ht="14.25" customHeight="1" x14ac:dyDescent="0.3">
      <c r="D50" s="9"/>
      <c r="E50" s="10"/>
      <c r="H50" s="10"/>
      <c r="I50" s="27"/>
    </row>
    <row r="51" spans="2:9" ht="14.25" customHeight="1" x14ac:dyDescent="0.3">
      <c r="D51" s="9"/>
      <c r="E51" s="10"/>
      <c r="H51" s="10"/>
      <c r="I51" s="27"/>
    </row>
    <row r="52" spans="2:9" ht="14.25" customHeight="1" x14ac:dyDescent="0.3">
      <c r="D52" s="9"/>
      <c r="E52" s="10"/>
      <c r="H52" s="10"/>
      <c r="I52" s="27"/>
    </row>
    <row r="53" spans="2:9" ht="14.25" customHeight="1" x14ac:dyDescent="0.3">
      <c r="D53" s="9"/>
      <c r="E53" s="10"/>
      <c r="H53" s="10"/>
      <c r="I53" s="27"/>
    </row>
    <row r="54" spans="2:9" ht="14.25" customHeight="1" x14ac:dyDescent="0.3">
      <c r="D54" s="9"/>
      <c r="E54" s="10"/>
      <c r="H54" s="10"/>
      <c r="I54" s="27"/>
    </row>
    <row r="55" spans="2:9" ht="14.25" customHeight="1" x14ac:dyDescent="0.3">
      <c r="D55" s="9"/>
      <c r="E55" s="10"/>
      <c r="H55" s="10"/>
      <c r="I55" s="27"/>
    </row>
    <row r="56" spans="2:9" ht="14.25" customHeight="1" x14ac:dyDescent="0.3">
      <c r="D56" s="9"/>
      <c r="E56" s="10"/>
      <c r="H56" s="10"/>
      <c r="I56" s="27"/>
    </row>
    <row r="57" spans="2:9" ht="14.25" customHeight="1" x14ac:dyDescent="0.3">
      <c r="D57" s="9"/>
      <c r="E57" s="10"/>
      <c r="H57" s="10"/>
      <c r="I57" s="27"/>
    </row>
    <row r="58" spans="2:9" ht="14.25" customHeight="1" x14ac:dyDescent="0.3">
      <c r="D58" s="9"/>
      <c r="E58" s="10"/>
      <c r="H58" s="10"/>
      <c r="I58" s="27"/>
    </row>
    <row r="59" spans="2:9" ht="14.25" customHeight="1" x14ac:dyDescent="0.3">
      <c r="D59" s="9"/>
      <c r="E59" s="10"/>
      <c r="H59" s="10"/>
      <c r="I59" s="27"/>
    </row>
    <row r="60" spans="2:9" ht="14.25" customHeight="1" x14ac:dyDescent="0.3">
      <c r="D60" s="9"/>
      <c r="E60" s="10"/>
      <c r="H60" s="10"/>
      <c r="I60" s="27"/>
    </row>
    <row r="61" spans="2:9" ht="14.25" customHeight="1" x14ac:dyDescent="0.3">
      <c r="D61" s="9"/>
      <c r="E61" s="10"/>
      <c r="H61" s="10"/>
      <c r="I61" s="27"/>
    </row>
    <row r="62" spans="2:9" ht="14.25" customHeight="1" x14ac:dyDescent="0.3">
      <c r="D62" s="9"/>
      <c r="E62" s="10"/>
      <c r="H62" s="10"/>
      <c r="I62" s="27"/>
    </row>
    <row r="63" spans="2:9" ht="14.25" customHeight="1" x14ac:dyDescent="0.3">
      <c r="D63" s="9"/>
      <c r="E63" s="10"/>
      <c r="H63" s="10"/>
      <c r="I63" s="27"/>
    </row>
    <row r="64" spans="2:9" ht="14.25" customHeight="1" x14ac:dyDescent="0.3">
      <c r="D64" s="9"/>
      <c r="E64" s="10"/>
      <c r="H64" s="10"/>
      <c r="I64" s="27"/>
    </row>
    <row r="65" spans="4:9" ht="14.25" customHeight="1" x14ac:dyDescent="0.3">
      <c r="D65" s="9"/>
      <c r="E65" s="10"/>
      <c r="H65" s="10"/>
      <c r="I65" s="27"/>
    </row>
    <row r="66" spans="4:9" ht="14.25" customHeight="1" x14ac:dyDescent="0.3">
      <c r="D66" s="9"/>
      <c r="E66" s="10"/>
      <c r="H66" s="10"/>
      <c r="I66" s="27"/>
    </row>
    <row r="67" spans="4:9" ht="14.25" customHeight="1" x14ac:dyDescent="0.3">
      <c r="D67" s="9"/>
      <c r="E67" s="10"/>
      <c r="H67" s="10"/>
      <c r="I67" s="27"/>
    </row>
    <row r="68" spans="4:9" ht="14.25" customHeight="1" x14ac:dyDescent="0.3">
      <c r="D68" s="9"/>
      <c r="E68" s="10"/>
      <c r="H68" s="10"/>
      <c r="I68" s="27"/>
    </row>
    <row r="69" spans="4:9" ht="14.25" customHeight="1" x14ac:dyDescent="0.3">
      <c r="D69" s="9"/>
      <c r="E69" s="10"/>
      <c r="H69" s="10"/>
      <c r="I69" s="27"/>
    </row>
    <row r="70" spans="4:9" ht="14.25" customHeight="1" x14ac:dyDescent="0.3">
      <c r="D70" s="9"/>
      <c r="E70" s="10"/>
      <c r="H70" s="10"/>
      <c r="I70" s="27"/>
    </row>
    <row r="71" spans="4:9" ht="14.25" customHeight="1" x14ac:dyDescent="0.3">
      <c r="D71" s="9"/>
      <c r="E71" s="10"/>
      <c r="H71" s="10"/>
      <c r="I71" s="27"/>
    </row>
    <row r="72" spans="4:9" ht="14.25" customHeight="1" x14ac:dyDescent="0.3">
      <c r="D72" s="9"/>
      <c r="E72" s="10"/>
      <c r="H72" s="10"/>
      <c r="I72" s="27"/>
    </row>
    <row r="73" spans="4:9" ht="14.25" customHeight="1" x14ac:dyDescent="0.3">
      <c r="D73" s="9"/>
      <c r="E73" s="10"/>
      <c r="H73" s="10"/>
      <c r="I73" s="27"/>
    </row>
    <row r="74" spans="4:9" ht="14.25" customHeight="1" x14ac:dyDescent="0.3">
      <c r="D74" s="9"/>
      <c r="E74" s="10"/>
      <c r="H74" s="10"/>
      <c r="I74" s="27"/>
    </row>
    <row r="75" spans="4:9" ht="14.25" customHeight="1" x14ac:dyDescent="0.3">
      <c r="D75" s="9"/>
      <c r="E75" s="10"/>
      <c r="H75" s="10"/>
      <c r="I75" s="27"/>
    </row>
    <row r="76" spans="4:9" ht="14.25" customHeight="1" x14ac:dyDescent="0.3">
      <c r="D76" s="9"/>
      <c r="E76" s="10"/>
      <c r="H76" s="10"/>
      <c r="I76" s="27"/>
    </row>
    <row r="77" spans="4:9" ht="14.25" customHeight="1" x14ac:dyDescent="0.3">
      <c r="D77" s="9"/>
      <c r="E77" s="10"/>
      <c r="H77" s="10"/>
      <c r="I77" s="27"/>
    </row>
    <row r="78" spans="4:9" ht="14.25" customHeight="1" x14ac:dyDescent="0.3">
      <c r="D78" s="9"/>
      <c r="E78" s="10"/>
      <c r="H78" s="10"/>
      <c r="I78" s="27"/>
    </row>
    <row r="79" spans="4:9" ht="14.25" customHeight="1" x14ac:dyDescent="0.3">
      <c r="D79" s="9"/>
      <c r="E79" s="10"/>
      <c r="H79" s="10"/>
      <c r="I79" s="27"/>
    </row>
    <row r="80" spans="4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  <row r="972" spans="4:9" ht="14.25" customHeight="1" x14ac:dyDescent="0.3">
      <c r="D972" s="9"/>
      <c r="E972" s="10"/>
      <c r="H972" s="10"/>
      <c r="I972" s="27"/>
    </row>
    <row r="973" spans="4:9" ht="14.25" customHeight="1" x14ac:dyDescent="0.3">
      <c r="D973" s="9"/>
      <c r="E973" s="10"/>
      <c r="H973" s="10"/>
      <c r="I973" s="27"/>
    </row>
    <row r="974" spans="4:9" ht="14.25" customHeight="1" x14ac:dyDescent="0.3">
      <c r="D974" s="9"/>
      <c r="E974" s="10"/>
      <c r="H974" s="10"/>
      <c r="I974" s="27"/>
    </row>
  </sheetData>
  <pageMargins left="0.7" right="0.7" top="0.75" bottom="0.75" header="0" footer="0"/>
  <pageSetup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1CAD3"/>
  </sheetPr>
  <dimension ref="A1:M1004"/>
  <sheetViews>
    <sheetView showGridLines="0" topLeftCell="A45" workbookViewId="0">
      <selection activeCell="B58" sqref="B58"/>
    </sheetView>
  </sheetViews>
  <sheetFormatPr defaultColWidth="14.44140625" defaultRowHeight="15" customHeight="1" x14ac:dyDescent="0.3"/>
  <cols>
    <col min="1" max="1" width="3.109375" customWidth="1"/>
    <col min="2" max="2" width="15.77734375" customWidth="1"/>
    <col min="3" max="3" width="47.77734375" customWidth="1"/>
    <col min="4" max="4" width="12.44140625" customWidth="1"/>
    <col min="5" max="5" width="12.5546875" customWidth="1"/>
    <col min="6" max="6" width="13.44140625" customWidth="1"/>
    <col min="7" max="7" width="13" customWidth="1"/>
    <col min="8" max="8" width="12.44140625" customWidth="1"/>
    <col min="9" max="9" width="1.6640625" customWidth="1"/>
    <col min="10" max="10" width="14.5546875" customWidth="1"/>
    <col min="11" max="11" width="10.109375" customWidth="1"/>
    <col min="12" max="13" width="9.109375" customWidth="1"/>
  </cols>
  <sheetData>
    <row r="1" spans="1:10" ht="14.25" customHeight="1" x14ac:dyDescent="0.3">
      <c r="D1" s="9"/>
      <c r="E1" s="10"/>
      <c r="H1" s="10"/>
      <c r="I1" s="27"/>
    </row>
    <row r="2" spans="1:10" ht="21" customHeight="1" x14ac:dyDescent="0.4">
      <c r="B2" s="72" t="s">
        <v>115</v>
      </c>
      <c r="D2" s="9"/>
      <c r="E2" s="10"/>
      <c r="H2" s="10"/>
      <c r="I2" s="27"/>
    </row>
    <row r="3" spans="1:10" ht="14.25" customHeight="1" x14ac:dyDescent="0.3">
      <c r="B3" s="12"/>
      <c r="D3" s="9"/>
      <c r="E3" s="10"/>
      <c r="H3" s="10"/>
      <c r="I3" s="27"/>
    </row>
    <row r="4" spans="1:10" ht="17.399999999999999" x14ac:dyDescent="0.3">
      <c r="B4" s="133" t="s">
        <v>56</v>
      </c>
      <c r="C4" s="70"/>
      <c r="D4" s="70"/>
      <c r="E4" s="70"/>
      <c r="F4" s="70"/>
      <c r="G4" s="70"/>
      <c r="H4" s="70"/>
      <c r="I4" s="70"/>
      <c r="J4" s="71"/>
    </row>
    <row r="5" spans="1:10" ht="14.4" x14ac:dyDescent="0.3">
      <c r="B5" s="134" t="s">
        <v>12</v>
      </c>
      <c r="C5" s="134" t="s">
        <v>13</v>
      </c>
      <c r="D5" s="134" t="s">
        <v>14</v>
      </c>
      <c r="E5" s="134" t="s">
        <v>15</v>
      </c>
      <c r="F5" s="134" t="s">
        <v>16</v>
      </c>
      <c r="G5" s="134" t="s">
        <v>17</v>
      </c>
      <c r="H5" s="134" t="s">
        <v>18</v>
      </c>
      <c r="I5" s="135"/>
      <c r="J5" s="136" t="s">
        <v>19</v>
      </c>
    </row>
    <row r="6" spans="1:10" ht="14.4" x14ac:dyDescent="0.3">
      <c r="A6" s="12"/>
      <c r="B6" s="85" t="s">
        <v>20</v>
      </c>
      <c r="C6" s="137" t="s">
        <v>57</v>
      </c>
      <c r="D6" s="29" t="s">
        <v>58</v>
      </c>
      <c r="E6" s="29" t="s">
        <v>58</v>
      </c>
      <c r="F6" s="29" t="s">
        <v>58</v>
      </c>
      <c r="G6" s="29"/>
      <c r="H6" s="29" t="s">
        <v>58</v>
      </c>
      <c r="I6" s="27"/>
      <c r="J6" s="30" t="s">
        <v>58</v>
      </c>
    </row>
    <row r="7" spans="1:10" ht="43.2" x14ac:dyDescent="0.3">
      <c r="B7" s="84"/>
      <c r="C7" s="106" t="s">
        <v>116</v>
      </c>
      <c r="D7" s="107">
        <f>110000*2.2</f>
        <v>242000.00000000003</v>
      </c>
      <c r="E7" s="107">
        <f t="shared" ref="E7:H7" si="0">D7*1.035</f>
        <v>250470</v>
      </c>
      <c r="F7" s="107">
        <f t="shared" si="0"/>
        <v>259236.44999999998</v>
      </c>
      <c r="G7" s="107">
        <f t="shared" si="0"/>
        <v>268309.72574999998</v>
      </c>
      <c r="H7" s="107">
        <f t="shared" si="0"/>
        <v>277700.56615124998</v>
      </c>
      <c r="I7" s="108"/>
      <c r="J7" s="107">
        <f t="shared" ref="J7:J9" si="1">SUM(D7:H7)</f>
        <v>1297716.7419012499</v>
      </c>
    </row>
    <row r="8" spans="1:10" ht="43.2" x14ac:dyDescent="0.3">
      <c r="B8" s="84"/>
      <c r="C8" s="106" t="s">
        <v>117</v>
      </c>
      <c r="D8" s="107">
        <f>110000*1.9</f>
        <v>209000</v>
      </c>
      <c r="E8" s="107">
        <f t="shared" ref="E8:H8" si="2">D8*1.035</f>
        <v>216314.99999999997</v>
      </c>
      <c r="F8" s="107">
        <f t="shared" si="2"/>
        <v>223886.02499999997</v>
      </c>
      <c r="G8" s="107">
        <f t="shared" si="2"/>
        <v>231722.03587499994</v>
      </c>
      <c r="H8" s="107">
        <f t="shared" si="2"/>
        <v>239832.30713062492</v>
      </c>
      <c r="I8" s="107"/>
      <c r="J8" s="107">
        <f t="shared" si="1"/>
        <v>1120755.3680056247</v>
      </c>
    </row>
    <row r="9" spans="1:10" ht="43.2" x14ac:dyDescent="0.3">
      <c r="B9" s="84"/>
      <c r="C9" s="106" t="s">
        <v>118</v>
      </c>
      <c r="D9" s="107">
        <v>110000</v>
      </c>
      <c r="E9" s="107">
        <f t="shared" ref="E9:H9" si="3">D9*1.035</f>
        <v>113849.99999999999</v>
      </c>
      <c r="F9" s="107">
        <f t="shared" si="3"/>
        <v>117834.74999999997</v>
      </c>
      <c r="G9" s="107">
        <f t="shared" si="3"/>
        <v>121958.96624999995</v>
      </c>
      <c r="H9" s="107">
        <f t="shared" si="3"/>
        <v>126227.53006874994</v>
      </c>
      <c r="I9" s="107"/>
      <c r="J9" s="107">
        <f t="shared" si="1"/>
        <v>589871.24631874985</v>
      </c>
    </row>
    <row r="10" spans="1:10" ht="14.4" x14ac:dyDescent="0.3">
      <c r="B10" s="84"/>
      <c r="C10" s="17" t="s">
        <v>21</v>
      </c>
      <c r="D10" s="94">
        <f t="shared" ref="D10:H10" si="4">SUM(D7:D9)</f>
        <v>561000</v>
      </c>
      <c r="E10" s="94">
        <f t="shared" si="4"/>
        <v>580635</v>
      </c>
      <c r="F10" s="94">
        <f t="shared" si="4"/>
        <v>600957.22499999998</v>
      </c>
      <c r="G10" s="94">
        <f t="shared" si="4"/>
        <v>621990.72787499987</v>
      </c>
      <c r="H10" s="94">
        <f t="shared" si="4"/>
        <v>643760.40335062484</v>
      </c>
      <c r="I10" s="109"/>
      <c r="J10" s="94">
        <f>SUM(J7:J9)</f>
        <v>3008343.3562256247</v>
      </c>
    </row>
    <row r="11" spans="1:10" ht="14.4" hidden="1" customHeight="1" x14ac:dyDescent="0.3">
      <c r="B11" s="84"/>
      <c r="C11" s="22" t="s">
        <v>71</v>
      </c>
      <c r="D11" s="124" t="s">
        <v>58</v>
      </c>
      <c r="E11" s="123"/>
      <c r="F11" s="123"/>
      <c r="G11" s="123"/>
      <c r="H11" s="123"/>
      <c r="I11" s="109"/>
      <c r="J11" s="96" t="s">
        <v>58</v>
      </c>
    </row>
    <row r="12" spans="1:10" ht="14.4" hidden="1" customHeight="1" x14ac:dyDescent="0.3">
      <c r="B12" s="84"/>
      <c r="C12" s="32"/>
      <c r="D12" s="107"/>
      <c r="E12" s="107"/>
      <c r="F12" s="107"/>
      <c r="G12" s="107"/>
      <c r="H12" s="107"/>
      <c r="I12" s="109"/>
      <c r="J12" s="107"/>
    </row>
    <row r="13" spans="1:10" ht="14.4" hidden="1" customHeight="1" x14ac:dyDescent="0.3">
      <c r="B13" s="84"/>
      <c r="C13" s="32"/>
      <c r="D13" s="107"/>
      <c r="E13" s="107"/>
      <c r="F13" s="107"/>
      <c r="G13" s="107"/>
      <c r="H13" s="107"/>
      <c r="I13" s="109"/>
      <c r="J13" s="107"/>
    </row>
    <row r="14" spans="1:10" ht="14.4" hidden="1" customHeight="1" x14ac:dyDescent="0.3">
      <c r="B14" s="84"/>
      <c r="C14" s="29"/>
      <c r="D14" s="107"/>
      <c r="E14" s="111"/>
      <c r="F14" s="111"/>
      <c r="G14" s="111"/>
      <c r="H14" s="111"/>
      <c r="I14" s="109"/>
      <c r="J14" s="107"/>
    </row>
    <row r="15" spans="1:10" ht="14.4" hidden="1" customHeight="1" x14ac:dyDescent="0.3">
      <c r="B15" s="84"/>
      <c r="C15" s="17" t="s">
        <v>22</v>
      </c>
      <c r="D15" s="94">
        <f t="shared" ref="D15:H15" si="5">SUM(D12:D14)</f>
        <v>0</v>
      </c>
      <c r="E15" s="94">
        <f t="shared" si="5"/>
        <v>0</v>
      </c>
      <c r="F15" s="94">
        <f t="shared" si="5"/>
        <v>0</v>
      </c>
      <c r="G15" s="94">
        <f t="shared" si="5"/>
        <v>0</v>
      </c>
      <c r="H15" s="94">
        <f t="shared" si="5"/>
        <v>0</v>
      </c>
      <c r="I15" s="109"/>
      <c r="J15" s="94">
        <f>SUM(J12:J14)</f>
        <v>0</v>
      </c>
    </row>
    <row r="16" spans="1:10" ht="14.4" hidden="1" customHeight="1" x14ac:dyDescent="0.3">
      <c r="B16" s="84"/>
      <c r="C16" s="22" t="s">
        <v>73</v>
      </c>
      <c r="D16" s="124" t="s">
        <v>58</v>
      </c>
      <c r="E16" s="123"/>
      <c r="F16" s="123"/>
      <c r="G16" s="123"/>
      <c r="H16" s="123"/>
      <c r="I16" s="109"/>
      <c r="J16" s="96" t="s">
        <v>58</v>
      </c>
    </row>
    <row r="17" spans="2:10" ht="14.4" hidden="1" customHeight="1" x14ac:dyDescent="0.3">
      <c r="B17" s="84"/>
      <c r="C17" s="32"/>
      <c r="D17" s="107"/>
      <c r="E17" s="111"/>
      <c r="F17" s="111"/>
      <c r="G17" s="111"/>
      <c r="H17" s="111"/>
      <c r="I17" s="109"/>
      <c r="J17" s="107"/>
    </row>
    <row r="18" spans="2:10" ht="14.4" hidden="1" customHeight="1" x14ac:dyDescent="0.3">
      <c r="B18" s="84"/>
      <c r="C18" s="32"/>
      <c r="D18" s="107"/>
      <c r="E18" s="107"/>
      <c r="F18" s="107"/>
      <c r="G18" s="107"/>
      <c r="H18" s="107"/>
      <c r="I18" s="108"/>
      <c r="J18" s="107"/>
    </row>
    <row r="19" spans="2:10" ht="14.4" hidden="1" customHeight="1" x14ac:dyDescent="0.3">
      <c r="B19" s="84"/>
      <c r="C19" s="32"/>
      <c r="D19" s="107"/>
      <c r="E19" s="107"/>
      <c r="F19" s="107"/>
      <c r="G19" s="107"/>
      <c r="H19" s="107"/>
      <c r="I19" s="108"/>
      <c r="J19" s="107"/>
    </row>
    <row r="20" spans="2:10" ht="14.4" hidden="1" customHeight="1" x14ac:dyDescent="0.3">
      <c r="B20" s="84"/>
      <c r="C20" s="32"/>
      <c r="D20" s="107"/>
      <c r="E20" s="107"/>
      <c r="F20" s="107"/>
      <c r="G20" s="107"/>
      <c r="H20" s="107"/>
      <c r="I20" s="108"/>
      <c r="J20" s="107"/>
    </row>
    <row r="21" spans="2:10" ht="14.4" hidden="1" customHeight="1" x14ac:dyDescent="0.3">
      <c r="B21" s="84"/>
      <c r="C21" s="32"/>
      <c r="D21" s="107"/>
      <c r="E21" s="107"/>
      <c r="F21" s="107"/>
      <c r="G21" s="107"/>
      <c r="H21" s="107"/>
      <c r="I21" s="108"/>
      <c r="J21" s="107"/>
    </row>
    <row r="22" spans="2:10" ht="14.4" hidden="1" customHeight="1" x14ac:dyDescent="0.3">
      <c r="B22" s="84"/>
      <c r="C22" s="32"/>
      <c r="D22" s="107"/>
      <c r="E22" s="107"/>
      <c r="F22" s="107"/>
      <c r="G22" s="107"/>
      <c r="H22" s="107"/>
      <c r="I22" s="108"/>
      <c r="J22" s="107"/>
    </row>
    <row r="23" spans="2:10" ht="14.4" hidden="1" customHeight="1" x14ac:dyDescent="0.3">
      <c r="B23" s="84"/>
      <c r="C23" s="32"/>
      <c r="D23" s="107"/>
      <c r="E23" s="107"/>
      <c r="F23" s="107"/>
      <c r="G23" s="107"/>
      <c r="H23" s="107"/>
      <c r="I23" s="108"/>
      <c r="J23" s="107"/>
    </row>
    <row r="24" spans="2:10" ht="14.4" hidden="1" customHeight="1" x14ac:dyDescent="0.3">
      <c r="B24" s="84"/>
      <c r="C24" s="32"/>
      <c r="D24" s="107"/>
      <c r="E24" s="107"/>
      <c r="F24" s="107"/>
      <c r="G24" s="107"/>
      <c r="H24" s="107"/>
      <c r="I24" s="108"/>
      <c r="J24" s="107"/>
    </row>
    <row r="25" spans="2:10" ht="14.4" hidden="1" customHeight="1" x14ac:dyDescent="0.3">
      <c r="B25" s="84"/>
      <c r="C25" s="17" t="s">
        <v>23</v>
      </c>
      <c r="D25" s="94">
        <f t="shared" ref="D25:H25" si="6">SUM(D18:D24)</f>
        <v>0</v>
      </c>
      <c r="E25" s="94">
        <f t="shared" si="6"/>
        <v>0</v>
      </c>
      <c r="F25" s="94">
        <f t="shared" si="6"/>
        <v>0</v>
      </c>
      <c r="G25" s="94">
        <f t="shared" si="6"/>
        <v>0</v>
      </c>
      <c r="H25" s="94">
        <f t="shared" si="6"/>
        <v>0</v>
      </c>
      <c r="I25" s="109"/>
      <c r="J25" s="94">
        <f>SUM(D25:H25)</f>
        <v>0</v>
      </c>
    </row>
    <row r="26" spans="2:10" ht="14.4" hidden="1" customHeight="1" x14ac:dyDescent="0.3">
      <c r="B26" s="84"/>
      <c r="C26" s="22" t="s">
        <v>76</v>
      </c>
      <c r="D26" s="107"/>
      <c r="E26" s="123"/>
      <c r="F26" s="123"/>
      <c r="G26" s="123"/>
      <c r="H26" s="123"/>
      <c r="I26" s="109"/>
      <c r="J26" s="107" t="s">
        <v>29</v>
      </c>
    </row>
    <row r="27" spans="2:10" ht="14.4" hidden="1" customHeight="1" x14ac:dyDescent="0.3">
      <c r="B27" s="84"/>
      <c r="C27" s="32"/>
      <c r="D27" s="107"/>
      <c r="E27" s="123"/>
      <c r="F27" s="123"/>
      <c r="G27" s="123"/>
      <c r="H27" s="123"/>
      <c r="I27" s="109"/>
      <c r="J27" s="107"/>
    </row>
    <row r="28" spans="2:10" ht="14.4" hidden="1" customHeight="1" x14ac:dyDescent="0.3">
      <c r="B28" s="84" t="s">
        <v>97</v>
      </c>
      <c r="C28" s="59" t="s">
        <v>97</v>
      </c>
      <c r="D28" s="124" t="s">
        <v>58</v>
      </c>
      <c r="E28" s="123"/>
      <c r="F28" s="123"/>
      <c r="G28" s="123"/>
      <c r="H28" s="123"/>
      <c r="I28" s="109"/>
      <c r="J28" s="107">
        <f t="shared" ref="J28:J29" si="7">SUM(D28:H28)</f>
        <v>0</v>
      </c>
    </row>
    <row r="29" spans="2:10" ht="14.4" hidden="1" customHeight="1" x14ac:dyDescent="0.3">
      <c r="B29" s="84"/>
      <c r="C29" s="17" t="s">
        <v>24</v>
      </c>
      <c r="D29" s="110">
        <f t="shared" ref="D29:H29" si="8">SUM(D27:D28)</f>
        <v>0</v>
      </c>
      <c r="E29" s="110">
        <f t="shared" si="8"/>
        <v>0</v>
      </c>
      <c r="F29" s="110">
        <f t="shared" si="8"/>
        <v>0</v>
      </c>
      <c r="G29" s="110">
        <f t="shared" si="8"/>
        <v>0</v>
      </c>
      <c r="H29" s="110">
        <f t="shared" si="8"/>
        <v>0</v>
      </c>
      <c r="I29" s="109"/>
      <c r="J29" s="94">
        <f t="shared" si="7"/>
        <v>0</v>
      </c>
    </row>
    <row r="30" spans="2:10" ht="14.4" hidden="1" customHeight="1" x14ac:dyDescent="0.3">
      <c r="B30" s="84"/>
      <c r="C30" s="22" t="s">
        <v>77</v>
      </c>
      <c r="D30" s="124" t="s">
        <v>58</v>
      </c>
      <c r="E30" s="123"/>
      <c r="F30" s="123"/>
      <c r="G30" s="123"/>
      <c r="H30" s="123"/>
      <c r="I30" s="109"/>
      <c r="J30" s="107"/>
    </row>
    <row r="31" spans="2:10" ht="14.4" hidden="1" customHeight="1" x14ac:dyDescent="0.3">
      <c r="B31" s="84"/>
      <c r="C31" s="32"/>
      <c r="D31" s="107"/>
      <c r="E31" s="107"/>
      <c r="F31" s="107"/>
      <c r="G31" s="107"/>
      <c r="H31" s="107"/>
      <c r="I31" s="108"/>
      <c r="J31" s="107"/>
    </row>
    <row r="32" spans="2:10" ht="14.4" hidden="1" customHeight="1" x14ac:dyDescent="0.3">
      <c r="B32" s="84"/>
      <c r="C32" s="32"/>
      <c r="D32" s="107"/>
      <c r="E32" s="111"/>
      <c r="F32" s="111"/>
      <c r="G32" s="111"/>
      <c r="H32" s="111"/>
      <c r="I32" s="109"/>
      <c r="J32" s="107">
        <f t="shared" ref="J32:J33" si="9">SUM(D32:H32)</f>
        <v>0</v>
      </c>
    </row>
    <row r="33" spans="2:10" ht="14.4" hidden="1" x14ac:dyDescent="0.3">
      <c r="B33" s="84"/>
      <c r="C33" s="17" t="s">
        <v>25</v>
      </c>
      <c r="D33" s="94">
        <f t="shared" ref="D33:H33" si="10">SUM(D31:D32)</f>
        <v>0</v>
      </c>
      <c r="E33" s="94">
        <f t="shared" si="10"/>
        <v>0</v>
      </c>
      <c r="F33" s="94">
        <f t="shared" si="10"/>
        <v>0</v>
      </c>
      <c r="G33" s="94">
        <f t="shared" si="10"/>
        <v>0</v>
      </c>
      <c r="H33" s="94">
        <f t="shared" si="10"/>
        <v>0</v>
      </c>
      <c r="I33" s="109"/>
      <c r="J33" s="94">
        <f t="shared" si="9"/>
        <v>0</v>
      </c>
    </row>
    <row r="34" spans="2:10" ht="14.25" customHeight="1" x14ac:dyDescent="0.3">
      <c r="B34" s="84"/>
      <c r="C34" s="22" t="s">
        <v>78</v>
      </c>
      <c r="D34" s="124" t="s">
        <v>58</v>
      </c>
      <c r="E34" s="123"/>
      <c r="F34" s="123"/>
      <c r="G34" s="123"/>
      <c r="H34" s="123"/>
      <c r="I34" s="109"/>
      <c r="J34" s="107"/>
    </row>
    <row r="35" spans="2:10" ht="43.2" x14ac:dyDescent="0.3">
      <c r="B35" s="84"/>
      <c r="C35" s="106" t="s">
        <v>119</v>
      </c>
      <c r="D35" s="107">
        <f t="shared" ref="D35:H35" si="11">306000+45900+153000</f>
        <v>504900</v>
      </c>
      <c r="E35" s="107">
        <f t="shared" si="11"/>
        <v>504900</v>
      </c>
      <c r="F35" s="107">
        <f t="shared" si="11"/>
        <v>504900</v>
      </c>
      <c r="G35" s="107">
        <f t="shared" si="11"/>
        <v>504900</v>
      </c>
      <c r="H35" s="107">
        <f t="shared" si="11"/>
        <v>504900</v>
      </c>
      <c r="I35" s="108"/>
      <c r="J35" s="107">
        <f t="shared" ref="J35:J36" si="12">SUM(D35:H35)</f>
        <v>2524500</v>
      </c>
    </row>
    <row r="36" spans="2:10" ht="43.2" x14ac:dyDescent="0.3">
      <c r="B36" s="84"/>
      <c r="C36" s="106" t="s">
        <v>120</v>
      </c>
      <c r="D36" s="107">
        <f t="shared" ref="D36:H36" si="13">39780+67320+489600</f>
        <v>596700</v>
      </c>
      <c r="E36" s="107">
        <f t="shared" si="13"/>
        <v>596700</v>
      </c>
      <c r="F36" s="107">
        <f t="shared" si="13"/>
        <v>596700</v>
      </c>
      <c r="G36" s="107">
        <f t="shared" si="13"/>
        <v>596700</v>
      </c>
      <c r="H36" s="107">
        <f t="shared" si="13"/>
        <v>596700</v>
      </c>
      <c r="I36" s="108"/>
      <c r="J36" s="107">
        <f t="shared" si="12"/>
        <v>2983500</v>
      </c>
    </row>
    <row r="37" spans="2:10" ht="28.8" x14ac:dyDescent="0.3">
      <c r="B37" s="84"/>
      <c r="C37" s="106" t="s">
        <v>121</v>
      </c>
      <c r="D37" s="107">
        <v>1000000</v>
      </c>
      <c r="E37" s="107">
        <v>1000000</v>
      </c>
      <c r="F37" s="107">
        <v>1000000</v>
      </c>
      <c r="G37" s="107">
        <v>1000000</v>
      </c>
      <c r="H37" s="107">
        <v>1000000</v>
      </c>
      <c r="I37" s="108"/>
      <c r="J37" s="107">
        <f>SUM(D37:H37)</f>
        <v>5000000</v>
      </c>
    </row>
    <row r="38" spans="2:10" ht="14.25" customHeight="1" x14ac:dyDescent="0.3">
      <c r="B38" s="84"/>
      <c r="C38" s="17" t="s">
        <v>26</v>
      </c>
      <c r="D38" s="94">
        <f>SUM(D35:D37)</f>
        <v>2101600</v>
      </c>
      <c r="E38" s="94">
        <f>SUM(E35:E37)</f>
        <v>2101600</v>
      </c>
      <c r="F38" s="94">
        <f>SUM(F35:F37)</f>
        <v>2101600</v>
      </c>
      <c r="G38" s="94">
        <f>SUM(G35:G37)</f>
        <v>2101600</v>
      </c>
      <c r="H38" s="94">
        <f>SUM(H35:H37)</f>
        <v>2101600</v>
      </c>
      <c r="I38" s="109"/>
      <c r="J38" s="94">
        <f>SUM(D38:H38)</f>
        <v>10508000</v>
      </c>
    </row>
    <row r="39" spans="2:10" ht="14.4" x14ac:dyDescent="0.3">
      <c r="B39" s="84"/>
      <c r="C39" s="22" t="s">
        <v>82</v>
      </c>
      <c r="D39" s="124" t="s">
        <v>58</v>
      </c>
      <c r="E39" s="123"/>
      <c r="F39" s="123"/>
      <c r="G39" s="123"/>
      <c r="H39" s="123"/>
      <c r="I39" s="109"/>
      <c r="J39" s="107"/>
    </row>
    <row r="40" spans="2:10" ht="28.8" x14ac:dyDescent="0.3">
      <c r="B40" s="84"/>
      <c r="C40" s="106" t="s">
        <v>122</v>
      </c>
      <c r="D40" s="107">
        <v>1694000</v>
      </c>
      <c r="E40" s="107">
        <v>1694000</v>
      </c>
      <c r="F40" s="107">
        <v>1694000</v>
      </c>
      <c r="G40" s="107">
        <v>1694000</v>
      </c>
      <c r="H40" s="107">
        <v>1694000</v>
      </c>
      <c r="I40" s="109"/>
      <c r="J40" s="107">
        <f t="shared" ref="J40:J50" si="14">SUM(D40:H40)</f>
        <v>8470000</v>
      </c>
    </row>
    <row r="41" spans="2:10" ht="28.8" x14ac:dyDescent="0.3">
      <c r="B41" s="84"/>
      <c r="C41" s="106" t="s">
        <v>123</v>
      </c>
      <c r="D41" s="107">
        <v>254100</v>
      </c>
      <c r="E41" s="107">
        <v>254100</v>
      </c>
      <c r="F41" s="107">
        <v>254100</v>
      </c>
      <c r="G41" s="107">
        <v>254100</v>
      </c>
      <c r="H41" s="107">
        <v>254100</v>
      </c>
      <c r="I41" s="109"/>
      <c r="J41" s="107">
        <f t="shared" si="14"/>
        <v>1270500</v>
      </c>
    </row>
    <row r="42" spans="2:10" ht="28.8" x14ac:dyDescent="0.3">
      <c r="B42" s="84"/>
      <c r="C42" s="106" t="s">
        <v>124</v>
      </c>
      <c r="D42" s="107">
        <v>847000</v>
      </c>
      <c r="E42" s="107">
        <v>847000</v>
      </c>
      <c r="F42" s="107">
        <v>847000</v>
      </c>
      <c r="G42" s="107">
        <v>847000</v>
      </c>
      <c r="H42" s="107">
        <v>847000</v>
      </c>
      <c r="I42" s="109"/>
      <c r="J42" s="107">
        <f t="shared" si="14"/>
        <v>4235000</v>
      </c>
    </row>
    <row r="43" spans="2:10" ht="28.8" x14ac:dyDescent="0.3">
      <c r="B43" s="84"/>
      <c r="C43" s="106" t="s">
        <v>125</v>
      </c>
      <c r="D43" s="107">
        <v>2347000</v>
      </c>
      <c r="E43" s="107">
        <v>2347000</v>
      </c>
      <c r="F43" s="107">
        <v>2347000</v>
      </c>
      <c r="G43" s="107">
        <v>2347000</v>
      </c>
      <c r="H43" s="107">
        <v>2347000</v>
      </c>
      <c r="I43" s="109"/>
      <c r="J43" s="107">
        <f t="shared" si="14"/>
        <v>11735000</v>
      </c>
    </row>
    <row r="44" spans="2:10" ht="28.8" x14ac:dyDescent="0.3">
      <c r="B44" s="84"/>
      <c r="C44" s="106" t="s">
        <v>126</v>
      </c>
      <c r="D44" s="107">
        <v>281640</v>
      </c>
      <c r="E44" s="107">
        <v>281640</v>
      </c>
      <c r="F44" s="107">
        <v>281640</v>
      </c>
      <c r="G44" s="107">
        <v>281640</v>
      </c>
      <c r="H44" s="107">
        <v>281640</v>
      </c>
      <c r="I44" s="109"/>
      <c r="J44" s="107">
        <f t="shared" si="14"/>
        <v>1408200</v>
      </c>
    </row>
    <row r="45" spans="2:10" ht="28.8" x14ac:dyDescent="0.3">
      <c r="B45" s="84"/>
      <c r="C45" s="106" t="s">
        <v>127</v>
      </c>
      <c r="D45" s="107">
        <v>140820</v>
      </c>
      <c r="E45" s="107">
        <v>140820</v>
      </c>
      <c r="F45" s="107">
        <v>140820</v>
      </c>
      <c r="G45" s="107">
        <v>140820</v>
      </c>
      <c r="H45" s="107">
        <v>140820</v>
      </c>
      <c r="I45" s="109"/>
      <c r="J45" s="107">
        <f t="shared" si="14"/>
        <v>704100</v>
      </c>
    </row>
    <row r="46" spans="2:10" ht="28.8" x14ac:dyDescent="0.3">
      <c r="B46" s="84"/>
      <c r="C46" s="106" t="s">
        <v>128</v>
      </c>
      <c r="D46" s="107">
        <v>3285800</v>
      </c>
      <c r="E46" s="107">
        <v>3285800</v>
      </c>
      <c r="F46" s="107">
        <v>3285800</v>
      </c>
      <c r="G46" s="107">
        <v>3285800</v>
      </c>
      <c r="H46" s="107">
        <v>3285800</v>
      </c>
      <c r="I46" s="109"/>
      <c r="J46" s="107">
        <f t="shared" si="14"/>
        <v>16429000</v>
      </c>
    </row>
    <row r="47" spans="2:10" ht="28.8" x14ac:dyDescent="0.3">
      <c r="B47" s="84"/>
      <c r="C47" s="106" t="s">
        <v>129</v>
      </c>
      <c r="D47" s="107">
        <v>281640</v>
      </c>
      <c r="E47" s="107">
        <v>281640</v>
      </c>
      <c r="F47" s="107">
        <v>281640</v>
      </c>
      <c r="G47" s="107">
        <v>281640</v>
      </c>
      <c r="H47" s="107">
        <v>281640</v>
      </c>
      <c r="I47" s="109"/>
      <c r="J47" s="107">
        <f t="shared" si="14"/>
        <v>1408200</v>
      </c>
    </row>
    <row r="48" spans="2:10" ht="28.8" x14ac:dyDescent="0.3">
      <c r="B48" s="84"/>
      <c r="C48" s="106" t="s">
        <v>130</v>
      </c>
      <c r="D48" s="107">
        <v>1877600</v>
      </c>
      <c r="E48" s="107">
        <v>1877600</v>
      </c>
      <c r="F48" s="107">
        <v>1877600</v>
      </c>
      <c r="G48" s="107">
        <v>1877600</v>
      </c>
      <c r="H48" s="107">
        <v>1877600</v>
      </c>
      <c r="I48" s="109"/>
      <c r="J48" s="107">
        <f t="shared" si="14"/>
        <v>9388000</v>
      </c>
    </row>
    <row r="49" spans="1:13" ht="28.8" x14ac:dyDescent="0.3">
      <c r="B49" s="84"/>
      <c r="C49" s="106" t="s">
        <v>131</v>
      </c>
      <c r="D49" s="107">
        <v>469400</v>
      </c>
      <c r="E49" s="107">
        <v>469400</v>
      </c>
      <c r="F49" s="107">
        <v>469400</v>
      </c>
      <c r="G49" s="107">
        <v>469400</v>
      </c>
      <c r="H49" s="107">
        <v>469400</v>
      </c>
      <c r="I49" s="109"/>
      <c r="J49" s="107">
        <f t="shared" si="14"/>
        <v>2347000</v>
      </c>
    </row>
    <row r="50" spans="1:13" ht="28.8" x14ac:dyDescent="0.3">
      <c r="B50" s="84"/>
      <c r="C50" s="106" t="s">
        <v>132</v>
      </c>
      <c r="D50" s="107">
        <v>469400</v>
      </c>
      <c r="E50" s="107">
        <v>469400</v>
      </c>
      <c r="F50" s="107">
        <v>469400</v>
      </c>
      <c r="G50" s="107">
        <v>469400</v>
      </c>
      <c r="H50" s="107">
        <v>469400</v>
      </c>
      <c r="I50" s="109"/>
      <c r="J50" s="107">
        <f t="shared" si="14"/>
        <v>2347000</v>
      </c>
    </row>
    <row r="51" spans="1:13" ht="14.25" customHeight="1" x14ac:dyDescent="0.3">
      <c r="B51" s="143"/>
      <c r="C51" s="17" t="s">
        <v>27</v>
      </c>
      <c r="D51" s="94">
        <f>SUM(D40:D50)</f>
        <v>11948400</v>
      </c>
      <c r="E51" s="94">
        <f>SUM(E40:E50)</f>
        <v>11948400</v>
      </c>
      <c r="F51" s="94">
        <f>SUM(F40:F50)</f>
        <v>11948400</v>
      </c>
      <c r="G51" s="94">
        <f>SUM(G40:G50)</f>
        <v>11948400</v>
      </c>
      <c r="H51" s="94">
        <f>SUM(H40:H50)</f>
        <v>11948400</v>
      </c>
      <c r="I51" s="109"/>
      <c r="J51" s="94">
        <f t="shared" ref="J51:J52" si="15">SUM(D51:H51)</f>
        <v>59742000</v>
      </c>
    </row>
    <row r="52" spans="1:13" ht="14.25" customHeight="1" x14ac:dyDescent="0.3">
      <c r="B52" s="143"/>
      <c r="C52" s="17" t="s">
        <v>28</v>
      </c>
      <c r="D52" s="94">
        <f>SUM(D51,D38,D33,D29,D25,D15,D10)</f>
        <v>14611000</v>
      </c>
      <c r="E52" s="94">
        <f>SUM(E51,E38,E33,E29,E25,E15,E10)</f>
        <v>14630635</v>
      </c>
      <c r="F52" s="94">
        <f>SUM(F51,F38,F33,F29,F25,F15,F10)</f>
        <v>14650957.225</v>
      </c>
      <c r="G52" s="94">
        <f>SUM(G51,G38,G33,G29,G25,G15,G10)</f>
        <v>14671990.727875</v>
      </c>
      <c r="H52" s="94">
        <f>SUM(H51,H38,H33,H29,H25,H15,H10)</f>
        <v>14693760.403350625</v>
      </c>
      <c r="I52" s="109"/>
      <c r="J52" s="94">
        <f t="shared" si="15"/>
        <v>73258343.356225625</v>
      </c>
    </row>
    <row r="53" spans="1:13" ht="14.25" customHeight="1" x14ac:dyDescent="0.3">
      <c r="B53" s="74"/>
      <c r="D53" s="95"/>
      <c r="E53" s="95"/>
      <c r="F53" s="95"/>
      <c r="G53" s="95"/>
      <c r="H53" s="95"/>
      <c r="I53" s="95"/>
      <c r="J53" s="109" t="s">
        <v>29</v>
      </c>
    </row>
    <row r="54" spans="1:13" ht="14.25" customHeight="1" x14ac:dyDescent="0.3">
      <c r="B54" s="85" t="s">
        <v>84</v>
      </c>
      <c r="C54" s="41" t="s">
        <v>84</v>
      </c>
      <c r="D54" s="96"/>
      <c r="E54" s="96"/>
      <c r="F54" s="96"/>
      <c r="G54" s="96"/>
      <c r="H54" s="96"/>
      <c r="I54" s="95"/>
      <c r="J54" s="96" t="s">
        <v>29</v>
      </c>
    </row>
    <row r="55" spans="1:13" ht="14.25" customHeight="1" x14ac:dyDescent="0.3">
      <c r="B55" s="140"/>
      <c r="C55" s="17" t="s">
        <v>30</v>
      </c>
      <c r="D55" s="94">
        <f>SUM(D54)</f>
        <v>0</v>
      </c>
      <c r="E55" s="94">
        <f t="shared" ref="E55:H55" si="16">SUM(E54)</f>
        <v>0</v>
      </c>
      <c r="F55" s="94">
        <f t="shared" si="16"/>
        <v>0</v>
      </c>
      <c r="G55" s="94">
        <f t="shared" si="16"/>
        <v>0</v>
      </c>
      <c r="H55" s="94">
        <f t="shared" si="16"/>
        <v>0</v>
      </c>
      <c r="I55" s="109"/>
      <c r="J55" s="94">
        <f>SUM(D55:H55)</f>
        <v>0</v>
      </c>
    </row>
    <row r="56" spans="1:13" ht="14.25" customHeight="1" x14ac:dyDescent="0.3">
      <c r="B56" s="9"/>
      <c r="J56" s="47" t="s">
        <v>29</v>
      </c>
    </row>
    <row r="57" spans="1:13" ht="14.25" customHeight="1" x14ac:dyDescent="0.3">
      <c r="A57" s="24"/>
      <c r="B57" s="160" t="s">
        <v>133</v>
      </c>
      <c r="C57" s="43"/>
      <c r="D57" s="44">
        <f>SUM(D55,D52)</f>
        <v>14611000</v>
      </c>
      <c r="E57" s="44">
        <f>SUM(E55,E52)</f>
        <v>14630635</v>
      </c>
      <c r="F57" s="44">
        <f>SUM(F55,F52)</f>
        <v>14650957.225</v>
      </c>
      <c r="G57" s="44">
        <f>SUM(G55,G52)</f>
        <v>14671990.727875</v>
      </c>
      <c r="H57" s="44">
        <f>SUM(H55,H52)</f>
        <v>14693760.403350625</v>
      </c>
      <c r="I57" s="27"/>
      <c r="J57" s="44">
        <f>SUM(J55,J52)</f>
        <v>73258343.356225625</v>
      </c>
      <c r="K57" s="24"/>
      <c r="L57" s="24"/>
      <c r="M57" s="24"/>
    </row>
    <row r="58" spans="1:13" ht="14.25" customHeight="1" x14ac:dyDescent="0.3">
      <c r="B58" s="9"/>
      <c r="D58" s="9"/>
      <c r="E58" s="10"/>
      <c r="H58" s="10"/>
      <c r="I58" s="27"/>
    </row>
    <row r="59" spans="1:13" ht="14.25" customHeight="1" x14ac:dyDescent="0.3">
      <c r="B59" s="9"/>
      <c r="D59" s="9"/>
      <c r="E59" s="10"/>
      <c r="H59" s="10"/>
      <c r="I59" s="27"/>
    </row>
    <row r="60" spans="1:13" ht="14.25" customHeight="1" x14ac:dyDescent="0.3">
      <c r="B60" s="9"/>
      <c r="D60" s="9"/>
      <c r="E60" s="10"/>
      <c r="H60" s="10"/>
      <c r="I60" s="27"/>
    </row>
    <row r="61" spans="1:13" ht="14.25" customHeight="1" x14ac:dyDescent="0.3">
      <c r="B61" s="9"/>
      <c r="D61" s="9"/>
      <c r="E61" s="10"/>
      <c r="H61" s="10"/>
      <c r="I61" s="27"/>
    </row>
    <row r="62" spans="1:13" ht="14.25" customHeight="1" x14ac:dyDescent="0.3">
      <c r="B62" s="9"/>
      <c r="D62" s="9"/>
      <c r="E62" s="10"/>
      <c r="H62" s="10"/>
      <c r="I62" s="27"/>
    </row>
    <row r="63" spans="1:13" ht="14.25" customHeight="1" x14ac:dyDescent="0.3">
      <c r="B63" s="9"/>
      <c r="D63" s="9"/>
      <c r="E63" s="10"/>
      <c r="H63" s="10"/>
      <c r="I63" s="27"/>
    </row>
    <row r="64" spans="1:13" ht="14.25" customHeight="1" x14ac:dyDescent="0.3">
      <c r="B64" s="9"/>
      <c r="D64" s="9"/>
      <c r="E64" s="10"/>
      <c r="H64" s="10"/>
      <c r="I64" s="27"/>
    </row>
    <row r="65" spans="2:9" ht="14.25" customHeight="1" x14ac:dyDescent="0.3">
      <c r="B65" s="9"/>
      <c r="D65" s="9"/>
      <c r="E65" s="10"/>
      <c r="H65" s="10"/>
      <c r="I65" s="27"/>
    </row>
    <row r="66" spans="2:9" ht="14.25" customHeight="1" x14ac:dyDescent="0.3">
      <c r="B66" s="9"/>
      <c r="D66" s="9"/>
      <c r="E66" s="10"/>
      <c r="H66" s="10"/>
      <c r="I66" s="27"/>
    </row>
    <row r="67" spans="2:9" ht="14.25" customHeight="1" x14ac:dyDescent="0.3">
      <c r="B67" s="9"/>
      <c r="D67" s="9"/>
      <c r="E67" s="10"/>
      <c r="H67" s="10"/>
      <c r="I67" s="27"/>
    </row>
    <row r="68" spans="2:9" ht="14.25" customHeight="1" x14ac:dyDescent="0.3">
      <c r="B68" s="9"/>
      <c r="D68" s="9"/>
      <c r="E68" s="10"/>
      <c r="H68" s="10"/>
      <c r="I68" s="27"/>
    </row>
    <row r="69" spans="2:9" ht="14.25" customHeight="1" x14ac:dyDescent="0.3">
      <c r="B69" s="9"/>
      <c r="D69" s="9"/>
      <c r="E69" s="10"/>
      <c r="H69" s="10"/>
      <c r="I69" s="27"/>
    </row>
    <row r="70" spans="2:9" ht="14.25" customHeight="1" x14ac:dyDescent="0.3">
      <c r="B70" s="9"/>
      <c r="D70" s="9"/>
      <c r="E70" s="10"/>
      <c r="H70" s="10"/>
      <c r="I70" s="27"/>
    </row>
    <row r="71" spans="2:9" ht="14.25" customHeight="1" x14ac:dyDescent="0.3">
      <c r="B71" s="9"/>
      <c r="D71" s="9"/>
      <c r="E71" s="10"/>
      <c r="H71" s="10"/>
      <c r="I71" s="27"/>
    </row>
    <row r="72" spans="2:9" ht="14.25" customHeight="1" x14ac:dyDescent="0.3">
      <c r="B72" s="9"/>
      <c r="D72" s="9"/>
      <c r="E72" s="10"/>
      <c r="H72" s="10"/>
      <c r="I72" s="27"/>
    </row>
    <row r="73" spans="2:9" ht="14.25" customHeight="1" x14ac:dyDescent="0.3">
      <c r="D73" s="9"/>
      <c r="E73" s="10"/>
      <c r="H73" s="10"/>
      <c r="I73" s="27"/>
    </row>
    <row r="74" spans="2:9" ht="14.25" customHeight="1" x14ac:dyDescent="0.3">
      <c r="D74" s="9"/>
      <c r="E74" s="10"/>
      <c r="H74" s="10"/>
      <c r="I74" s="27"/>
    </row>
    <row r="75" spans="2:9" ht="14.25" customHeight="1" x14ac:dyDescent="0.3">
      <c r="D75" s="9"/>
      <c r="E75" s="10"/>
      <c r="H75" s="10"/>
      <c r="I75" s="27"/>
    </row>
    <row r="76" spans="2:9" ht="14.25" customHeight="1" x14ac:dyDescent="0.3">
      <c r="D76" s="9"/>
      <c r="E76" s="10"/>
      <c r="H76" s="10"/>
      <c r="I76" s="27"/>
    </row>
    <row r="77" spans="2:9" ht="14.25" customHeight="1" x14ac:dyDescent="0.3">
      <c r="D77" s="9"/>
      <c r="E77" s="10"/>
      <c r="H77" s="10"/>
      <c r="I77" s="27"/>
    </row>
    <row r="78" spans="2:9" ht="14.25" customHeight="1" x14ac:dyDescent="0.3">
      <c r="D78" s="9"/>
      <c r="E78" s="10"/>
      <c r="H78" s="10"/>
      <c r="I78" s="27"/>
    </row>
    <row r="79" spans="2:9" ht="14.25" customHeight="1" x14ac:dyDescent="0.3">
      <c r="D79" s="9"/>
      <c r="E79" s="10"/>
      <c r="H79" s="10"/>
      <c r="I79" s="27"/>
    </row>
    <row r="80" spans="2:9" ht="14.25" customHeight="1" x14ac:dyDescent="0.3">
      <c r="D80" s="9"/>
      <c r="E80" s="10"/>
      <c r="H80" s="10"/>
      <c r="I80" s="27"/>
    </row>
    <row r="81" spans="4:9" ht="14.25" customHeight="1" x14ac:dyDescent="0.3">
      <c r="D81" s="9"/>
      <c r="E81" s="10"/>
      <c r="H81" s="10"/>
      <c r="I81" s="27"/>
    </row>
    <row r="82" spans="4:9" ht="14.25" customHeight="1" x14ac:dyDescent="0.3">
      <c r="D82" s="9"/>
      <c r="E82" s="10"/>
      <c r="H82" s="10"/>
      <c r="I82" s="27"/>
    </row>
    <row r="83" spans="4:9" ht="14.25" customHeight="1" x14ac:dyDescent="0.3">
      <c r="D83" s="9"/>
      <c r="E83" s="10"/>
      <c r="H83" s="10"/>
      <c r="I83" s="27"/>
    </row>
    <row r="84" spans="4:9" ht="14.25" customHeight="1" x14ac:dyDescent="0.3">
      <c r="D84" s="9"/>
      <c r="E84" s="10"/>
      <c r="H84" s="10"/>
      <c r="I84" s="27"/>
    </row>
    <row r="85" spans="4:9" ht="14.25" customHeight="1" x14ac:dyDescent="0.3">
      <c r="D85" s="9"/>
      <c r="E85" s="10"/>
      <c r="H85" s="10"/>
      <c r="I85" s="27"/>
    </row>
    <row r="86" spans="4:9" ht="14.25" customHeight="1" x14ac:dyDescent="0.3">
      <c r="D86" s="9"/>
      <c r="E86" s="10"/>
      <c r="H86" s="10"/>
      <c r="I86" s="27"/>
    </row>
    <row r="87" spans="4:9" ht="14.25" customHeight="1" x14ac:dyDescent="0.3">
      <c r="D87" s="9"/>
      <c r="E87" s="10"/>
      <c r="H87" s="10"/>
      <c r="I87" s="27"/>
    </row>
    <row r="88" spans="4:9" ht="14.25" customHeight="1" x14ac:dyDescent="0.3">
      <c r="D88" s="9"/>
      <c r="E88" s="10"/>
      <c r="H88" s="10"/>
      <c r="I88" s="27"/>
    </row>
    <row r="89" spans="4:9" ht="14.25" customHeight="1" x14ac:dyDescent="0.3">
      <c r="D89" s="9"/>
      <c r="E89" s="10"/>
      <c r="H89" s="10"/>
      <c r="I89" s="27"/>
    </row>
    <row r="90" spans="4:9" ht="14.25" customHeight="1" x14ac:dyDescent="0.3">
      <c r="D90" s="9"/>
      <c r="E90" s="10"/>
      <c r="H90" s="10"/>
      <c r="I90" s="27"/>
    </row>
    <row r="91" spans="4:9" ht="14.25" customHeight="1" x14ac:dyDescent="0.3">
      <c r="D91" s="9"/>
      <c r="E91" s="10"/>
      <c r="H91" s="10"/>
      <c r="I91" s="27"/>
    </row>
    <row r="92" spans="4:9" ht="14.25" customHeight="1" x14ac:dyDescent="0.3">
      <c r="D92" s="9"/>
      <c r="E92" s="10"/>
      <c r="H92" s="10"/>
      <c r="I92" s="27"/>
    </row>
    <row r="93" spans="4:9" ht="14.25" customHeight="1" x14ac:dyDescent="0.3">
      <c r="D93" s="9"/>
      <c r="E93" s="10"/>
      <c r="H93" s="10"/>
      <c r="I93" s="27"/>
    </row>
    <row r="94" spans="4:9" ht="14.25" customHeight="1" x14ac:dyDescent="0.3">
      <c r="D94" s="9"/>
      <c r="E94" s="10"/>
      <c r="H94" s="10"/>
      <c r="I94" s="27"/>
    </row>
    <row r="95" spans="4:9" ht="14.25" customHeight="1" x14ac:dyDescent="0.3">
      <c r="D95" s="9"/>
      <c r="E95" s="10"/>
      <c r="H95" s="10"/>
      <c r="I95" s="27"/>
    </row>
    <row r="96" spans="4:9" ht="14.25" customHeight="1" x14ac:dyDescent="0.3">
      <c r="D96" s="9"/>
      <c r="E96" s="10"/>
      <c r="H96" s="10"/>
      <c r="I96" s="27"/>
    </row>
    <row r="97" spans="4:9" ht="14.25" customHeight="1" x14ac:dyDescent="0.3">
      <c r="D97" s="9"/>
      <c r="E97" s="10"/>
      <c r="H97" s="10"/>
      <c r="I97" s="27"/>
    </row>
    <row r="98" spans="4:9" ht="14.25" customHeight="1" x14ac:dyDescent="0.3">
      <c r="D98" s="9"/>
      <c r="E98" s="10"/>
      <c r="H98" s="10"/>
      <c r="I98" s="27"/>
    </row>
    <row r="99" spans="4:9" ht="14.25" customHeight="1" x14ac:dyDescent="0.3">
      <c r="D99" s="9"/>
      <c r="E99" s="10"/>
      <c r="H99" s="10"/>
      <c r="I99" s="27"/>
    </row>
    <row r="100" spans="4:9" ht="14.25" customHeight="1" x14ac:dyDescent="0.3">
      <c r="D100" s="9"/>
      <c r="E100" s="10"/>
      <c r="H100" s="10"/>
      <c r="I100" s="27"/>
    </row>
    <row r="101" spans="4:9" ht="14.25" customHeight="1" x14ac:dyDescent="0.3">
      <c r="D101" s="9"/>
      <c r="E101" s="10"/>
      <c r="H101" s="10"/>
      <c r="I101" s="27"/>
    </row>
    <row r="102" spans="4:9" ht="14.25" customHeight="1" x14ac:dyDescent="0.3">
      <c r="D102" s="9"/>
      <c r="E102" s="10"/>
      <c r="H102" s="10"/>
      <c r="I102" s="27"/>
    </row>
    <row r="103" spans="4:9" ht="14.25" customHeight="1" x14ac:dyDescent="0.3">
      <c r="D103" s="9"/>
      <c r="E103" s="10"/>
      <c r="H103" s="10"/>
      <c r="I103" s="27"/>
    </row>
    <row r="104" spans="4:9" ht="14.25" customHeight="1" x14ac:dyDescent="0.3">
      <c r="D104" s="9"/>
      <c r="E104" s="10"/>
      <c r="H104" s="10"/>
      <c r="I104" s="27"/>
    </row>
    <row r="105" spans="4:9" ht="14.25" customHeight="1" x14ac:dyDescent="0.3">
      <c r="D105" s="9"/>
      <c r="E105" s="10"/>
      <c r="H105" s="10"/>
      <c r="I105" s="27"/>
    </row>
    <row r="106" spans="4:9" ht="14.25" customHeight="1" x14ac:dyDescent="0.3">
      <c r="D106" s="9"/>
      <c r="E106" s="10"/>
      <c r="H106" s="10"/>
      <c r="I106" s="27"/>
    </row>
    <row r="107" spans="4:9" ht="14.25" customHeight="1" x14ac:dyDescent="0.3">
      <c r="D107" s="9"/>
      <c r="E107" s="10"/>
      <c r="H107" s="10"/>
      <c r="I107" s="27"/>
    </row>
    <row r="108" spans="4:9" ht="14.25" customHeight="1" x14ac:dyDescent="0.3">
      <c r="D108" s="9"/>
      <c r="E108" s="10"/>
      <c r="H108" s="10"/>
      <c r="I108" s="27"/>
    </row>
    <row r="109" spans="4:9" ht="14.25" customHeight="1" x14ac:dyDescent="0.3">
      <c r="D109" s="9"/>
      <c r="E109" s="10"/>
      <c r="H109" s="10"/>
      <c r="I109" s="27"/>
    </row>
    <row r="110" spans="4:9" ht="14.25" customHeight="1" x14ac:dyDescent="0.3">
      <c r="D110" s="9"/>
      <c r="E110" s="10"/>
      <c r="H110" s="10"/>
      <c r="I110" s="27"/>
    </row>
    <row r="111" spans="4:9" ht="14.25" customHeight="1" x14ac:dyDescent="0.3">
      <c r="D111" s="9"/>
      <c r="E111" s="10"/>
      <c r="H111" s="10"/>
      <c r="I111" s="27"/>
    </row>
    <row r="112" spans="4:9" ht="14.25" customHeight="1" x14ac:dyDescent="0.3">
      <c r="D112" s="9"/>
      <c r="E112" s="10"/>
      <c r="H112" s="10"/>
      <c r="I112" s="27"/>
    </row>
    <row r="113" spans="4:9" ht="14.25" customHeight="1" x14ac:dyDescent="0.3">
      <c r="D113" s="9"/>
      <c r="E113" s="10"/>
      <c r="H113" s="10"/>
      <c r="I113" s="27"/>
    </row>
    <row r="114" spans="4:9" ht="14.25" customHeight="1" x14ac:dyDescent="0.3">
      <c r="D114" s="9"/>
      <c r="E114" s="10"/>
      <c r="H114" s="10"/>
      <c r="I114" s="27"/>
    </row>
    <row r="115" spans="4:9" ht="14.25" customHeight="1" x14ac:dyDescent="0.3">
      <c r="D115" s="9"/>
      <c r="E115" s="10"/>
      <c r="H115" s="10"/>
      <c r="I115" s="27"/>
    </row>
    <row r="116" spans="4:9" ht="14.25" customHeight="1" x14ac:dyDescent="0.3">
      <c r="D116" s="9"/>
      <c r="E116" s="10"/>
      <c r="H116" s="10"/>
      <c r="I116" s="27"/>
    </row>
    <row r="117" spans="4:9" ht="14.25" customHeight="1" x14ac:dyDescent="0.3">
      <c r="D117" s="9"/>
      <c r="E117" s="10"/>
      <c r="H117" s="10"/>
      <c r="I117" s="27"/>
    </row>
    <row r="118" spans="4:9" ht="14.25" customHeight="1" x14ac:dyDescent="0.3">
      <c r="D118" s="9"/>
      <c r="E118" s="10"/>
      <c r="H118" s="10"/>
      <c r="I118" s="27"/>
    </row>
    <row r="119" spans="4:9" ht="14.25" customHeight="1" x14ac:dyDescent="0.3">
      <c r="D119" s="9"/>
      <c r="E119" s="10"/>
      <c r="H119" s="10"/>
      <c r="I119" s="27"/>
    </row>
    <row r="120" spans="4:9" ht="14.25" customHeight="1" x14ac:dyDescent="0.3">
      <c r="D120" s="9"/>
      <c r="E120" s="10"/>
      <c r="H120" s="10"/>
      <c r="I120" s="27"/>
    </row>
    <row r="121" spans="4:9" ht="14.25" customHeight="1" x14ac:dyDescent="0.3">
      <c r="D121" s="9"/>
      <c r="E121" s="10"/>
      <c r="H121" s="10"/>
      <c r="I121" s="27"/>
    </row>
    <row r="122" spans="4:9" ht="14.25" customHeight="1" x14ac:dyDescent="0.3">
      <c r="D122" s="9"/>
      <c r="E122" s="10"/>
      <c r="H122" s="10"/>
      <c r="I122" s="27"/>
    </row>
    <row r="123" spans="4:9" ht="14.25" customHeight="1" x14ac:dyDescent="0.3">
      <c r="D123" s="9"/>
      <c r="E123" s="10"/>
      <c r="H123" s="10"/>
      <c r="I123" s="27"/>
    </row>
    <row r="124" spans="4:9" ht="14.25" customHeight="1" x14ac:dyDescent="0.3">
      <c r="D124" s="9"/>
      <c r="E124" s="10"/>
      <c r="H124" s="10"/>
      <c r="I124" s="27"/>
    </row>
    <row r="125" spans="4:9" ht="14.25" customHeight="1" x14ac:dyDescent="0.3">
      <c r="D125" s="9"/>
      <c r="E125" s="10"/>
      <c r="H125" s="10"/>
      <c r="I125" s="27"/>
    </row>
    <row r="126" spans="4:9" ht="14.25" customHeight="1" x14ac:dyDescent="0.3">
      <c r="D126" s="9"/>
      <c r="E126" s="10"/>
      <c r="H126" s="10"/>
      <c r="I126" s="27"/>
    </row>
    <row r="127" spans="4:9" ht="14.25" customHeight="1" x14ac:dyDescent="0.3">
      <c r="D127" s="9"/>
      <c r="E127" s="10"/>
      <c r="H127" s="10"/>
      <c r="I127" s="27"/>
    </row>
    <row r="128" spans="4:9" ht="14.25" customHeight="1" x14ac:dyDescent="0.3">
      <c r="D128" s="9"/>
      <c r="E128" s="10"/>
      <c r="H128" s="10"/>
      <c r="I128" s="27"/>
    </row>
    <row r="129" spans="4:9" ht="14.25" customHeight="1" x14ac:dyDescent="0.3">
      <c r="D129" s="9"/>
      <c r="E129" s="10"/>
      <c r="H129" s="10"/>
      <c r="I129" s="27"/>
    </row>
    <row r="130" spans="4:9" ht="14.25" customHeight="1" x14ac:dyDescent="0.3">
      <c r="D130" s="9"/>
      <c r="E130" s="10"/>
      <c r="H130" s="10"/>
      <c r="I130" s="27"/>
    </row>
    <row r="131" spans="4:9" ht="14.25" customHeight="1" x14ac:dyDescent="0.3">
      <c r="D131" s="9"/>
      <c r="E131" s="10"/>
      <c r="H131" s="10"/>
      <c r="I131" s="27"/>
    </row>
    <row r="132" spans="4:9" ht="14.25" customHeight="1" x14ac:dyDescent="0.3">
      <c r="D132" s="9"/>
      <c r="E132" s="10"/>
      <c r="H132" s="10"/>
      <c r="I132" s="27"/>
    </row>
    <row r="133" spans="4:9" ht="14.25" customHeight="1" x14ac:dyDescent="0.3">
      <c r="D133" s="9"/>
      <c r="E133" s="10"/>
      <c r="H133" s="10"/>
      <c r="I133" s="27"/>
    </row>
    <row r="134" spans="4:9" ht="14.25" customHeight="1" x14ac:dyDescent="0.3">
      <c r="D134" s="9"/>
      <c r="E134" s="10"/>
      <c r="H134" s="10"/>
      <c r="I134" s="27"/>
    </row>
    <row r="135" spans="4:9" ht="14.25" customHeight="1" x14ac:dyDescent="0.3">
      <c r="D135" s="9"/>
      <c r="E135" s="10"/>
      <c r="H135" s="10"/>
      <c r="I135" s="27"/>
    </row>
    <row r="136" spans="4:9" ht="14.25" customHeight="1" x14ac:dyDescent="0.3">
      <c r="D136" s="9"/>
      <c r="E136" s="10"/>
      <c r="H136" s="10"/>
      <c r="I136" s="27"/>
    </row>
    <row r="137" spans="4:9" ht="14.25" customHeight="1" x14ac:dyDescent="0.3">
      <c r="D137" s="9"/>
      <c r="E137" s="10"/>
      <c r="H137" s="10"/>
      <c r="I137" s="27"/>
    </row>
    <row r="138" spans="4:9" ht="14.25" customHeight="1" x14ac:dyDescent="0.3">
      <c r="D138" s="9"/>
      <c r="E138" s="10"/>
      <c r="H138" s="10"/>
      <c r="I138" s="27"/>
    </row>
    <row r="139" spans="4:9" ht="14.25" customHeight="1" x14ac:dyDescent="0.3">
      <c r="D139" s="9"/>
      <c r="E139" s="10"/>
      <c r="H139" s="10"/>
      <c r="I139" s="27"/>
    </row>
    <row r="140" spans="4:9" ht="14.25" customHeight="1" x14ac:dyDescent="0.3">
      <c r="D140" s="9"/>
      <c r="E140" s="10"/>
      <c r="H140" s="10"/>
      <c r="I140" s="27"/>
    </row>
    <row r="141" spans="4:9" ht="14.25" customHeight="1" x14ac:dyDescent="0.3">
      <c r="D141" s="9"/>
      <c r="E141" s="10"/>
      <c r="H141" s="10"/>
      <c r="I141" s="27"/>
    </row>
    <row r="142" spans="4:9" ht="14.25" customHeight="1" x14ac:dyDescent="0.3">
      <c r="D142" s="9"/>
      <c r="E142" s="10"/>
      <c r="H142" s="10"/>
      <c r="I142" s="27"/>
    </row>
    <row r="143" spans="4:9" ht="14.25" customHeight="1" x14ac:dyDescent="0.3">
      <c r="D143" s="9"/>
      <c r="E143" s="10"/>
      <c r="H143" s="10"/>
      <c r="I143" s="27"/>
    </row>
    <row r="144" spans="4:9" ht="14.25" customHeight="1" x14ac:dyDescent="0.3">
      <c r="D144" s="9"/>
      <c r="E144" s="10"/>
      <c r="H144" s="10"/>
      <c r="I144" s="27"/>
    </row>
    <row r="145" spans="4:9" ht="14.25" customHeight="1" x14ac:dyDescent="0.3">
      <c r="D145" s="9"/>
      <c r="E145" s="10"/>
      <c r="H145" s="10"/>
      <c r="I145" s="27"/>
    </row>
    <row r="146" spans="4:9" ht="14.25" customHeight="1" x14ac:dyDescent="0.3">
      <c r="D146" s="9"/>
      <c r="E146" s="10"/>
      <c r="H146" s="10"/>
      <c r="I146" s="27"/>
    </row>
    <row r="147" spans="4:9" ht="14.25" customHeight="1" x14ac:dyDescent="0.3">
      <c r="D147" s="9"/>
      <c r="E147" s="10"/>
      <c r="H147" s="10"/>
      <c r="I147" s="27"/>
    </row>
    <row r="148" spans="4:9" ht="14.25" customHeight="1" x14ac:dyDescent="0.3">
      <c r="D148" s="9"/>
      <c r="E148" s="10"/>
      <c r="H148" s="10"/>
      <c r="I148" s="27"/>
    </row>
    <row r="149" spans="4:9" ht="14.25" customHeight="1" x14ac:dyDescent="0.3">
      <c r="D149" s="9"/>
      <c r="E149" s="10"/>
      <c r="H149" s="10"/>
      <c r="I149" s="27"/>
    </row>
    <row r="150" spans="4:9" ht="14.25" customHeight="1" x14ac:dyDescent="0.3">
      <c r="D150" s="9"/>
      <c r="E150" s="10"/>
      <c r="H150" s="10"/>
      <c r="I150" s="27"/>
    </row>
    <row r="151" spans="4:9" ht="14.25" customHeight="1" x14ac:dyDescent="0.3">
      <c r="D151" s="9"/>
      <c r="E151" s="10"/>
      <c r="H151" s="10"/>
      <c r="I151" s="27"/>
    </row>
    <row r="152" spans="4:9" ht="14.25" customHeight="1" x14ac:dyDescent="0.3">
      <c r="D152" s="9"/>
      <c r="E152" s="10"/>
      <c r="H152" s="10"/>
      <c r="I152" s="27"/>
    </row>
    <row r="153" spans="4:9" ht="14.25" customHeight="1" x14ac:dyDescent="0.3">
      <c r="D153" s="9"/>
      <c r="E153" s="10"/>
      <c r="H153" s="10"/>
      <c r="I153" s="27"/>
    </row>
    <row r="154" spans="4:9" ht="14.25" customHeight="1" x14ac:dyDescent="0.3">
      <c r="D154" s="9"/>
      <c r="E154" s="10"/>
      <c r="H154" s="10"/>
      <c r="I154" s="27"/>
    </row>
    <row r="155" spans="4:9" ht="14.25" customHeight="1" x14ac:dyDescent="0.3">
      <c r="D155" s="9"/>
      <c r="E155" s="10"/>
      <c r="H155" s="10"/>
      <c r="I155" s="27"/>
    </row>
    <row r="156" spans="4:9" ht="14.25" customHeight="1" x14ac:dyDescent="0.3">
      <c r="D156" s="9"/>
      <c r="E156" s="10"/>
      <c r="H156" s="10"/>
      <c r="I156" s="27"/>
    </row>
    <row r="157" spans="4:9" ht="14.25" customHeight="1" x14ac:dyDescent="0.3">
      <c r="D157" s="9"/>
      <c r="E157" s="10"/>
      <c r="H157" s="10"/>
      <c r="I157" s="27"/>
    </row>
    <row r="158" spans="4:9" ht="14.25" customHeight="1" x14ac:dyDescent="0.3">
      <c r="D158" s="9"/>
      <c r="E158" s="10"/>
      <c r="H158" s="10"/>
      <c r="I158" s="27"/>
    </row>
    <row r="159" spans="4:9" ht="14.25" customHeight="1" x14ac:dyDescent="0.3">
      <c r="D159" s="9"/>
      <c r="E159" s="10"/>
      <c r="H159" s="10"/>
      <c r="I159" s="27"/>
    </row>
    <row r="160" spans="4:9" ht="14.25" customHeight="1" x14ac:dyDescent="0.3">
      <c r="D160" s="9"/>
      <c r="E160" s="10"/>
      <c r="H160" s="10"/>
      <c r="I160" s="27"/>
    </row>
    <row r="161" spans="4:9" ht="14.25" customHeight="1" x14ac:dyDescent="0.3">
      <c r="D161" s="9"/>
      <c r="E161" s="10"/>
      <c r="H161" s="10"/>
      <c r="I161" s="27"/>
    </row>
    <row r="162" spans="4:9" ht="14.25" customHeight="1" x14ac:dyDescent="0.3">
      <c r="D162" s="9"/>
      <c r="E162" s="10"/>
      <c r="H162" s="10"/>
      <c r="I162" s="27"/>
    </row>
    <row r="163" spans="4:9" ht="14.25" customHeight="1" x14ac:dyDescent="0.3">
      <c r="D163" s="9"/>
      <c r="E163" s="10"/>
      <c r="H163" s="10"/>
      <c r="I163" s="27"/>
    </row>
    <row r="164" spans="4:9" ht="14.25" customHeight="1" x14ac:dyDescent="0.3">
      <c r="D164" s="9"/>
      <c r="E164" s="10"/>
      <c r="H164" s="10"/>
      <c r="I164" s="27"/>
    </row>
    <row r="165" spans="4:9" ht="14.25" customHeight="1" x14ac:dyDescent="0.3">
      <c r="D165" s="9"/>
      <c r="E165" s="10"/>
      <c r="H165" s="10"/>
      <c r="I165" s="27"/>
    </row>
    <row r="166" spans="4:9" ht="14.25" customHeight="1" x14ac:dyDescent="0.3">
      <c r="D166" s="9"/>
      <c r="E166" s="10"/>
      <c r="H166" s="10"/>
      <c r="I166" s="27"/>
    </row>
    <row r="167" spans="4:9" ht="14.25" customHeight="1" x14ac:dyDescent="0.3">
      <c r="D167" s="9"/>
      <c r="E167" s="10"/>
      <c r="H167" s="10"/>
      <c r="I167" s="27"/>
    </row>
    <row r="168" spans="4:9" ht="14.25" customHeight="1" x14ac:dyDescent="0.3">
      <c r="D168" s="9"/>
      <c r="E168" s="10"/>
      <c r="H168" s="10"/>
      <c r="I168" s="27"/>
    </row>
    <row r="169" spans="4:9" ht="14.25" customHeight="1" x14ac:dyDescent="0.3">
      <c r="D169" s="9"/>
      <c r="E169" s="10"/>
      <c r="H169" s="10"/>
      <c r="I169" s="27"/>
    </row>
    <row r="170" spans="4:9" ht="14.25" customHeight="1" x14ac:dyDescent="0.3">
      <c r="D170" s="9"/>
      <c r="E170" s="10"/>
      <c r="H170" s="10"/>
      <c r="I170" s="27"/>
    </row>
    <row r="171" spans="4:9" ht="14.25" customHeight="1" x14ac:dyDescent="0.3">
      <c r="D171" s="9"/>
      <c r="E171" s="10"/>
      <c r="H171" s="10"/>
      <c r="I171" s="27"/>
    </row>
    <row r="172" spans="4:9" ht="14.25" customHeight="1" x14ac:dyDescent="0.3">
      <c r="D172" s="9"/>
      <c r="E172" s="10"/>
      <c r="H172" s="10"/>
      <c r="I172" s="27"/>
    </row>
    <row r="173" spans="4:9" ht="14.25" customHeight="1" x14ac:dyDescent="0.3">
      <c r="D173" s="9"/>
      <c r="E173" s="10"/>
      <c r="H173" s="10"/>
      <c r="I173" s="27"/>
    </row>
    <row r="174" spans="4:9" ht="14.25" customHeight="1" x14ac:dyDescent="0.3">
      <c r="D174" s="9"/>
      <c r="E174" s="10"/>
      <c r="H174" s="10"/>
      <c r="I174" s="27"/>
    </row>
    <row r="175" spans="4:9" ht="14.25" customHeight="1" x14ac:dyDescent="0.3">
      <c r="D175" s="9"/>
      <c r="E175" s="10"/>
      <c r="H175" s="10"/>
      <c r="I175" s="27"/>
    </row>
    <row r="176" spans="4:9" ht="14.25" customHeight="1" x14ac:dyDescent="0.3">
      <c r="D176" s="9"/>
      <c r="E176" s="10"/>
      <c r="H176" s="10"/>
      <c r="I176" s="27"/>
    </row>
    <row r="177" spans="4:9" ht="14.25" customHeight="1" x14ac:dyDescent="0.3">
      <c r="D177" s="9"/>
      <c r="E177" s="10"/>
      <c r="H177" s="10"/>
      <c r="I177" s="27"/>
    </row>
    <row r="178" spans="4:9" ht="14.25" customHeight="1" x14ac:dyDescent="0.3">
      <c r="D178" s="9"/>
      <c r="E178" s="10"/>
      <c r="H178" s="10"/>
      <c r="I178" s="27"/>
    </row>
    <row r="179" spans="4:9" ht="14.25" customHeight="1" x14ac:dyDescent="0.3">
      <c r="D179" s="9"/>
      <c r="E179" s="10"/>
      <c r="H179" s="10"/>
      <c r="I179" s="27"/>
    </row>
    <row r="180" spans="4:9" ht="14.25" customHeight="1" x14ac:dyDescent="0.3">
      <c r="D180" s="9"/>
      <c r="E180" s="10"/>
      <c r="H180" s="10"/>
      <c r="I180" s="27"/>
    </row>
    <row r="181" spans="4:9" ht="14.25" customHeight="1" x14ac:dyDescent="0.3">
      <c r="D181" s="9"/>
      <c r="E181" s="10"/>
      <c r="H181" s="10"/>
      <c r="I181" s="27"/>
    </row>
    <row r="182" spans="4:9" ht="14.25" customHeight="1" x14ac:dyDescent="0.3">
      <c r="D182" s="9"/>
      <c r="E182" s="10"/>
      <c r="H182" s="10"/>
      <c r="I182" s="27"/>
    </row>
    <row r="183" spans="4:9" ht="14.25" customHeight="1" x14ac:dyDescent="0.3">
      <c r="D183" s="9"/>
      <c r="E183" s="10"/>
      <c r="H183" s="10"/>
      <c r="I183" s="27"/>
    </row>
    <row r="184" spans="4:9" ht="14.25" customHeight="1" x14ac:dyDescent="0.3">
      <c r="D184" s="9"/>
      <c r="E184" s="10"/>
      <c r="H184" s="10"/>
      <c r="I184" s="27"/>
    </row>
    <row r="185" spans="4:9" ht="14.25" customHeight="1" x14ac:dyDescent="0.3">
      <c r="D185" s="9"/>
      <c r="E185" s="10"/>
      <c r="H185" s="10"/>
      <c r="I185" s="27"/>
    </row>
    <row r="186" spans="4:9" ht="14.25" customHeight="1" x14ac:dyDescent="0.3">
      <c r="D186" s="9"/>
      <c r="E186" s="10"/>
      <c r="H186" s="10"/>
      <c r="I186" s="27"/>
    </row>
    <row r="187" spans="4:9" ht="14.25" customHeight="1" x14ac:dyDescent="0.3">
      <c r="D187" s="9"/>
      <c r="E187" s="10"/>
      <c r="H187" s="10"/>
      <c r="I187" s="27"/>
    </row>
    <row r="188" spans="4:9" ht="14.25" customHeight="1" x14ac:dyDescent="0.3">
      <c r="D188" s="9"/>
      <c r="E188" s="10"/>
      <c r="H188" s="10"/>
      <c r="I188" s="27"/>
    </row>
    <row r="189" spans="4:9" ht="14.25" customHeight="1" x14ac:dyDescent="0.3">
      <c r="D189" s="9"/>
      <c r="E189" s="10"/>
      <c r="H189" s="10"/>
      <c r="I189" s="27"/>
    </row>
    <row r="190" spans="4:9" ht="14.25" customHeight="1" x14ac:dyDescent="0.3">
      <c r="D190" s="9"/>
      <c r="E190" s="10"/>
      <c r="H190" s="10"/>
      <c r="I190" s="27"/>
    </row>
    <row r="191" spans="4:9" ht="14.25" customHeight="1" x14ac:dyDescent="0.3">
      <c r="D191" s="9"/>
      <c r="E191" s="10"/>
      <c r="H191" s="10"/>
      <c r="I191" s="27"/>
    </row>
    <row r="192" spans="4:9" ht="14.25" customHeight="1" x14ac:dyDescent="0.3">
      <c r="D192" s="9"/>
      <c r="E192" s="10"/>
      <c r="H192" s="10"/>
      <c r="I192" s="27"/>
    </row>
    <row r="193" spans="4:9" ht="14.25" customHeight="1" x14ac:dyDescent="0.3">
      <c r="D193" s="9"/>
      <c r="E193" s="10"/>
      <c r="H193" s="10"/>
      <c r="I193" s="27"/>
    </row>
    <row r="194" spans="4:9" ht="14.25" customHeight="1" x14ac:dyDescent="0.3">
      <c r="D194" s="9"/>
      <c r="E194" s="10"/>
      <c r="H194" s="10"/>
      <c r="I194" s="27"/>
    </row>
    <row r="195" spans="4:9" ht="14.25" customHeight="1" x14ac:dyDescent="0.3">
      <c r="D195" s="9"/>
      <c r="E195" s="10"/>
      <c r="H195" s="10"/>
      <c r="I195" s="27"/>
    </row>
    <row r="196" spans="4:9" ht="14.25" customHeight="1" x14ac:dyDescent="0.3">
      <c r="D196" s="9"/>
      <c r="E196" s="10"/>
      <c r="H196" s="10"/>
      <c r="I196" s="27"/>
    </row>
    <row r="197" spans="4:9" ht="14.25" customHeight="1" x14ac:dyDescent="0.3">
      <c r="D197" s="9"/>
      <c r="E197" s="10"/>
      <c r="H197" s="10"/>
      <c r="I197" s="27"/>
    </row>
    <row r="198" spans="4:9" ht="14.25" customHeight="1" x14ac:dyDescent="0.3">
      <c r="D198" s="9"/>
      <c r="E198" s="10"/>
      <c r="H198" s="10"/>
      <c r="I198" s="27"/>
    </row>
    <row r="199" spans="4:9" ht="14.25" customHeight="1" x14ac:dyDescent="0.3">
      <c r="D199" s="9"/>
      <c r="E199" s="10"/>
      <c r="H199" s="10"/>
      <c r="I199" s="27"/>
    </row>
    <row r="200" spans="4:9" ht="14.25" customHeight="1" x14ac:dyDescent="0.3">
      <c r="D200" s="9"/>
      <c r="E200" s="10"/>
      <c r="H200" s="10"/>
      <c r="I200" s="27"/>
    </row>
    <row r="201" spans="4:9" ht="14.25" customHeight="1" x14ac:dyDescent="0.3">
      <c r="D201" s="9"/>
      <c r="E201" s="10"/>
      <c r="H201" s="10"/>
      <c r="I201" s="27"/>
    </row>
    <row r="202" spans="4:9" ht="14.25" customHeight="1" x14ac:dyDescent="0.3">
      <c r="D202" s="9"/>
      <c r="E202" s="10"/>
      <c r="H202" s="10"/>
      <c r="I202" s="27"/>
    </row>
    <row r="203" spans="4:9" ht="14.25" customHeight="1" x14ac:dyDescent="0.3">
      <c r="D203" s="9"/>
      <c r="E203" s="10"/>
      <c r="H203" s="10"/>
      <c r="I203" s="27"/>
    </row>
    <row r="204" spans="4:9" ht="14.25" customHeight="1" x14ac:dyDescent="0.3">
      <c r="D204" s="9"/>
      <c r="E204" s="10"/>
      <c r="H204" s="10"/>
      <c r="I204" s="27"/>
    </row>
    <row r="205" spans="4:9" ht="14.25" customHeight="1" x14ac:dyDescent="0.3">
      <c r="D205" s="9"/>
      <c r="E205" s="10"/>
      <c r="H205" s="10"/>
      <c r="I205" s="27"/>
    </row>
    <row r="206" spans="4:9" ht="14.25" customHeight="1" x14ac:dyDescent="0.3">
      <c r="D206" s="9"/>
      <c r="E206" s="10"/>
      <c r="H206" s="10"/>
      <c r="I206" s="27"/>
    </row>
    <row r="207" spans="4:9" ht="14.25" customHeight="1" x14ac:dyDescent="0.3">
      <c r="D207" s="9"/>
      <c r="E207" s="10"/>
      <c r="H207" s="10"/>
      <c r="I207" s="27"/>
    </row>
    <row r="208" spans="4:9" ht="14.25" customHeight="1" x14ac:dyDescent="0.3">
      <c r="D208" s="9"/>
      <c r="E208" s="10"/>
      <c r="H208" s="10"/>
      <c r="I208" s="27"/>
    </row>
    <row r="209" spans="4:9" ht="14.25" customHeight="1" x14ac:dyDescent="0.3">
      <c r="D209" s="9"/>
      <c r="E209" s="10"/>
      <c r="H209" s="10"/>
      <c r="I209" s="27"/>
    </row>
    <row r="210" spans="4:9" ht="14.25" customHeight="1" x14ac:dyDescent="0.3">
      <c r="D210" s="9"/>
      <c r="E210" s="10"/>
      <c r="H210" s="10"/>
      <c r="I210" s="27"/>
    </row>
    <row r="211" spans="4:9" ht="14.25" customHeight="1" x14ac:dyDescent="0.3">
      <c r="D211" s="9"/>
      <c r="E211" s="10"/>
      <c r="H211" s="10"/>
      <c r="I211" s="27"/>
    </row>
    <row r="212" spans="4:9" ht="14.25" customHeight="1" x14ac:dyDescent="0.3">
      <c r="D212" s="9"/>
      <c r="E212" s="10"/>
      <c r="H212" s="10"/>
      <c r="I212" s="27"/>
    </row>
    <row r="213" spans="4:9" ht="14.25" customHeight="1" x14ac:dyDescent="0.3">
      <c r="D213" s="9"/>
      <c r="E213" s="10"/>
      <c r="H213" s="10"/>
      <c r="I213" s="27"/>
    </row>
    <row r="214" spans="4:9" ht="14.25" customHeight="1" x14ac:dyDescent="0.3">
      <c r="D214" s="9"/>
      <c r="E214" s="10"/>
      <c r="H214" s="10"/>
      <c r="I214" s="27"/>
    </row>
    <row r="215" spans="4:9" ht="14.25" customHeight="1" x14ac:dyDescent="0.3">
      <c r="D215" s="9"/>
      <c r="E215" s="10"/>
      <c r="H215" s="10"/>
      <c r="I215" s="27"/>
    </row>
    <row r="216" spans="4:9" ht="14.25" customHeight="1" x14ac:dyDescent="0.3">
      <c r="D216" s="9"/>
      <c r="E216" s="10"/>
      <c r="H216" s="10"/>
      <c r="I216" s="27"/>
    </row>
    <row r="217" spans="4:9" ht="14.25" customHeight="1" x14ac:dyDescent="0.3">
      <c r="D217" s="9"/>
      <c r="E217" s="10"/>
      <c r="H217" s="10"/>
      <c r="I217" s="27"/>
    </row>
    <row r="218" spans="4:9" ht="14.25" customHeight="1" x14ac:dyDescent="0.3">
      <c r="D218" s="9"/>
      <c r="E218" s="10"/>
      <c r="H218" s="10"/>
      <c r="I218" s="27"/>
    </row>
    <row r="219" spans="4:9" ht="14.25" customHeight="1" x14ac:dyDescent="0.3">
      <c r="D219" s="9"/>
      <c r="E219" s="10"/>
      <c r="H219" s="10"/>
      <c r="I219" s="27"/>
    </row>
    <row r="220" spans="4:9" ht="14.25" customHeight="1" x14ac:dyDescent="0.3">
      <c r="D220" s="9"/>
      <c r="E220" s="10"/>
      <c r="H220" s="10"/>
      <c r="I220" s="27"/>
    </row>
    <row r="221" spans="4:9" ht="14.25" customHeight="1" x14ac:dyDescent="0.3">
      <c r="D221" s="9"/>
      <c r="E221" s="10"/>
      <c r="H221" s="10"/>
      <c r="I221" s="27"/>
    </row>
    <row r="222" spans="4:9" ht="14.25" customHeight="1" x14ac:dyDescent="0.3">
      <c r="D222" s="9"/>
      <c r="E222" s="10"/>
      <c r="H222" s="10"/>
      <c r="I222" s="27"/>
    </row>
    <row r="223" spans="4:9" ht="14.25" customHeight="1" x14ac:dyDescent="0.3">
      <c r="D223" s="9"/>
      <c r="E223" s="10"/>
      <c r="H223" s="10"/>
      <c r="I223" s="27"/>
    </row>
    <row r="224" spans="4:9" ht="14.25" customHeight="1" x14ac:dyDescent="0.3">
      <c r="D224" s="9"/>
      <c r="E224" s="10"/>
      <c r="H224" s="10"/>
      <c r="I224" s="27"/>
    </row>
    <row r="225" spans="4:9" ht="14.25" customHeight="1" x14ac:dyDescent="0.3">
      <c r="D225" s="9"/>
      <c r="E225" s="10"/>
      <c r="H225" s="10"/>
      <c r="I225" s="27"/>
    </row>
    <row r="226" spans="4:9" ht="14.25" customHeight="1" x14ac:dyDescent="0.3">
      <c r="D226" s="9"/>
      <c r="E226" s="10"/>
      <c r="H226" s="10"/>
      <c r="I226" s="27"/>
    </row>
    <row r="227" spans="4:9" ht="14.25" customHeight="1" x14ac:dyDescent="0.3">
      <c r="D227" s="9"/>
      <c r="E227" s="10"/>
      <c r="H227" s="10"/>
      <c r="I227" s="27"/>
    </row>
    <row r="228" spans="4:9" ht="14.25" customHeight="1" x14ac:dyDescent="0.3">
      <c r="D228" s="9"/>
      <c r="E228" s="10"/>
      <c r="H228" s="10"/>
      <c r="I228" s="27"/>
    </row>
    <row r="229" spans="4:9" ht="14.25" customHeight="1" x14ac:dyDescent="0.3">
      <c r="D229" s="9"/>
      <c r="E229" s="10"/>
      <c r="H229" s="10"/>
      <c r="I229" s="27"/>
    </row>
    <row r="230" spans="4:9" ht="14.25" customHeight="1" x14ac:dyDescent="0.3">
      <c r="D230" s="9"/>
      <c r="E230" s="10"/>
      <c r="H230" s="10"/>
      <c r="I230" s="27"/>
    </row>
    <row r="231" spans="4:9" ht="14.25" customHeight="1" x14ac:dyDescent="0.3">
      <c r="D231" s="9"/>
      <c r="E231" s="10"/>
      <c r="H231" s="10"/>
      <c r="I231" s="27"/>
    </row>
    <row r="232" spans="4:9" ht="14.25" customHeight="1" x14ac:dyDescent="0.3">
      <c r="D232" s="9"/>
      <c r="E232" s="10"/>
      <c r="H232" s="10"/>
      <c r="I232" s="27"/>
    </row>
    <row r="233" spans="4:9" ht="14.25" customHeight="1" x14ac:dyDescent="0.3">
      <c r="D233" s="9"/>
      <c r="E233" s="10"/>
      <c r="H233" s="10"/>
      <c r="I233" s="27"/>
    </row>
    <row r="234" spans="4:9" ht="14.25" customHeight="1" x14ac:dyDescent="0.3">
      <c r="D234" s="9"/>
      <c r="E234" s="10"/>
      <c r="H234" s="10"/>
      <c r="I234" s="27"/>
    </row>
    <row r="235" spans="4:9" ht="14.25" customHeight="1" x14ac:dyDescent="0.3">
      <c r="D235" s="9"/>
      <c r="E235" s="10"/>
      <c r="H235" s="10"/>
      <c r="I235" s="27"/>
    </row>
    <row r="236" spans="4:9" ht="14.25" customHeight="1" x14ac:dyDescent="0.3">
      <c r="D236" s="9"/>
      <c r="E236" s="10"/>
      <c r="H236" s="10"/>
      <c r="I236" s="27"/>
    </row>
    <row r="237" spans="4:9" ht="14.25" customHeight="1" x14ac:dyDescent="0.3">
      <c r="D237" s="9"/>
      <c r="E237" s="10"/>
      <c r="H237" s="10"/>
      <c r="I237" s="27"/>
    </row>
    <row r="238" spans="4:9" ht="14.25" customHeight="1" x14ac:dyDescent="0.3">
      <c r="D238" s="9"/>
      <c r="E238" s="10"/>
      <c r="H238" s="10"/>
      <c r="I238" s="27"/>
    </row>
    <row r="239" spans="4:9" ht="14.25" customHeight="1" x14ac:dyDescent="0.3">
      <c r="D239" s="9"/>
      <c r="E239" s="10"/>
      <c r="H239" s="10"/>
      <c r="I239" s="27"/>
    </row>
    <row r="240" spans="4:9" ht="14.25" customHeight="1" x14ac:dyDescent="0.3">
      <c r="D240" s="9"/>
      <c r="E240" s="10"/>
      <c r="H240" s="10"/>
      <c r="I240" s="27"/>
    </row>
    <row r="241" spans="4:9" ht="14.25" customHeight="1" x14ac:dyDescent="0.3">
      <c r="D241" s="9"/>
      <c r="E241" s="10"/>
      <c r="H241" s="10"/>
      <c r="I241" s="27"/>
    </row>
    <row r="242" spans="4:9" ht="14.25" customHeight="1" x14ac:dyDescent="0.3">
      <c r="D242" s="9"/>
      <c r="E242" s="10"/>
      <c r="H242" s="10"/>
      <c r="I242" s="27"/>
    </row>
    <row r="243" spans="4:9" ht="14.25" customHeight="1" x14ac:dyDescent="0.3">
      <c r="D243" s="9"/>
      <c r="E243" s="10"/>
      <c r="H243" s="10"/>
      <c r="I243" s="27"/>
    </row>
    <row r="244" spans="4:9" ht="14.25" customHeight="1" x14ac:dyDescent="0.3">
      <c r="D244" s="9"/>
      <c r="E244" s="10"/>
      <c r="H244" s="10"/>
      <c r="I244" s="27"/>
    </row>
    <row r="245" spans="4:9" ht="14.25" customHeight="1" x14ac:dyDescent="0.3">
      <c r="D245" s="9"/>
      <c r="E245" s="10"/>
      <c r="H245" s="10"/>
      <c r="I245" s="27"/>
    </row>
    <row r="246" spans="4:9" ht="14.25" customHeight="1" x14ac:dyDescent="0.3">
      <c r="D246" s="9"/>
      <c r="E246" s="10"/>
      <c r="H246" s="10"/>
      <c r="I246" s="27"/>
    </row>
    <row r="247" spans="4:9" ht="14.25" customHeight="1" x14ac:dyDescent="0.3">
      <c r="D247" s="9"/>
      <c r="E247" s="10"/>
      <c r="H247" s="10"/>
      <c r="I247" s="27"/>
    </row>
    <row r="248" spans="4:9" ht="14.25" customHeight="1" x14ac:dyDescent="0.3">
      <c r="D248" s="9"/>
      <c r="E248" s="10"/>
      <c r="H248" s="10"/>
      <c r="I248" s="27"/>
    </row>
    <row r="249" spans="4:9" ht="14.25" customHeight="1" x14ac:dyDescent="0.3">
      <c r="D249" s="9"/>
      <c r="E249" s="10"/>
      <c r="H249" s="10"/>
      <c r="I249" s="27"/>
    </row>
    <row r="250" spans="4:9" ht="14.25" customHeight="1" x14ac:dyDescent="0.3">
      <c r="D250" s="9"/>
      <c r="E250" s="10"/>
      <c r="H250" s="10"/>
      <c r="I250" s="27"/>
    </row>
    <row r="251" spans="4:9" ht="14.25" customHeight="1" x14ac:dyDescent="0.3">
      <c r="D251" s="9"/>
      <c r="E251" s="10"/>
      <c r="H251" s="10"/>
      <c r="I251" s="27"/>
    </row>
    <row r="252" spans="4:9" ht="14.25" customHeight="1" x14ac:dyDescent="0.3">
      <c r="D252" s="9"/>
      <c r="E252" s="10"/>
      <c r="H252" s="10"/>
      <c r="I252" s="27"/>
    </row>
    <row r="253" spans="4:9" ht="14.25" customHeight="1" x14ac:dyDescent="0.3">
      <c r="D253" s="9"/>
      <c r="E253" s="10"/>
      <c r="H253" s="10"/>
      <c r="I253" s="27"/>
    </row>
    <row r="254" spans="4:9" ht="14.25" customHeight="1" x14ac:dyDescent="0.3">
      <c r="D254" s="9"/>
      <c r="E254" s="10"/>
      <c r="H254" s="10"/>
      <c r="I254" s="27"/>
    </row>
    <row r="255" spans="4:9" ht="14.25" customHeight="1" x14ac:dyDescent="0.3">
      <c r="D255" s="9"/>
      <c r="E255" s="10"/>
      <c r="H255" s="10"/>
      <c r="I255" s="27"/>
    </row>
    <row r="256" spans="4:9" ht="14.25" customHeight="1" x14ac:dyDescent="0.3">
      <c r="D256" s="9"/>
      <c r="E256" s="10"/>
      <c r="H256" s="10"/>
      <c r="I256" s="27"/>
    </row>
    <row r="257" spans="4:9" ht="14.25" customHeight="1" x14ac:dyDescent="0.3">
      <c r="D257" s="9"/>
      <c r="E257" s="10"/>
      <c r="H257" s="10"/>
      <c r="I257" s="27"/>
    </row>
    <row r="258" spans="4:9" ht="14.25" customHeight="1" x14ac:dyDescent="0.3">
      <c r="D258" s="9"/>
      <c r="E258" s="10"/>
      <c r="H258" s="10"/>
      <c r="I258" s="27"/>
    </row>
    <row r="259" spans="4:9" ht="14.25" customHeight="1" x14ac:dyDescent="0.3">
      <c r="D259" s="9"/>
      <c r="E259" s="10"/>
      <c r="H259" s="10"/>
      <c r="I259" s="27"/>
    </row>
    <row r="260" spans="4:9" ht="14.25" customHeight="1" x14ac:dyDescent="0.3">
      <c r="D260" s="9"/>
      <c r="E260" s="10"/>
      <c r="H260" s="10"/>
      <c r="I260" s="27"/>
    </row>
    <row r="261" spans="4:9" ht="14.25" customHeight="1" x14ac:dyDescent="0.3">
      <c r="D261" s="9"/>
      <c r="E261" s="10"/>
      <c r="H261" s="10"/>
      <c r="I261" s="27"/>
    </row>
    <row r="262" spans="4:9" ht="14.25" customHeight="1" x14ac:dyDescent="0.3">
      <c r="D262" s="9"/>
      <c r="E262" s="10"/>
      <c r="H262" s="10"/>
      <c r="I262" s="27"/>
    </row>
    <row r="263" spans="4:9" ht="14.25" customHeight="1" x14ac:dyDescent="0.3">
      <c r="D263" s="9"/>
      <c r="E263" s="10"/>
      <c r="H263" s="10"/>
      <c r="I263" s="27"/>
    </row>
    <row r="264" spans="4:9" ht="14.25" customHeight="1" x14ac:dyDescent="0.3">
      <c r="D264" s="9"/>
      <c r="E264" s="10"/>
      <c r="H264" s="10"/>
      <c r="I264" s="27"/>
    </row>
    <row r="265" spans="4:9" ht="14.25" customHeight="1" x14ac:dyDescent="0.3">
      <c r="D265" s="9"/>
      <c r="E265" s="10"/>
      <c r="H265" s="10"/>
      <c r="I265" s="27"/>
    </row>
    <row r="266" spans="4:9" ht="14.25" customHeight="1" x14ac:dyDescent="0.3">
      <c r="D266" s="9"/>
      <c r="E266" s="10"/>
      <c r="H266" s="10"/>
      <c r="I266" s="27"/>
    </row>
    <row r="267" spans="4:9" ht="14.25" customHeight="1" x14ac:dyDescent="0.3">
      <c r="D267" s="9"/>
      <c r="E267" s="10"/>
      <c r="H267" s="10"/>
      <c r="I267" s="27"/>
    </row>
    <row r="268" spans="4:9" ht="14.25" customHeight="1" x14ac:dyDescent="0.3">
      <c r="D268" s="9"/>
      <c r="E268" s="10"/>
      <c r="H268" s="10"/>
      <c r="I268" s="27"/>
    </row>
    <row r="269" spans="4:9" ht="14.25" customHeight="1" x14ac:dyDescent="0.3">
      <c r="D269" s="9"/>
      <c r="E269" s="10"/>
      <c r="H269" s="10"/>
      <c r="I269" s="27"/>
    </row>
    <row r="270" spans="4:9" ht="14.25" customHeight="1" x14ac:dyDescent="0.3">
      <c r="D270" s="9"/>
      <c r="E270" s="10"/>
      <c r="H270" s="10"/>
      <c r="I270" s="27"/>
    </row>
    <row r="271" spans="4:9" ht="14.25" customHeight="1" x14ac:dyDescent="0.3">
      <c r="D271" s="9"/>
      <c r="E271" s="10"/>
      <c r="H271" s="10"/>
      <c r="I271" s="27"/>
    </row>
    <row r="272" spans="4:9" ht="14.25" customHeight="1" x14ac:dyDescent="0.3">
      <c r="D272" s="9"/>
      <c r="E272" s="10"/>
      <c r="H272" s="10"/>
      <c r="I272" s="27"/>
    </row>
    <row r="273" spans="4:9" ht="14.25" customHeight="1" x14ac:dyDescent="0.3">
      <c r="D273" s="9"/>
      <c r="E273" s="10"/>
      <c r="H273" s="10"/>
      <c r="I273" s="27"/>
    </row>
    <row r="274" spans="4:9" ht="14.25" customHeight="1" x14ac:dyDescent="0.3">
      <c r="D274" s="9"/>
      <c r="E274" s="10"/>
      <c r="H274" s="10"/>
      <c r="I274" s="27"/>
    </row>
    <row r="275" spans="4:9" ht="14.25" customHeight="1" x14ac:dyDescent="0.3">
      <c r="D275" s="9"/>
      <c r="E275" s="10"/>
      <c r="H275" s="10"/>
      <c r="I275" s="27"/>
    </row>
    <row r="276" spans="4:9" ht="14.25" customHeight="1" x14ac:dyDescent="0.3">
      <c r="D276" s="9"/>
      <c r="E276" s="10"/>
      <c r="H276" s="10"/>
      <c r="I276" s="27"/>
    </row>
    <row r="277" spans="4:9" ht="14.25" customHeight="1" x14ac:dyDescent="0.3">
      <c r="D277" s="9"/>
      <c r="E277" s="10"/>
      <c r="H277" s="10"/>
      <c r="I277" s="27"/>
    </row>
    <row r="278" spans="4:9" ht="14.25" customHeight="1" x14ac:dyDescent="0.3">
      <c r="D278" s="9"/>
      <c r="E278" s="10"/>
      <c r="H278" s="10"/>
      <c r="I278" s="27"/>
    </row>
    <row r="279" spans="4:9" ht="14.25" customHeight="1" x14ac:dyDescent="0.3">
      <c r="D279" s="9"/>
      <c r="E279" s="10"/>
      <c r="H279" s="10"/>
      <c r="I279" s="27"/>
    </row>
    <row r="280" spans="4:9" ht="14.25" customHeight="1" x14ac:dyDescent="0.3">
      <c r="D280" s="9"/>
      <c r="E280" s="10"/>
      <c r="H280" s="10"/>
      <c r="I280" s="27"/>
    </row>
    <row r="281" spans="4:9" ht="14.25" customHeight="1" x14ac:dyDescent="0.3">
      <c r="D281" s="9"/>
      <c r="E281" s="10"/>
      <c r="H281" s="10"/>
      <c r="I281" s="27"/>
    </row>
    <row r="282" spans="4:9" ht="14.25" customHeight="1" x14ac:dyDescent="0.3">
      <c r="D282" s="9"/>
      <c r="E282" s="10"/>
      <c r="H282" s="10"/>
      <c r="I282" s="27"/>
    </row>
    <row r="283" spans="4:9" ht="14.25" customHeight="1" x14ac:dyDescent="0.3">
      <c r="D283" s="9"/>
      <c r="E283" s="10"/>
      <c r="H283" s="10"/>
      <c r="I283" s="27"/>
    </row>
    <row r="284" spans="4:9" ht="14.25" customHeight="1" x14ac:dyDescent="0.3">
      <c r="D284" s="9"/>
      <c r="E284" s="10"/>
      <c r="H284" s="10"/>
      <c r="I284" s="27"/>
    </row>
    <row r="285" spans="4:9" ht="14.25" customHeight="1" x14ac:dyDescent="0.3">
      <c r="D285" s="9"/>
      <c r="E285" s="10"/>
      <c r="H285" s="10"/>
      <c r="I285" s="27"/>
    </row>
    <row r="286" spans="4:9" ht="14.25" customHeight="1" x14ac:dyDescent="0.3">
      <c r="D286" s="9"/>
      <c r="E286" s="10"/>
      <c r="H286" s="10"/>
      <c r="I286" s="27"/>
    </row>
    <row r="287" spans="4:9" ht="14.25" customHeight="1" x14ac:dyDescent="0.3">
      <c r="D287" s="9"/>
      <c r="E287" s="10"/>
      <c r="H287" s="10"/>
      <c r="I287" s="27"/>
    </row>
    <row r="288" spans="4:9" ht="14.25" customHeight="1" x14ac:dyDescent="0.3">
      <c r="D288" s="9"/>
      <c r="E288" s="10"/>
      <c r="H288" s="10"/>
      <c r="I288" s="27"/>
    </row>
    <row r="289" spans="4:9" ht="14.25" customHeight="1" x14ac:dyDescent="0.3">
      <c r="D289" s="9"/>
      <c r="E289" s="10"/>
      <c r="H289" s="10"/>
      <c r="I289" s="27"/>
    </row>
    <row r="290" spans="4:9" ht="14.25" customHeight="1" x14ac:dyDescent="0.3">
      <c r="D290" s="9"/>
      <c r="E290" s="10"/>
      <c r="H290" s="10"/>
      <c r="I290" s="27"/>
    </row>
    <row r="291" spans="4:9" ht="14.25" customHeight="1" x14ac:dyDescent="0.3">
      <c r="D291" s="9"/>
      <c r="E291" s="10"/>
      <c r="H291" s="10"/>
      <c r="I291" s="27"/>
    </row>
    <row r="292" spans="4:9" ht="14.25" customHeight="1" x14ac:dyDescent="0.3">
      <c r="D292" s="9"/>
      <c r="E292" s="10"/>
      <c r="H292" s="10"/>
      <c r="I292" s="27"/>
    </row>
    <row r="293" spans="4:9" ht="14.25" customHeight="1" x14ac:dyDescent="0.3">
      <c r="D293" s="9"/>
      <c r="E293" s="10"/>
      <c r="H293" s="10"/>
      <c r="I293" s="27"/>
    </row>
    <row r="294" spans="4:9" ht="14.25" customHeight="1" x14ac:dyDescent="0.3">
      <c r="D294" s="9"/>
      <c r="E294" s="10"/>
      <c r="H294" s="10"/>
      <c r="I294" s="27"/>
    </row>
    <row r="295" spans="4:9" ht="14.25" customHeight="1" x14ac:dyDescent="0.3">
      <c r="D295" s="9"/>
      <c r="E295" s="10"/>
      <c r="H295" s="10"/>
      <c r="I295" s="27"/>
    </row>
    <row r="296" spans="4:9" ht="14.25" customHeight="1" x14ac:dyDescent="0.3">
      <c r="D296" s="9"/>
      <c r="E296" s="10"/>
      <c r="H296" s="10"/>
      <c r="I296" s="27"/>
    </row>
    <row r="297" spans="4:9" ht="14.25" customHeight="1" x14ac:dyDescent="0.3">
      <c r="D297" s="9"/>
      <c r="E297" s="10"/>
      <c r="H297" s="10"/>
      <c r="I297" s="27"/>
    </row>
    <row r="298" spans="4:9" ht="14.25" customHeight="1" x14ac:dyDescent="0.3">
      <c r="D298" s="9"/>
      <c r="E298" s="10"/>
      <c r="H298" s="10"/>
      <c r="I298" s="27"/>
    </row>
    <row r="299" spans="4:9" ht="14.25" customHeight="1" x14ac:dyDescent="0.3">
      <c r="D299" s="9"/>
      <c r="E299" s="10"/>
      <c r="H299" s="10"/>
      <c r="I299" s="27"/>
    </row>
    <row r="300" spans="4:9" ht="14.25" customHeight="1" x14ac:dyDescent="0.3">
      <c r="D300" s="9"/>
      <c r="E300" s="10"/>
      <c r="H300" s="10"/>
      <c r="I300" s="27"/>
    </row>
    <row r="301" spans="4:9" ht="14.25" customHeight="1" x14ac:dyDescent="0.3">
      <c r="D301" s="9"/>
      <c r="E301" s="10"/>
      <c r="H301" s="10"/>
      <c r="I301" s="27"/>
    </row>
    <row r="302" spans="4:9" ht="14.25" customHeight="1" x14ac:dyDescent="0.3">
      <c r="D302" s="9"/>
      <c r="E302" s="10"/>
      <c r="H302" s="10"/>
      <c r="I302" s="27"/>
    </row>
    <row r="303" spans="4:9" ht="14.25" customHeight="1" x14ac:dyDescent="0.3">
      <c r="D303" s="9"/>
      <c r="E303" s="10"/>
      <c r="H303" s="10"/>
      <c r="I303" s="27"/>
    </row>
    <row r="304" spans="4:9" ht="14.25" customHeight="1" x14ac:dyDescent="0.3">
      <c r="D304" s="9"/>
      <c r="E304" s="10"/>
      <c r="H304" s="10"/>
      <c r="I304" s="27"/>
    </row>
    <row r="305" spans="4:9" ht="14.25" customHeight="1" x14ac:dyDescent="0.3">
      <c r="D305" s="9"/>
      <c r="E305" s="10"/>
      <c r="H305" s="10"/>
      <c r="I305" s="27"/>
    </row>
    <row r="306" spans="4:9" ht="14.25" customHeight="1" x14ac:dyDescent="0.3">
      <c r="D306" s="9"/>
      <c r="E306" s="10"/>
      <c r="H306" s="10"/>
      <c r="I306" s="27"/>
    </row>
    <row r="307" spans="4:9" ht="14.25" customHeight="1" x14ac:dyDescent="0.3">
      <c r="D307" s="9"/>
      <c r="E307" s="10"/>
      <c r="H307" s="10"/>
      <c r="I307" s="27"/>
    </row>
    <row r="308" spans="4:9" ht="14.25" customHeight="1" x14ac:dyDescent="0.3">
      <c r="D308" s="9"/>
      <c r="E308" s="10"/>
      <c r="H308" s="10"/>
      <c r="I308" s="27"/>
    </row>
    <row r="309" spans="4:9" ht="14.25" customHeight="1" x14ac:dyDescent="0.3">
      <c r="D309" s="9"/>
      <c r="E309" s="10"/>
      <c r="H309" s="10"/>
      <c r="I309" s="27"/>
    </row>
    <row r="310" spans="4:9" ht="14.25" customHeight="1" x14ac:dyDescent="0.3">
      <c r="D310" s="9"/>
      <c r="E310" s="10"/>
      <c r="H310" s="10"/>
      <c r="I310" s="27"/>
    </row>
    <row r="311" spans="4:9" ht="14.25" customHeight="1" x14ac:dyDescent="0.3">
      <c r="D311" s="9"/>
      <c r="E311" s="10"/>
      <c r="H311" s="10"/>
      <c r="I311" s="27"/>
    </row>
    <row r="312" spans="4:9" ht="14.25" customHeight="1" x14ac:dyDescent="0.3">
      <c r="D312" s="9"/>
      <c r="E312" s="10"/>
      <c r="H312" s="10"/>
      <c r="I312" s="27"/>
    </row>
    <row r="313" spans="4:9" ht="14.25" customHeight="1" x14ac:dyDescent="0.3">
      <c r="D313" s="9"/>
      <c r="E313" s="10"/>
      <c r="H313" s="10"/>
      <c r="I313" s="27"/>
    </row>
    <row r="314" spans="4:9" ht="14.25" customHeight="1" x14ac:dyDescent="0.3">
      <c r="D314" s="9"/>
      <c r="E314" s="10"/>
      <c r="H314" s="10"/>
      <c r="I314" s="27"/>
    </row>
    <row r="315" spans="4:9" ht="14.25" customHeight="1" x14ac:dyDescent="0.3">
      <c r="D315" s="9"/>
      <c r="E315" s="10"/>
      <c r="H315" s="10"/>
      <c r="I315" s="27"/>
    </row>
    <row r="316" spans="4:9" ht="14.25" customHeight="1" x14ac:dyDescent="0.3">
      <c r="D316" s="9"/>
      <c r="E316" s="10"/>
      <c r="H316" s="10"/>
      <c r="I316" s="27"/>
    </row>
    <row r="317" spans="4:9" ht="14.25" customHeight="1" x14ac:dyDescent="0.3">
      <c r="D317" s="9"/>
      <c r="E317" s="10"/>
      <c r="H317" s="10"/>
      <c r="I317" s="27"/>
    </row>
    <row r="318" spans="4:9" ht="14.25" customHeight="1" x14ac:dyDescent="0.3">
      <c r="D318" s="9"/>
      <c r="E318" s="10"/>
      <c r="H318" s="10"/>
      <c r="I318" s="27"/>
    </row>
    <row r="319" spans="4:9" ht="14.25" customHeight="1" x14ac:dyDescent="0.3">
      <c r="D319" s="9"/>
      <c r="E319" s="10"/>
      <c r="H319" s="10"/>
      <c r="I319" s="27"/>
    </row>
    <row r="320" spans="4:9" ht="14.25" customHeight="1" x14ac:dyDescent="0.3">
      <c r="D320" s="9"/>
      <c r="E320" s="10"/>
      <c r="H320" s="10"/>
      <c r="I320" s="27"/>
    </row>
    <row r="321" spans="4:9" ht="14.25" customHeight="1" x14ac:dyDescent="0.3">
      <c r="D321" s="9"/>
      <c r="E321" s="10"/>
      <c r="H321" s="10"/>
      <c r="I321" s="27"/>
    </row>
    <row r="322" spans="4:9" ht="14.25" customHeight="1" x14ac:dyDescent="0.3">
      <c r="D322" s="9"/>
      <c r="E322" s="10"/>
      <c r="H322" s="10"/>
      <c r="I322" s="27"/>
    </row>
    <row r="323" spans="4:9" ht="14.25" customHeight="1" x14ac:dyDescent="0.3">
      <c r="D323" s="9"/>
      <c r="E323" s="10"/>
      <c r="H323" s="10"/>
      <c r="I323" s="27"/>
    </row>
    <row r="324" spans="4:9" ht="14.25" customHeight="1" x14ac:dyDescent="0.3">
      <c r="D324" s="9"/>
      <c r="E324" s="10"/>
      <c r="H324" s="10"/>
      <c r="I324" s="27"/>
    </row>
    <row r="325" spans="4:9" ht="14.25" customHeight="1" x14ac:dyDescent="0.3">
      <c r="D325" s="9"/>
      <c r="E325" s="10"/>
      <c r="H325" s="10"/>
      <c r="I325" s="27"/>
    </row>
    <row r="326" spans="4:9" ht="14.25" customHeight="1" x14ac:dyDescent="0.3">
      <c r="D326" s="9"/>
      <c r="E326" s="10"/>
      <c r="H326" s="10"/>
      <c r="I326" s="27"/>
    </row>
    <row r="327" spans="4:9" ht="14.25" customHeight="1" x14ac:dyDescent="0.3">
      <c r="D327" s="9"/>
      <c r="E327" s="10"/>
      <c r="H327" s="10"/>
      <c r="I327" s="27"/>
    </row>
    <row r="328" spans="4:9" ht="14.25" customHeight="1" x14ac:dyDescent="0.3">
      <c r="D328" s="9"/>
      <c r="E328" s="10"/>
      <c r="H328" s="10"/>
      <c r="I328" s="27"/>
    </row>
    <row r="329" spans="4:9" ht="14.25" customHeight="1" x14ac:dyDescent="0.3">
      <c r="D329" s="9"/>
      <c r="E329" s="10"/>
      <c r="H329" s="10"/>
      <c r="I329" s="27"/>
    </row>
    <row r="330" spans="4:9" ht="14.25" customHeight="1" x14ac:dyDescent="0.3">
      <c r="D330" s="9"/>
      <c r="E330" s="10"/>
      <c r="H330" s="10"/>
      <c r="I330" s="27"/>
    </row>
    <row r="331" spans="4:9" ht="14.25" customHeight="1" x14ac:dyDescent="0.3">
      <c r="D331" s="9"/>
      <c r="E331" s="10"/>
      <c r="H331" s="10"/>
      <c r="I331" s="27"/>
    </row>
    <row r="332" spans="4:9" ht="14.25" customHeight="1" x14ac:dyDescent="0.3">
      <c r="D332" s="9"/>
      <c r="E332" s="10"/>
      <c r="H332" s="10"/>
      <c r="I332" s="27"/>
    </row>
    <row r="333" spans="4:9" ht="14.25" customHeight="1" x14ac:dyDescent="0.3">
      <c r="D333" s="9"/>
      <c r="E333" s="10"/>
      <c r="H333" s="10"/>
      <c r="I333" s="27"/>
    </row>
    <row r="334" spans="4:9" ht="14.25" customHeight="1" x14ac:dyDescent="0.3">
      <c r="D334" s="9"/>
      <c r="E334" s="10"/>
      <c r="H334" s="10"/>
      <c r="I334" s="27"/>
    </row>
    <row r="335" spans="4:9" ht="14.25" customHeight="1" x14ac:dyDescent="0.3">
      <c r="D335" s="9"/>
      <c r="E335" s="10"/>
      <c r="H335" s="10"/>
      <c r="I335" s="27"/>
    </row>
    <row r="336" spans="4:9" ht="14.25" customHeight="1" x14ac:dyDescent="0.3">
      <c r="D336" s="9"/>
      <c r="E336" s="10"/>
      <c r="H336" s="10"/>
      <c r="I336" s="27"/>
    </row>
    <row r="337" spans="4:9" ht="14.25" customHeight="1" x14ac:dyDescent="0.3">
      <c r="D337" s="9"/>
      <c r="E337" s="10"/>
      <c r="H337" s="10"/>
      <c r="I337" s="27"/>
    </row>
    <row r="338" spans="4:9" ht="14.25" customHeight="1" x14ac:dyDescent="0.3">
      <c r="D338" s="9"/>
      <c r="E338" s="10"/>
      <c r="H338" s="10"/>
      <c r="I338" s="27"/>
    </row>
    <row r="339" spans="4:9" ht="14.25" customHeight="1" x14ac:dyDescent="0.3">
      <c r="D339" s="9"/>
      <c r="E339" s="10"/>
      <c r="H339" s="10"/>
      <c r="I339" s="27"/>
    </row>
    <row r="340" spans="4:9" ht="14.25" customHeight="1" x14ac:dyDescent="0.3">
      <c r="D340" s="9"/>
      <c r="E340" s="10"/>
      <c r="H340" s="10"/>
      <c r="I340" s="27"/>
    </row>
    <row r="341" spans="4:9" ht="14.25" customHeight="1" x14ac:dyDescent="0.3">
      <c r="D341" s="9"/>
      <c r="E341" s="10"/>
      <c r="H341" s="10"/>
      <c r="I341" s="27"/>
    </row>
    <row r="342" spans="4:9" ht="14.25" customHeight="1" x14ac:dyDescent="0.3">
      <c r="D342" s="9"/>
      <c r="E342" s="10"/>
      <c r="H342" s="10"/>
      <c r="I342" s="27"/>
    </row>
    <row r="343" spans="4:9" ht="14.25" customHeight="1" x14ac:dyDescent="0.3">
      <c r="D343" s="9"/>
      <c r="E343" s="10"/>
      <c r="H343" s="10"/>
      <c r="I343" s="27"/>
    </row>
    <row r="344" spans="4:9" ht="14.25" customHeight="1" x14ac:dyDescent="0.3">
      <c r="D344" s="9"/>
      <c r="E344" s="10"/>
      <c r="H344" s="10"/>
      <c r="I344" s="27"/>
    </row>
    <row r="345" spans="4:9" ht="14.25" customHeight="1" x14ac:dyDescent="0.3">
      <c r="D345" s="9"/>
      <c r="E345" s="10"/>
      <c r="H345" s="10"/>
      <c r="I345" s="27"/>
    </row>
    <row r="346" spans="4:9" ht="14.25" customHeight="1" x14ac:dyDescent="0.3">
      <c r="D346" s="9"/>
      <c r="E346" s="10"/>
      <c r="H346" s="10"/>
      <c r="I346" s="27"/>
    </row>
    <row r="347" spans="4:9" ht="14.25" customHeight="1" x14ac:dyDescent="0.3">
      <c r="D347" s="9"/>
      <c r="E347" s="10"/>
      <c r="H347" s="10"/>
      <c r="I347" s="27"/>
    </row>
    <row r="348" spans="4:9" ht="14.25" customHeight="1" x14ac:dyDescent="0.3">
      <c r="D348" s="9"/>
      <c r="E348" s="10"/>
      <c r="H348" s="10"/>
      <c r="I348" s="27"/>
    </row>
    <row r="349" spans="4:9" ht="14.25" customHeight="1" x14ac:dyDescent="0.3">
      <c r="D349" s="9"/>
      <c r="E349" s="10"/>
      <c r="H349" s="10"/>
      <c r="I349" s="27"/>
    </row>
    <row r="350" spans="4:9" ht="14.25" customHeight="1" x14ac:dyDescent="0.3">
      <c r="D350" s="9"/>
      <c r="E350" s="10"/>
      <c r="H350" s="10"/>
      <c r="I350" s="27"/>
    </row>
    <row r="351" spans="4:9" ht="14.25" customHeight="1" x14ac:dyDescent="0.3">
      <c r="D351" s="9"/>
      <c r="E351" s="10"/>
      <c r="H351" s="10"/>
      <c r="I351" s="27"/>
    </row>
    <row r="352" spans="4:9" ht="14.25" customHeight="1" x14ac:dyDescent="0.3">
      <c r="D352" s="9"/>
      <c r="E352" s="10"/>
      <c r="H352" s="10"/>
      <c r="I352" s="27"/>
    </row>
    <row r="353" spans="4:9" ht="14.25" customHeight="1" x14ac:dyDescent="0.3">
      <c r="D353" s="9"/>
      <c r="E353" s="10"/>
      <c r="H353" s="10"/>
      <c r="I353" s="27"/>
    </row>
    <row r="354" spans="4:9" ht="14.25" customHeight="1" x14ac:dyDescent="0.3">
      <c r="D354" s="9"/>
      <c r="E354" s="10"/>
      <c r="H354" s="10"/>
      <c r="I354" s="27"/>
    </row>
    <row r="355" spans="4:9" ht="14.25" customHeight="1" x14ac:dyDescent="0.3">
      <c r="D355" s="9"/>
      <c r="E355" s="10"/>
      <c r="H355" s="10"/>
      <c r="I355" s="27"/>
    </row>
    <row r="356" spans="4:9" ht="14.25" customHeight="1" x14ac:dyDescent="0.3">
      <c r="D356" s="9"/>
      <c r="E356" s="10"/>
      <c r="H356" s="10"/>
      <c r="I356" s="27"/>
    </row>
    <row r="357" spans="4:9" ht="14.25" customHeight="1" x14ac:dyDescent="0.3">
      <c r="D357" s="9"/>
      <c r="E357" s="10"/>
      <c r="H357" s="10"/>
      <c r="I357" s="27"/>
    </row>
    <row r="358" spans="4:9" ht="14.25" customHeight="1" x14ac:dyDescent="0.3">
      <c r="D358" s="9"/>
      <c r="E358" s="10"/>
      <c r="H358" s="10"/>
      <c r="I358" s="27"/>
    </row>
    <row r="359" spans="4:9" ht="14.25" customHeight="1" x14ac:dyDescent="0.3">
      <c r="D359" s="9"/>
      <c r="E359" s="10"/>
      <c r="H359" s="10"/>
      <c r="I359" s="27"/>
    </row>
    <row r="360" spans="4:9" ht="14.25" customHeight="1" x14ac:dyDescent="0.3">
      <c r="D360" s="9"/>
      <c r="E360" s="10"/>
      <c r="H360" s="10"/>
      <c r="I360" s="27"/>
    </row>
    <row r="361" spans="4:9" ht="14.25" customHeight="1" x14ac:dyDescent="0.3">
      <c r="D361" s="9"/>
      <c r="E361" s="10"/>
      <c r="H361" s="10"/>
      <c r="I361" s="27"/>
    </row>
    <row r="362" spans="4:9" ht="14.25" customHeight="1" x14ac:dyDescent="0.3">
      <c r="D362" s="9"/>
      <c r="E362" s="10"/>
      <c r="H362" s="10"/>
      <c r="I362" s="27"/>
    </row>
    <row r="363" spans="4:9" ht="14.25" customHeight="1" x14ac:dyDescent="0.3">
      <c r="D363" s="9"/>
      <c r="E363" s="10"/>
      <c r="H363" s="10"/>
      <c r="I363" s="27"/>
    </row>
    <row r="364" spans="4:9" ht="14.25" customHeight="1" x14ac:dyDescent="0.3">
      <c r="D364" s="9"/>
      <c r="E364" s="10"/>
      <c r="H364" s="10"/>
      <c r="I364" s="27"/>
    </row>
    <row r="365" spans="4:9" ht="14.25" customHeight="1" x14ac:dyDescent="0.3">
      <c r="D365" s="9"/>
      <c r="E365" s="10"/>
      <c r="H365" s="10"/>
      <c r="I365" s="27"/>
    </row>
    <row r="366" spans="4:9" ht="14.25" customHeight="1" x14ac:dyDescent="0.3">
      <c r="D366" s="9"/>
      <c r="E366" s="10"/>
      <c r="H366" s="10"/>
      <c r="I366" s="27"/>
    </row>
    <row r="367" spans="4:9" ht="14.25" customHeight="1" x14ac:dyDescent="0.3">
      <c r="D367" s="9"/>
      <c r="E367" s="10"/>
      <c r="H367" s="10"/>
      <c r="I367" s="27"/>
    </row>
    <row r="368" spans="4:9" ht="14.25" customHeight="1" x14ac:dyDescent="0.3">
      <c r="D368" s="9"/>
      <c r="E368" s="10"/>
      <c r="H368" s="10"/>
      <c r="I368" s="27"/>
    </row>
    <row r="369" spans="4:9" ht="14.25" customHeight="1" x14ac:dyDescent="0.3">
      <c r="D369" s="9"/>
      <c r="E369" s="10"/>
      <c r="H369" s="10"/>
      <c r="I369" s="27"/>
    </row>
    <row r="370" spans="4:9" ht="14.25" customHeight="1" x14ac:dyDescent="0.3">
      <c r="D370" s="9"/>
      <c r="E370" s="10"/>
      <c r="H370" s="10"/>
      <c r="I370" s="27"/>
    </row>
    <row r="371" spans="4:9" ht="14.25" customHeight="1" x14ac:dyDescent="0.3">
      <c r="D371" s="9"/>
      <c r="E371" s="10"/>
      <c r="H371" s="10"/>
      <c r="I371" s="27"/>
    </row>
    <row r="372" spans="4:9" ht="14.25" customHeight="1" x14ac:dyDescent="0.3">
      <c r="D372" s="9"/>
      <c r="E372" s="10"/>
      <c r="H372" s="10"/>
      <c r="I372" s="27"/>
    </row>
    <row r="373" spans="4:9" ht="14.25" customHeight="1" x14ac:dyDescent="0.3">
      <c r="D373" s="9"/>
      <c r="E373" s="10"/>
      <c r="H373" s="10"/>
      <c r="I373" s="27"/>
    </row>
    <row r="374" spans="4:9" ht="14.25" customHeight="1" x14ac:dyDescent="0.3">
      <c r="D374" s="9"/>
      <c r="E374" s="10"/>
      <c r="H374" s="10"/>
      <c r="I374" s="27"/>
    </row>
    <row r="375" spans="4:9" ht="14.25" customHeight="1" x14ac:dyDescent="0.3">
      <c r="D375" s="9"/>
      <c r="E375" s="10"/>
      <c r="H375" s="10"/>
      <c r="I375" s="27"/>
    </row>
    <row r="376" spans="4:9" ht="14.25" customHeight="1" x14ac:dyDescent="0.3">
      <c r="D376" s="9"/>
      <c r="E376" s="10"/>
      <c r="H376" s="10"/>
      <c r="I376" s="27"/>
    </row>
    <row r="377" spans="4:9" ht="14.25" customHeight="1" x14ac:dyDescent="0.3">
      <c r="D377" s="9"/>
      <c r="E377" s="10"/>
      <c r="H377" s="10"/>
      <c r="I377" s="27"/>
    </row>
    <row r="378" spans="4:9" ht="14.25" customHeight="1" x14ac:dyDescent="0.3">
      <c r="D378" s="9"/>
      <c r="E378" s="10"/>
      <c r="H378" s="10"/>
      <c r="I378" s="27"/>
    </row>
    <row r="379" spans="4:9" ht="14.25" customHeight="1" x14ac:dyDescent="0.3">
      <c r="D379" s="9"/>
      <c r="E379" s="10"/>
      <c r="H379" s="10"/>
      <c r="I379" s="27"/>
    </row>
    <row r="380" spans="4:9" ht="14.25" customHeight="1" x14ac:dyDescent="0.3">
      <c r="D380" s="9"/>
      <c r="E380" s="10"/>
      <c r="H380" s="10"/>
      <c r="I380" s="27"/>
    </row>
    <row r="381" spans="4:9" ht="14.25" customHeight="1" x14ac:dyDescent="0.3">
      <c r="D381" s="9"/>
      <c r="E381" s="10"/>
      <c r="H381" s="10"/>
      <c r="I381" s="27"/>
    </row>
    <row r="382" spans="4:9" ht="14.25" customHeight="1" x14ac:dyDescent="0.3">
      <c r="D382" s="9"/>
      <c r="E382" s="10"/>
      <c r="H382" s="10"/>
      <c r="I382" s="27"/>
    </row>
    <row r="383" spans="4:9" ht="14.25" customHeight="1" x14ac:dyDescent="0.3">
      <c r="D383" s="9"/>
      <c r="E383" s="10"/>
      <c r="H383" s="10"/>
      <c r="I383" s="27"/>
    </row>
    <row r="384" spans="4:9" ht="14.25" customHeight="1" x14ac:dyDescent="0.3">
      <c r="D384" s="9"/>
      <c r="E384" s="10"/>
      <c r="H384" s="10"/>
      <c r="I384" s="27"/>
    </row>
    <row r="385" spans="4:9" ht="14.25" customHeight="1" x14ac:dyDescent="0.3">
      <c r="D385" s="9"/>
      <c r="E385" s="10"/>
      <c r="H385" s="10"/>
      <c r="I385" s="27"/>
    </row>
    <row r="386" spans="4:9" ht="14.25" customHeight="1" x14ac:dyDescent="0.3">
      <c r="D386" s="9"/>
      <c r="E386" s="10"/>
      <c r="H386" s="10"/>
      <c r="I386" s="27"/>
    </row>
    <row r="387" spans="4:9" ht="14.25" customHeight="1" x14ac:dyDescent="0.3">
      <c r="D387" s="9"/>
      <c r="E387" s="10"/>
      <c r="H387" s="10"/>
      <c r="I387" s="27"/>
    </row>
    <row r="388" spans="4:9" ht="14.25" customHeight="1" x14ac:dyDescent="0.3">
      <c r="D388" s="9"/>
      <c r="E388" s="10"/>
      <c r="H388" s="10"/>
      <c r="I388" s="27"/>
    </row>
    <row r="389" spans="4:9" ht="14.25" customHeight="1" x14ac:dyDescent="0.3">
      <c r="D389" s="9"/>
      <c r="E389" s="10"/>
      <c r="H389" s="10"/>
      <c r="I389" s="27"/>
    </row>
    <row r="390" spans="4:9" ht="14.25" customHeight="1" x14ac:dyDescent="0.3">
      <c r="D390" s="9"/>
      <c r="E390" s="10"/>
      <c r="H390" s="10"/>
      <c r="I390" s="27"/>
    </row>
    <row r="391" spans="4:9" ht="14.25" customHeight="1" x14ac:dyDescent="0.3">
      <c r="D391" s="9"/>
      <c r="E391" s="10"/>
      <c r="H391" s="10"/>
      <c r="I391" s="27"/>
    </row>
    <row r="392" spans="4:9" ht="14.25" customHeight="1" x14ac:dyDescent="0.3">
      <c r="D392" s="9"/>
      <c r="E392" s="10"/>
      <c r="H392" s="10"/>
      <c r="I392" s="27"/>
    </row>
    <row r="393" spans="4:9" ht="14.25" customHeight="1" x14ac:dyDescent="0.3">
      <c r="D393" s="9"/>
      <c r="E393" s="10"/>
      <c r="H393" s="10"/>
      <c r="I393" s="27"/>
    </row>
    <row r="394" spans="4:9" ht="14.25" customHeight="1" x14ac:dyDescent="0.3">
      <c r="D394" s="9"/>
      <c r="E394" s="10"/>
      <c r="H394" s="10"/>
      <c r="I394" s="27"/>
    </row>
    <row r="395" spans="4:9" ht="14.25" customHeight="1" x14ac:dyDescent="0.3">
      <c r="D395" s="9"/>
      <c r="E395" s="10"/>
      <c r="H395" s="10"/>
      <c r="I395" s="27"/>
    </row>
    <row r="396" spans="4:9" ht="14.25" customHeight="1" x14ac:dyDescent="0.3">
      <c r="D396" s="9"/>
      <c r="E396" s="10"/>
      <c r="H396" s="10"/>
      <c r="I396" s="27"/>
    </row>
    <row r="397" spans="4:9" ht="14.25" customHeight="1" x14ac:dyDescent="0.3">
      <c r="D397" s="9"/>
      <c r="E397" s="10"/>
      <c r="H397" s="10"/>
      <c r="I397" s="27"/>
    </row>
    <row r="398" spans="4:9" ht="14.25" customHeight="1" x14ac:dyDescent="0.3">
      <c r="D398" s="9"/>
      <c r="E398" s="10"/>
      <c r="H398" s="10"/>
      <c r="I398" s="27"/>
    </row>
    <row r="399" spans="4:9" ht="14.25" customHeight="1" x14ac:dyDescent="0.3">
      <c r="D399" s="9"/>
      <c r="E399" s="10"/>
      <c r="H399" s="10"/>
      <c r="I399" s="27"/>
    </row>
    <row r="400" spans="4:9" ht="14.25" customHeight="1" x14ac:dyDescent="0.3">
      <c r="D400" s="9"/>
      <c r="E400" s="10"/>
      <c r="H400" s="10"/>
      <c r="I400" s="27"/>
    </row>
    <row r="401" spans="4:9" ht="14.25" customHeight="1" x14ac:dyDescent="0.3">
      <c r="D401" s="9"/>
      <c r="E401" s="10"/>
      <c r="H401" s="10"/>
      <c r="I401" s="27"/>
    </row>
    <row r="402" spans="4:9" ht="14.25" customHeight="1" x14ac:dyDescent="0.3">
      <c r="D402" s="9"/>
      <c r="E402" s="10"/>
      <c r="H402" s="10"/>
      <c r="I402" s="27"/>
    </row>
    <row r="403" spans="4:9" ht="14.25" customHeight="1" x14ac:dyDescent="0.3">
      <c r="D403" s="9"/>
      <c r="E403" s="10"/>
      <c r="H403" s="10"/>
      <c r="I403" s="27"/>
    </row>
    <row r="404" spans="4:9" ht="14.25" customHeight="1" x14ac:dyDescent="0.3">
      <c r="D404" s="9"/>
      <c r="E404" s="10"/>
      <c r="H404" s="10"/>
      <c r="I404" s="27"/>
    </row>
    <row r="405" spans="4:9" ht="14.25" customHeight="1" x14ac:dyDescent="0.3">
      <c r="D405" s="9"/>
      <c r="E405" s="10"/>
      <c r="H405" s="10"/>
      <c r="I405" s="27"/>
    </row>
    <row r="406" spans="4:9" ht="14.25" customHeight="1" x14ac:dyDescent="0.3">
      <c r="D406" s="9"/>
      <c r="E406" s="10"/>
      <c r="H406" s="10"/>
      <c r="I406" s="27"/>
    </row>
    <row r="407" spans="4:9" ht="14.25" customHeight="1" x14ac:dyDescent="0.3">
      <c r="D407" s="9"/>
      <c r="E407" s="10"/>
      <c r="H407" s="10"/>
      <c r="I407" s="27"/>
    </row>
    <row r="408" spans="4:9" ht="14.25" customHeight="1" x14ac:dyDescent="0.3">
      <c r="D408" s="9"/>
      <c r="E408" s="10"/>
      <c r="H408" s="10"/>
      <c r="I408" s="27"/>
    </row>
    <row r="409" spans="4:9" ht="14.25" customHeight="1" x14ac:dyDescent="0.3">
      <c r="D409" s="9"/>
      <c r="E409" s="10"/>
      <c r="H409" s="10"/>
      <c r="I409" s="27"/>
    </row>
    <row r="410" spans="4:9" ht="14.25" customHeight="1" x14ac:dyDescent="0.3">
      <c r="D410" s="9"/>
      <c r="E410" s="10"/>
      <c r="H410" s="10"/>
      <c r="I410" s="27"/>
    </row>
    <row r="411" spans="4:9" ht="14.25" customHeight="1" x14ac:dyDescent="0.3">
      <c r="D411" s="9"/>
      <c r="E411" s="10"/>
      <c r="H411" s="10"/>
      <c r="I411" s="27"/>
    </row>
    <row r="412" spans="4:9" ht="14.25" customHeight="1" x14ac:dyDescent="0.3">
      <c r="D412" s="9"/>
      <c r="E412" s="10"/>
      <c r="H412" s="10"/>
      <c r="I412" s="27"/>
    </row>
    <row r="413" spans="4:9" ht="14.25" customHeight="1" x14ac:dyDescent="0.3">
      <c r="D413" s="9"/>
      <c r="E413" s="10"/>
      <c r="H413" s="10"/>
      <c r="I413" s="27"/>
    </row>
    <row r="414" spans="4:9" ht="14.25" customHeight="1" x14ac:dyDescent="0.3">
      <c r="D414" s="9"/>
      <c r="E414" s="10"/>
      <c r="H414" s="10"/>
      <c r="I414" s="27"/>
    </row>
    <row r="415" spans="4:9" ht="14.25" customHeight="1" x14ac:dyDescent="0.3">
      <c r="D415" s="9"/>
      <c r="E415" s="10"/>
      <c r="H415" s="10"/>
      <c r="I415" s="27"/>
    </row>
    <row r="416" spans="4:9" ht="14.25" customHeight="1" x14ac:dyDescent="0.3">
      <c r="D416" s="9"/>
      <c r="E416" s="10"/>
      <c r="H416" s="10"/>
      <c r="I416" s="27"/>
    </row>
    <row r="417" spans="4:9" ht="14.25" customHeight="1" x14ac:dyDescent="0.3">
      <c r="D417" s="9"/>
      <c r="E417" s="10"/>
      <c r="H417" s="10"/>
      <c r="I417" s="27"/>
    </row>
    <row r="418" spans="4:9" ht="14.25" customHeight="1" x14ac:dyDescent="0.3">
      <c r="D418" s="9"/>
      <c r="E418" s="10"/>
      <c r="H418" s="10"/>
      <c r="I418" s="27"/>
    </row>
    <row r="419" spans="4:9" ht="14.25" customHeight="1" x14ac:dyDescent="0.3">
      <c r="D419" s="9"/>
      <c r="E419" s="10"/>
      <c r="H419" s="10"/>
      <c r="I419" s="27"/>
    </row>
    <row r="420" spans="4:9" ht="14.25" customHeight="1" x14ac:dyDescent="0.3">
      <c r="D420" s="9"/>
      <c r="E420" s="10"/>
      <c r="H420" s="10"/>
      <c r="I420" s="27"/>
    </row>
    <row r="421" spans="4:9" ht="14.25" customHeight="1" x14ac:dyDescent="0.3">
      <c r="D421" s="9"/>
      <c r="E421" s="10"/>
      <c r="H421" s="10"/>
      <c r="I421" s="27"/>
    </row>
    <row r="422" spans="4:9" ht="14.25" customHeight="1" x14ac:dyDescent="0.3">
      <c r="D422" s="9"/>
      <c r="E422" s="10"/>
      <c r="H422" s="10"/>
      <c r="I422" s="27"/>
    </row>
    <row r="423" spans="4:9" ht="14.25" customHeight="1" x14ac:dyDescent="0.3">
      <c r="D423" s="9"/>
      <c r="E423" s="10"/>
      <c r="H423" s="10"/>
      <c r="I423" s="27"/>
    </row>
    <row r="424" spans="4:9" ht="14.25" customHeight="1" x14ac:dyDescent="0.3">
      <c r="D424" s="9"/>
      <c r="E424" s="10"/>
      <c r="H424" s="10"/>
      <c r="I424" s="27"/>
    </row>
    <row r="425" spans="4:9" ht="14.25" customHeight="1" x14ac:dyDescent="0.3">
      <c r="D425" s="9"/>
      <c r="E425" s="10"/>
      <c r="H425" s="10"/>
      <c r="I425" s="27"/>
    </row>
    <row r="426" spans="4:9" ht="14.25" customHeight="1" x14ac:dyDescent="0.3">
      <c r="D426" s="9"/>
      <c r="E426" s="10"/>
      <c r="H426" s="10"/>
      <c r="I426" s="27"/>
    </row>
    <row r="427" spans="4:9" ht="14.25" customHeight="1" x14ac:dyDescent="0.3">
      <c r="D427" s="9"/>
      <c r="E427" s="10"/>
      <c r="H427" s="10"/>
      <c r="I427" s="27"/>
    </row>
    <row r="428" spans="4:9" ht="14.25" customHeight="1" x14ac:dyDescent="0.3">
      <c r="D428" s="9"/>
      <c r="E428" s="10"/>
      <c r="H428" s="10"/>
      <c r="I428" s="27"/>
    </row>
    <row r="429" spans="4:9" ht="14.25" customHeight="1" x14ac:dyDescent="0.3">
      <c r="D429" s="9"/>
      <c r="E429" s="10"/>
      <c r="H429" s="10"/>
      <c r="I429" s="27"/>
    </row>
    <row r="430" spans="4:9" ht="14.25" customHeight="1" x14ac:dyDescent="0.3">
      <c r="D430" s="9"/>
      <c r="E430" s="10"/>
      <c r="H430" s="10"/>
      <c r="I430" s="27"/>
    </row>
    <row r="431" spans="4:9" ht="14.25" customHeight="1" x14ac:dyDescent="0.3">
      <c r="D431" s="9"/>
      <c r="E431" s="10"/>
      <c r="H431" s="10"/>
      <c r="I431" s="27"/>
    </row>
    <row r="432" spans="4:9" ht="14.25" customHeight="1" x14ac:dyDescent="0.3">
      <c r="D432" s="9"/>
      <c r="E432" s="10"/>
      <c r="H432" s="10"/>
      <c r="I432" s="27"/>
    </row>
    <row r="433" spans="4:9" ht="14.25" customHeight="1" x14ac:dyDescent="0.3">
      <c r="D433" s="9"/>
      <c r="E433" s="10"/>
      <c r="H433" s="10"/>
      <c r="I433" s="27"/>
    </row>
    <row r="434" spans="4:9" ht="14.25" customHeight="1" x14ac:dyDescent="0.3">
      <c r="D434" s="9"/>
      <c r="E434" s="10"/>
      <c r="H434" s="10"/>
      <c r="I434" s="27"/>
    </row>
    <row r="435" spans="4:9" ht="14.25" customHeight="1" x14ac:dyDescent="0.3">
      <c r="D435" s="9"/>
      <c r="E435" s="10"/>
      <c r="H435" s="10"/>
      <c r="I435" s="27"/>
    </row>
    <row r="436" spans="4:9" ht="14.25" customHeight="1" x14ac:dyDescent="0.3">
      <c r="D436" s="9"/>
      <c r="E436" s="10"/>
      <c r="H436" s="10"/>
      <c r="I436" s="27"/>
    </row>
    <row r="437" spans="4:9" ht="14.25" customHeight="1" x14ac:dyDescent="0.3">
      <c r="D437" s="9"/>
      <c r="E437" s="10"/>
      <c r="H437" s="10"/>
      <c r="I437" s="27"/>
    </row>
    <row r="438" spans="4:9" ht="14.25" customHeight="1" x14ac:dyDescent="0.3">
      <c r="D438" s="9"/>
      <c r="E438" s="10"/>
      <c r="H438" s="10"/>
      <c r="I438" s="27"/>
    </row>
    <row r="439" spans="4:9" ht="14.25" customHeight="1" x14ac:dyDescent="0.3">
      <c r="D439" s="9"/>
      <c r="E439" s="10"/>
      <c r="H439" s="10"/>
      <c r="I439" s="27"/>
    </row>
    <row r="440" spans="4:9" ht="14.25" customHeight="1" x14ac:dyDescent="0.3">
      <c r="D440" s="9"/>
      <c r="E440" s="10"/>
      <c r="H440" s="10"/>
      <c r="I440" s="27"/>
    </row>
    <row r="441" spans="4:9" ht="14.25" customHeight="1" x14ac:dyDescent="0.3">
      <c r="D441" s="9"/>
      <c r="E441" s="10"/>
      <c r="H441" s="10"/>
      <c r="I441" s="27"/>
    </row>
    <row r="442" spans="4:9" ht="14.25" customHeight="1" x14ac:dyDescent="0.3">
      <c r="D442" s="9"/>
      <c r="E442" s="10"/>
      <c r="H442" s="10"/>
      <c r="I442" s="27"/>
    </row>
    <row r="443" spans="4:9" ht="14.25" customHeight="1" x14ac:dyDescent="0.3">
      <c r="D443" s="9"/>
      <c r="E443" s="10"/>
      <c r="H443" s="10"/>
      <c r="I443" s="27"/>
    </row>
    <row r="444" spans="4:9" ht="14.25" customHeight="1" x14ac:dyDescent="0.3">
      <c r="D444" s="9"/>
      <c r="E444" s="10"/>
      <c r="H444" s="10"/>
      <c r="I444" s="27"/>
    </row>
    <row r="445" spans="4:9" ht="14.25" customHeight="1" x14ac:dyDescent="0.3">
      <c r="D445" s="9"/>
      <c r="E445" s="10"/>
      <c r="H445" s="10"/>
      <c r="I445" s="27"/>
    </row>
    <row r="446" spans="4:9" ht="14.25" customHeight="1" x14ac:dyDescent="0.3">
      <c r="D446" s="9"/>
      <c r="E446" s="10"/>
      <c r="H446" s="10"/>
      <c r="I446" s="27"/>
    </row>
    <row r="447" spans="4:9" ht="14.25" customHeight="1" x14ac:dyDescent="0.3">
      <c r="D447" s="9"/>
      <c r="E447" s="10"/>
      <c r="H447" s="10"/>
      <c r="I447" s="27"/>
    </row>
    <row r="448" spans="4:9" ht="14.25" customHeight="1" x14ac:dyDescent="0.3">
      <c r="D448" s="9"/>
      <c r="E448" s="10"/>
      <c r="H448" s="10"/>
      <c r="I448" s="27"/>
    </row>
    <row r="449" spans="4:9" ht="14.25" customHeight="1" x14ac:dyDescent="0.3">
      <c r="D449" s="9"/>
      <c r="E449" s="10"/>
      <c r="H449" s="10"/>
      <c r="I449" s="27"/>
    </row>
    <row r="450" spans="4:9" ht="14.25" customHeight="1" x14ac:dyDescent="0.3">
      <c r="D450" s="9"/>
      <c r="E450" s="10"/>
      <c r="H450" s="10"/>
      <c r="I450" s="27"/>
    </row>
    <row r="451" spans="4:9" ht="14.25" customHeight="1" x14ac:dyDescent="0.3">
      <c r="D451" s="9"/>
      <c r="E451" s="10"/>
      <c r="H451" s="10"/>
      <c r="I451" s="27"/>
    </row>
    <row r="452" spans="4:9" ht="14.25" customHeight="1" x14ac:dyDescent="0.3">
      <c r="D452" s="9"/>
      <c r="E452" s="10"/>
      <c r="H452" s="10"/>
      <c r="I452" s="27"/>
    </row>
    <row r="453" spans="4:9" ht="14.25" customHeight="1" x14ac:dyDescent="0.3">
      <c r="D453" s="9"/>
      <c r="E453" s="10"/>
      <c r="H453" s="10"/>
      <c r="I453" s="27"/>
    </row>
    <row r="454" spans="4:9" ht="14.25" customHeight="1" x14ac:dyDescent="0.3">
      <c r="D454" s="9"/>
      <c r="E454" s="10"/>
      <c r="H454" s="10"/>
      <c r="I454" s="27"/>
    </row>
    <row r="455" spans="4:9" ht="14.25" customHeight="1" x14ac:dyDescent="0.3">
      <c r="D455" s="9"/>
      <c r="E455" s="10"/>
      <c r="H455" s="10"/>
      <c r="I455" s="27"/>
    </row>
    <row r="456" spans="4:9" ht="14.25" customHeight="1" x14ac:dyDescent="0.3">
      <c r="D456" s="9"/>
      <c r="E456" s="10"/>
      <c r="H456" s="10"/>
      <c r="I456" s="27"/>
    </row>
    <row r="457" spans="4:9" ht="14.25" customHeight="1" x14ac:dyDescent="0.3">
      <c r="D457" s="9"/>
      <c r="E457" s="10"/>
      <c r="H457" s="10"/>
      <c r="I457" s="27"/>
    </row>
    <row r="458" spans="4:9" ht="14.25" customHeight="1" x14ac:dyDescent="0.3">
      <c r="D458" s="9"/>
      <c r="E458" s="10"/>
      <c r="H458" s="10"/>
      <c r="I458" s="27"/>
    </row>
    <row r="459" spans="4:9" ht="14.25" customHeight="1" x14ac:dyDescent="0.3">
      <c r="D459" s="9"/>
      <c r="E459" s="10"/>
      <c r="H459" s="10"/>
      <c r="I459" s="27"/>
    </row>
    <row r="460" spans="4:9" ht="14.25" customHeight="1" x14ac:dyDescent="0.3">
      <c r="D460" s="9"/>
      <c r="E460" s="10"/>
      <c r="H460" s="10"/>
      <c r="I460" s="27"/>
    </row>
    <row r="461" spans="4:9" ht="14.25" customHeight="1" x14ac:dyDescent="0.3">
      <c r="D461" s="9"/>
      <c r="E461" s="10"/>
      <c r="H461" s="10"/>
      <c r="I461" s="27"/>
    </row>
    <row r="462" spans="4:9" ht="14.25" customHeight="1" x14ac:dyDescent="0.3">
      <c r="D462" s="9"/>
      <c r="E462" s="10"/>
      <c r="H462" s="10"/>
      <c r="I462" s="27"/>
    </row>
    <row r="463" spans="4:9" ht="14.25" customHeight="1" x14ac:dyDescent="0.3">
      <c r="D463" s="9"/>
      <c r="E463" s="10"/>
      <c r="H463" s="10"/>
      <c r="I463" s="27"/>
    </row>
    <row r="464" spans="4:9" ht="14.25" customHeight="1" x14ac:dyDescent="0.3">
      <c r="D464" s="9"/>
      <c r="E464" s="10"/>
      <c r="H464" s="10"/>
      <c r="I464" s="27"/>
    </row>
    <row r="465" spans="4:9" ht="14.25" customHeight="1" x14ac:dyDescent="0.3">
      <c r="D465" s="9"/>
      <c r="E465" s="10"/>
      <c r="H465" s="10"/>
      <c r="I465" s="27"/>
    </row>
    <row r="466" spans="4:9" ht="14.25" customHeight="1" x14ac:dyDescent="0.3">
      <c r="D466" s="9"/>
      <c r="E466" s="10"/>
      <c r="H466" s="10"/>
      <c r="I466" s="27"/>
    </row>
    <row r="467" spans="4:9" ht="14.25" customHeight="1" x14ac:dyDescent="0.3">
      <c r="D467" s="9"/>
      <c r="E467" s="10"/>
      <c r="H467" s="10"/>
      <c r="I467" s="27"/>
    </row>
    <row r="468" spans="4:9" ht="14.25" customHeight="1" x14ac:dyDescent="0.3">
      <c r="D468" s="9"/>
      <c r="E468" s="10"/>
      <c r="H468" s="10"/>
      <c r="I468" s="27"/>
    </row>
    <row r="469" spans="4:9" ht="14.25" customHeight="1" x14ac:dyDescent="0.3">
      <c r="D469" s="9"/>
      <c r="E469" s="10"/>
      <c r="H469" s="10"/>
      <c r="I469" s="27"/>
    </row>
    <row r="470" spans="4:9" ht="14.25" customHeight="1" x14ac:dyDescent="0.3">
      <c r="D470" s="9"/>
      <c r="E470" s="10"/>
      <c r="H470" s="10"/>
      <c r="I470" s="27"/>
    </row>
    <row r="471" spans="4:9" ht="14.25" customHeight="1" x14ac:dyDescent="0.3">
      <c r="D471" s="9"/>
      <c r="E471" s="10"/>
      <c r="H471" s="10"/>
      <c r="I471" s="27"/>
    </row>
    <row r="472" spans="4:9" ht="14.25" customHeight="1" x14ac:dyDescent="0.3">
      <c r="D472" s="9"/>
      <c r="E472" s="10"/>
      <c r="H472" s="10"/>
      <c r="I472" s="27"/>
    </row>
    <row r="473" spans="4:9" ht="14.25" customHeight="1" x14ac:dyDescent="0.3">
      <c r="D473" s="9"/>
      <c r="E473" s="10"/>
      <c r="H473" s="10"/>
      <c r="I473" s="27"/>
    </row>
    <row r="474" spans="4:9" ht="14.25" customHeight="1" x14ac:dyDescent="0.3">
      <c r="D474" s="9"/>
      <c r="E474" s="10"/>
      <c r="H474" s="10"/>
      <c r="I474" s="27"/>
    </row>
    <row r="475" spans="4:9" ht="14.25" customHeight="1" x14ac:dyDescent="0.3">
      <c r="D475" s="9"/>
      <c r="E475" s="10"/>
      <c r="H475" s="10"/>
      <c r="I475" s="27"/>
    </row>
    <row r="476" spans="4:9" ht="14.25" customHeight="1" x14ac:dyDescent="0.3">
      <c r="D476" s="9"/>
      <c r="E476" s="10"/>
      <c r="H476" s="10"/>
      <c r="I476" s="27"/>
    </row>
    <row r="477" spans="4:9" ht="14.25" customHeight="1" x14ac:dyDescent="0.3">
      <c r="D477" s="9"/>
      <c r="E477" s="10"/>
      <c r="H477" s="10"/>
      <c r="I477" s="27"/>
    </row>
    <row r="478" spans="4:9" ht="14.25" customHeight="1" x14ac:dyDescent="0.3">
      <c r="D478" s="9"/>
      <c r="E478" s="10"/>
      <c r="H478" s="10"/>
      <c r="I478" s="27"/>
    </row>
    <row r="479" spans="4:9" ht="14.25" customHeight="1" x14ac:dyDescent="0.3">
      <c r="D479" s="9"/>
      <c r="E479" s="10"/>
      <c r="H479" s="10"/>
      <c r="I479" s="27"/>
    </row>
    <row r="480" spans="4:9" ht="14.25" customHeight="1" x14ac:dyDescent="0.3">
      <c r="D480" s="9"/>
      <c r="E480" s="10"/>
      <c r="H480" s="10"/>
      <c r="I480" s="27"/>
    </row>
    <row r="481" spans="4:9" ht="14.25" customHeight="1" x14ac:dyDescent="0.3">
      <c r="D481" s="9"/>
      <c r="E481" s="10"/>
      <c r="H481" s="10"/>
      <c r="I481" s="27"/>
    </row>
    <row r="482" spans="4:9" ht="14.25" customHeight="1" x14ac:dyDescent="0.3">
      <c r="D482" s="9"/>
      <c r="E482" s="10"/>
      <c r="H482" s="10"/>
      <c r="I482" s="27"/>
    </row>
    <row r="483" spans="4:9" ht="14.25" customHeight="1" x14ac:dyDescent="0.3">
      <c r="D483" s="9"/>
      <c r="E483" s="10"/>
      <c r="H483" s="10"/>
      <c r="I483" s="27"/>
    </row>
    <row r="484" spans="4:9" ht="14.25" customHeight="1" x14ac:dyDescent="0.3">
      <c r="D484" s="9"/>
      <c r="E484" s="10"/>
      <c r="H484" s="10"/>
      <c r="I484" s="27"/>
    </row>
    <row r="485" spans="4:9" ht="14.25" customHeight="1" x14ac:dyDescent="0.3">
      <c r="D485" s="9"/>
      <c r="E485" s="10"/>
      <c r="H485" s="10"/>
      <c r="I485" s="27"/>
    </row>
    <row r="486" spans="4:9" ht="14.25" customHeight="1" x14ac:dyDescent="0.3">
      <c r="D486" s="9"/>
      <c r="E486" s="10"/>
      <c r="H486" s="10"/>
      <c r="I486" s="27"/>
    </row>
    <row r="487" spans="4:9" ht="14.25" customHeight="1" x14ac:dyDescent="0.3">
      <c r="D487" s="9"/>
      <c r="E487" s="10"/>
      <c r="H487" s="10"/>
      <c r="I487" s="27"/>
    </row>
    <row r="488" spans="4:9" ht="14.25" customHeight="1" x14ac:dyDescent="0.3">
      <c r="D488" s="9"/>
      <c r="E488" s="10"/>
      <c r="H488" s="10"/>
      <c r="I488" s="27"/>
    </row>
    <row r="489" spans="4:9" ht="14.25" customHeight="1" x14ac:dyDescent="0.3">
      <c r="D489" s="9"/>
      <c r="E489" s="10"/>
      <c r="H489" s="10"/>
      <c r="I489" s="27"/>
    </row>
    <row r="490" spans="4:9" ht="14.25" customHeight="1" x14ac:dyDescent="0.3">
      <c r="D490" s="9"/>
      <c r="E490" s="10"/>
      <c r="H490" s="10"/>
      <c r="I490" s="27"/>
    </row>
    <row r="491" spans="4:9" ht="14.25" customHeight="1" x14ac:dyDescent="0.3">
      <c r="D491" s="9"/>
      <c r="E491" s="10"/>
      <c r="H491" s="10"/>
      <c r="I491" s="27"/>
    </row>
    <row r="492" spans="4:9" ht="14.25" customHeight="1" x14ac:dyDescent="0.3">
      <c r="D492" s="9"/>
      <c r="E492" s="10"/>
      <c r="H492" s="10"/>
      <c r="I492" s="27"/>
    </row>
    <row r="493" spans="4:9" ht="14.25" customHeight="1" x14ac:dyDescent="0.3">
      <c r="D493" s="9"/>
      <c r="E493" s="10"/>
      <c r="H493" s="10"/>
      <c r="I493" s="27"/>
    </row>
    <row r="494" spans="4:9" ht="14.25" customHeight="1" x14ac:dyDescent="0.3">
      <c r="D494" s="9"/>
      <c r="E494" s="10"/>
      <c r="H494" s="10"/>
      <c r="I494" s="27"/>
    </row>
    <row r="495" spans="4:9" ht="14.25" customHeight="1" x14ac:dyDescent="0.3">
      <c r="D495" s="9"/>
      <c r="E495" s="10"/>
      <c r="H495" s="10"/>
      <c r="I495" s="27"/>
    </row>
    <row r="496" spans="4:9" ht="14.25" customHeight="1" x14ac:dyDescent="0.3">
      <c r="D496" s="9"/>
      <c r="E496" s="10"/>
      <c r="H496" s="10"/>
      <c r="I496" s="27"/>
    </row>
    <row r="497" spans="4:9" ht="14.25" customHeight="1" x14ac:dyDescent="0.3">
      <c r="D497" s="9"/>
      <c r="E497" s="10"/>
      <c r="H497" s="10"/>
      <c r="I497" s="27"/>
    </row>
    <row r="498" spans="4:9" ht="14.25" customHeight="1" x14ac:dyDescent="0.3">
      <c r="D498" s="9"/>
      <c r="E498" s="10"/>
      <c r="H498" s="10"/>
      <c r="I498" s="27"/>
    </row>
    <row r="499" spans="4:9" ht="14.25" customHeight="1" x14ac:dyDescent="0.3">
      <c r="D499" s="9"/>
      <c r="E499" s="10"/>
      <c r="H499" s="10"/>
      <c r="I499" s="27"/>
    </row>
    <row r="500" spans="4:9" ht="14.25" customHeight="1" x14ac:dyDescent="0.3">
      <c r="D500" s="9"/>
      <c r="E500" s="10"/>
      <c r="H500" s="10"/>
      <c r="I500" s="27"/>
    </row>
    <row r="501" spans="4:9" ht="14.25" customHeight="1" x14ac:dyDescent="0.3">
      <c r="D501" s="9"/>
      <c r="E501" s="10"/>
      <c r="H501" s="10"/>
      <c r="I501" s="27"/>
    </row>
    <row r="502" spans="4:9" ht="14.25" customHeight="1" x14ac:dyDescent="0.3">
      <c r="D502" s="9"/>
      <c r="E502" s="10"/>
      <c r="H502" s="10"/>
      <c r="I502" s="27"/>
    </row>
    <row r="503" spans="4:9" ht="14.25" customHeight="1" x14ac:dyDescent="0.3">
      <c r="D503" s="9"/>
      <c r="E503" s="10"/>
      <c r="H503" s="10"/>
      <c r="I503" s="27"/>
    </row>
    <row r="504" spans="4:9" ht="14.25" customHeight="1" x14ac:dyDescent="0.3">
      <c r="D504" s="9"/>
      <c r="E504" s="10"/>
      <c r="H504" s="10"/>
      <c r="I504" s="27"/>
    </row>
    <row r="505" spans="4:9" ht="14.25" customHeight="1" x14ac:dyDescent="0.3">
      <c r="D505" s="9"/>
      <c r="E505" s="10"/>
      <c r="H505" s="10"/>
      <c r="I505" s="27"/>
    </row>
    <row r="506" spans="4:9" ht="14.25" customHeight="1" x14ac:dyDescent="0.3">
      <c r="D506" s="9"/>
      <c r="E506" s="10"/>
      <c r="H506" s="10"/>
      <c r="I506" s="27"/>
    </row>
    <row r="507" spans="4:9" ht="14.25" customHeight="1" x14ac:dyDescent="0.3">
      <c r="D507" s="9"/>
      <c r="E507" s="10"/>
      <c r="H507" s="10"/>
      <c r="I507" s="27"/>
    </row>
    <row r="508" spans="4:9" ht="14.25" customHeight="1" x14ac:dyDescent="0.3">
      <c r="D508" s="9"/>
      <c r="E508" s="10"/>
      <c r="H508" s="10"/>
      <c r="I508" s="27"/>
    </row>
    <row r="509" spans="4:9" ht="14.25" customHeight="1" x14ac:dyDescent="0.3">
      <c r="D509" s="9"/>
      <c r="E509" s="10"/>
      <c r="H509" s="10"/>
      <c r="I509" s="27"/>
    </row>
    <row r="510" spans="4:9" ht="14.25" customHeight="1" x14ac:dyDescent="0.3">
      <c r="D510" s="9"/>
      <c r="E510" s="10"/>
      <c r="H510" s="10"/>
      <c r="I510" s="27"/>
    </row>
    <row r="511" spans="4:9" ht="14.25" customHeight="1" x14ac:dyDescent="0.3">
      <c r="D511" s="9"/>
      <c r="E511" s="10"/>
      <c r="H511" s="10"/>
      <c r="I511" s="27"/>
    </row>
    <row r="512" spans="4:9" ht="14.25" customHeight="1" x14ac:dyDescent="0.3">
      <c r="D512" s="9"/>
      <c r="E512" s="10"/>
      <c r="H512" s="10"/>
      <c r="I512" s="27"/>
    </row>
    <row r="513" spans="4:9" ht="14.25" customHeight="1" x14ac:dyDescent="0.3">
      <c r="D513" s="9"/>
      <c r="E513" s="10"/>
      <c r="H513" s="10"/>
      <c r="I513" s="27"/>
    </row>
    <row r="514" spans="4:9" ht="14.25" customHeight="1" x14ac:dyDescent="0.3">
      <c r="D514" s="9"/>
      <c r="E514" s="10"/>
      <c r="H514" s="10"/>
      <c r="I514" s="27"/>
    </row>
    <row r="515" spans="4:9" ht="14.25" customHeight="1" x14ac:dyDescent="0.3">
      <c r="D515" s="9"/>
      <c r="E515" s="10"/>
      <c r="H515" s="10"/>
      <c r="I515" s="27"/>
    </row>
    <row r="516" spans="4:9" ht="14.25" customHeight="1" x14ac:dyDescent="0.3">
      <c r="D516" s="9"/>
      <c r="E516" s="10"/>
      <c r="H516" s="10"/>
      <c r="I516" s="27"/>
    </row>
    <row r="517" spans="4:9" ht="14.25" customHeight="1" x14ac:dyDescent="0.3">
      <c r="D517" s="9"/>
      <c r="E517" s="10"/>
      <c r="H517" s="10"/>
      <c r="I517" s="27"/>
    </row>
    <row r="518" spans="4:9" ht="14.25" customHeight="1" x14ac:dyDescent="0.3">
      <c r="D518" s="9"/>
      <c r="E518" s="10"/>
      <c r="H518" s="10"/>
      <c r="I518" s="27"/>
    </row>
    <row r="519" spans="4:9" ht="14.25" customHeight="1" x14ac:dyDescent="0.3">
      <c r="D519" s="9"/>
      <c r="E519" s="10"/>
      <c r="H519" s="10"/>
      <c r="I519" s="27"/>
    </row>
    <row r="520" spans="4:9" ht="14.25" customHeight="1" x14ac:dyDescent="0.3">
      <c r="D520" s="9"/>
      <c r="E520" s="10"/>
      <c r="H520" s="10"/>
      <c r="I520" s="27"/>
    </row>
    <row r="521" spans="4:9" ht="14.25" customHeight="1" x14ac:dyDescent="0.3">
      <c r="D521" s="9"/>
      <c r="E521" s="10"/>
      <c r="H521" s="10"/>
      <c r="I521" s="27"/>
    </row>
    <row r="522" spans="4:9" ht="14.25" customHeight="1" x14ac:dyDescent="0.3">
      <c r="D522" s="9"/>
      <c r="E522" s="10"/>
      <c r="H522" s="10"/>
      <c r="I522" s="27"/>
    </row>
    <row r="523" spans="4:9" ht="14.25" customHeight="1" x14ac:dyDescent="0.3">
      <c r="D523" s="9"/>
      <c r="E523" s="10"/>
      <c r="H523" s="10"/>
      <c r="I523" s="27"/>
    </row>
    <row r="524" spans="4:9" ht="14.25" customHeight="1" x14ac:dyDescent="0.3">
      <c r="D524" s="9"/>
      <c r="E524" s="10"/>
      <c r="H524" s="10"/>
      <c r="I524" s="27"/>
    </row>
    <row r="525" spans="4:9" ht="14.25" customHeight="1" x14ac:dyDescent="0.3">
      <c r="D525" s="9"/>
      <c r="E525" s="10"/>
      <c r="H525" s="10"/>
      <c r="I525" s="27"/>
    </row>
    <row r="526" spans="4:9" ht="14.25" customHeight="1" x14ac:dyDescent="0.3">
      <c r="D526" s="9"/>
      <c r="E526" s="10"/>
      <c r="H526" s="10"/>
      <c r="I526" s="27"/>
    </row>
    <row r="527" spans="4:9" ht="14.25" customHeight="1" x14ac:dyDescent="0.3">
      <c r="D527" s="9"/>
      <c r="E527" s="10"/>
      <c r="H527" s="10"/>
      <c r="I527" s="27"/>
    </row>
    <row r="528" spans="4:9" ht="14.25" customHeight="1" x14ac:dyDescent="0.3">
      <c r="D528" s="9"/>
      <c r="E528" s="10"/>
      <c r="H528" s="10"/>
      <c r="I528" s="27"/>
    </row>
    <row r="529" spans="4:9" ht="14.25" customHeight="1" x14ac:dyDescent="0.3">
      <c r="D529" s="9"/>
      <c r="E529" s="10"/>
      <c r="H529" s="10"/>
      <c r="I529" s="27"/>
    </row>
    <row r="530" spans="4:9" ht="14.25" customHeight="1" x14ac:dyDescent="0.3">
      <c r="D530" s="9"/>
      <c r="E530" s="10"/>
      <c r="H530" s="10"/>
      <c r="I530" s="27"/>
    </row>
    <row r="531" spans="4:9" ht="14.25" customHeight="1" x14ac:dyDescent="0.3">
      <c r="D531" s="9"/>
      <c r="E531" s="10"/>
      <c r="H531" s="10"/>
      <c r="I531" s="27"/>
    </row>
    <row r="532" spans="4:9" ht="14.25" customHeight="1" x14ac:dyDescent="0.3">
      <c r="D532" s="9"/>
      <c r="E532" s="10"/>
      <c r="H532" s="10"/>
      <c r="I532" s="27"/>
    </row>
    <row r="533" spans="4:9" ht="14.25" customHeight="1" x14ac:dyDescent="0.3">
      <c r="D533" s="9"/>
      <c r="E533" s="10"/>
      <c r="H533" s="10"/>
      <c r="I533" s="27"/>
    </row>
    <row r="534" spans="4:9" ht="14.25" customHeight="1" x14ac:dyDescent="0.3">
      <c r="D534" s="9"/>
      <c r="E534" s="10"/>
      <c r="H534" s="10"/>
      <c r="I534" s="27"/>
    </row>
    <row r="535" spans="4:9" ht="14.25" customHeight="1" x14ac:dyDescent="0.3">
      <c r="D535" s="9"/>
      <c r="E535" s="10"/>
      <c r="H535" s="10"/>
      <c r="I535" s="27"/>
    </row>
    <row r="536" spans="4:9" ht="14.25" customHeight="1" x14ac:dyDescent="0.3">
      <c r="D536" s="9"/>
      <c r="E536" s="10"/>
      <c r="H536" s="10"/>
      <c r="I536" s="27"/>
    </row>
    <row r="537" spans="4:9" ht="14.25" customHeight="1" x14ac:dyDescent="0.3">
      <c r="D537" s="9"/>
      <c r="E537" s="10"/>
      <c r="H537" s="10"/>
      <c r="I537" s="27"/>
    </row>
    <row r="538" spans="4:9" ht="14.25" customHeight="1" x14ac:dyDescent="0.3">
      <c r="D538" s="9"/>
      <c r="E538" s="10"/>
      <c r="H538" s="10"/>
      <c r="I538" s="27"/>
    </row>
    <row r="539" spans="4:9" ht="14.25" customHeight="1" x14ac:dyDescent="0.3">
      <c r="D539" s="9"/>
      <c r="E539" s="10"/>
      <c r="H539" s="10"/>
      <c r="I539" s="27"/>
    </row>
    <row r="540" spans="4:9" ht="14.25" customHeight="1" x14ac:dyDescent="0.3">
      <c r="D540" s="9"/>
      <c r="E540" s="10"/>
      <c r="H540" s="10"/>
      <c r="I540" s="27"/>
    </row>
    <row r="541" spans="4:9" ht="14.25" customHeight="1" x14ac:dyDescent="0.3">
      <c r="D541" s="9"/>
      <c r="E541" s="10"/>
      <c r="H541" s="10"/>
      <c r="I541" s="27"/>
    </row>
    <row r="542" spans="4:9" ht="14.25" customHeight="1" x14ac:dyDescent="0.3">
      <c r="D542" s="9"/>
      <c r="E542" s="10"/>
      <c r="H542" s="10"/>
      <c r="I542" s="27"/>
    </row>
    <row r="543" spans="4:9" ht="14.25" customHeight="1" x14ac:dyDescent="0.3">
      <c r="D543" s="9"/>
      <c r="E543" s="10"/>
      <c r="H543" s="10"/>
      <c r="I543" s="27"/>
    </row>
    <row r="544" spans="4:9" ht="14.25" customHeight="1" x14ac:dyDescent="0.3">
      <c r="D544" s="9"/>
      <c r="E544" s="10"/>
      <c r="H544" s="10"/>
      <c r="I544" s="27"/>
    </row>
    <row r="545" spans="4:9" ht="14.25" customHeight="1" x14ac:dyDescent="0.3">
      <c r="D545" s="9"/>
      <c r="E545" s="10"/>
      <c r="H545" s="10"/>
      <c r="I545" s="27"/>
    </row>
    <row r="546" spans="4:9" ht="14.25" customHeight="1" x14ac:dyDescent="0.3">
      <c r="D546" s="9"/>
      <c r="E546" s="10"/>
      <c r="H546" s="10"/>
      <c r="I546" s="27"/>
    </row>
    <row r="547" spans="4:9" ht="14.25" customHeight="1" x14ac:dyDescent="0.3">
      <c r="D547" s="9"/>
      <c r="E547" s="10"/>
      <c r="H547" s="10"/>
      <c r="I547" s="27"/>
    </row>
    <row r="548" spans="4:9" ht="14.25" customHeight="1" x14ac:dyDescent="0.3">
      <c r="D548" s="9"/>
      <c r="E548" s="10"/>
      <c r="H548" s="10"/>
      <c r="I548" s="27"/>
    </row>
    <row r="549" spans="4:9" ht="14.25" customHeight="1" x14ac:dyDescent="0.3">
      <c r="D549" s="9"/>
      <c r="E549" s="10"/>
      <c r="H549" s="10"/>
      <c r="I549" s="27"/>
    </row>
    <row r="550" spans="4:9" ht="14.25" customHeight="1" x14ac:dyDescent="0.3">
      <c r="D550" s="9"/>
      <c r="E550" s="10"/>
      <c r="H550" s="10"/>
      <c r="I550" s="27"/>
    </row>
    <row r="551" spans="4:9" ht="14.25" customHeight="1" x14ac:dyDescent="0.3">
      <c r="D551" s="9"/>
      <c r="E551" s="10"/>
      <c r="H551" s="10"/>
      <c r="I551" s="27"/>
    </row>
    <row r="552" spans="4:9" ht="14.25" customHeight="1" x14ac:dyDescent="0.3">
      <c r="D552" s="9"/>
      <c r="E552" s="10"/>
      <c r="H552" s="10"/>
      <c r="I552" s="27"/>
    </row>
    <row r="553" spans="4:9" ht="14.25" customHeight="1" x14ac:dyDescent="0.3">
      <c r="D553" s="9"/>
      <c r="E553" s="10"/>
      <c r="H553" s="10"/>
      <c r="I553" s="27"/>
    </row>
    <row r="554" spans="4:9" ht="14.25" customHeight="1" x14ac:dyDescent="0.3">
      <c r="D554" s="9"/>
      <c r="E554" s="10"/>
      <c r="H554" s="10"/>
      <c r="I554" s="27"/>
    </row>
    <row r="555" spans="4:9" ht="14.25" customHeight="1" x14ac:dyDescent="0.3">
      <c r="D555" s="9"/>
      <c r="E555" s="10"/>
      <c r="H555" s="10"/>
      <c r="I555" s="27"/>
    </row>
    <row r="556" spans="4:9" ht="14.25" customHeight="1" x14ac:dyDescent="0.3">
      <c r="D556" s="9"/>
      <c r="E556" s="10"/>
      <c r="H556" s="10"/>
      <c r="I556" s="27"/>
    </row>
    <row r="557" spans="4:9" ht="14.25" customHeight="1" x14ac:dyDescent="0.3">
      <c r="D557" s="9"/>
      <c r="E557" s="10"/>
      <c r="H557" s="10"/>
      <c r="I557" s="27"/>
    </row>
    <row r="558" spans="4:9" ht="14.25" customHeight="1" x14ac:dyDescent="0.3">
      <c r="D558" s="9"/>
      <c r="E558" s="10"/>
      <c r="H558" s="10"/>
      <c r="I558" s="27"/>
    </row>
    <row r="559" spans="4:9" ht="14.25" customHeight="1" x14ac:dyDescent="0.3">
      <c r="D559" s="9"/>
      <c r="E559" s="10"/>
      <c r="H559" s="10"/>
      <c r="I559" s="27"/>
    </row>
    <row r="560" spans="4:9" ht="14.25" customHeight="1" x14ac:dyDescent="0.3">
      <c r="D560" s="9"/>
      <c r="E560" s="10"/>
      <c r="H560" s="10"/>
      <c r="I560" s="27"/>
    </row>
    <row r="561" spans="4:9" ht="14.25" customHeight="1" x14ac:dyDescent="0.3">
      <c r="D561" s="9"/>
      <c r="E561" s="10"/>
      <c r="H561" s="10"/>
      <c r="I561" s="27"/>
    </row>
    <row r="562" spans="4:9" ht="14.25" customHeight="1" x14ac:dyDescent="0.3">
      <c r="D562" s="9"/>
      <c r="E562" s="10"/>
      <c r="H562" s="10"/>
      <c r="I562" s="27"/>
    </row>
    <row r="563" spans="4:9" ht="14.25" customHeight="1" x14ac:dyDescent="0.3">
      <c r="D563" s="9"/>
      <c r="E563" s="10"/>
      <c r="H563" s="10"/>
      <c r="I563" s="27"/>
    </row>
    <row r="564" spans="4:9" ht="14.25" customHeight="1" x14ac:dyDescent="0.3">
      <c r="D564" s="9"/>
      <c r="E564" s="10"/>
      <c r="H564" s="10"/>
      <c r="I564" s="27"/>
    </row>
    <row r="565" spans="4:9" ht="14.25" customHeight="1" x14ac:dyDescent="0.3">
      <c r="D565" s="9"/>
      <c r="E565" s="10"/>
      <c r="H565" s="10"/>
      <c r="I565" s="27"/>
    </row>
    <row r="566" spans="4:9" ht="14.25" customHeight="1" x14ac:dyDescent="0.3">
      <c r="D566" s="9"/>
      <c r="E566" s="10"/>
      <c r="H566" s="10"/>
      <c r="I566" s="27"/>
    </row>
    <row r="567" spans="4:9" ht="14.25" customHeight="1" x14ac:dyDescent="0.3">
      <c r="D567" s="9"/>
      <c r="E567" s="10"/>
      <c r="H567" s="10"/>
      <c r="I567" s="27"/>
    </row>
    <row r="568" spans="4:9" ht="14.25" customHeight="1" x14ac:dyDescent="0.3">
      <c r="D568" s="9"/>
      <c r="E568" s="10"/>
      <c r="H568" s="10"/>
      <c r="I568" s="27"/>
    </row>
    <row r="569" spans="4:9" ht="14.25" customHeight="1" x14ac:dyDescent="0.3">
      <c r="D569" s="9"/>
      <c r="E569" s="10"/>
      <c r="H569" s="10"/>
      <c r="I569" s="27"/>
    </row>
    <row r="570" spans="4:9" ht="14.25" customHeight="1" x14ac:dyDescent="0.3">
      <c r="D570" s="9"/>
      <c r="E570" s="10"/>
      <c r="H570" s="10"/>
      <c r="I570" s="27"/>
    </row>
    <row r="571" spans="4:9" ht="14.25" customHeight="1" x14ac:dyDescent="0.3">
      <c r="D571" s="9"/>
      <c r="E571" s="10"/>
      <c r="H571" s="10"/>
      <c r="I571" s="27"/>
    </row>
    <row r="572" spans="4:9" ht="14.25" customHeight="1" x14ac:dyDescent="0.3">
      <c r="D572" s="9"/>
      <c r="E572" s="10"/>
      <c r="H572" s="10"/>
      <c r="I572" s="27"/>
    </row>
    <row r="573" spans="4:9" ht="14.25" customHeight="1" x14ac:dyDescent="0.3">
      <c r="D573" s="9"/>
      <c r="E573" s="10"/>
      <c r="H573" s="10"/>
      <c r="I573" s="27"/>
    </row>
    <row r="574" spans="4:9" ht="14.25" customHeight="1" x14ac:dyDescent="0.3">
      <c r="D574" s="9"/>
      <c r="E574" s="10"/>
      <c r="H574" s="10"/>
      <c r="I574" s="27"/>
    </row>
    <row r="575" spans="4:9" ht="14.25" customHeight="1" x14ac:dyDescent="0.3">
      <c r="D575" s="9"/>
      <c r="E575" s="10"/>
      <c r="H575" s="10"/>
      <c r="I575" s="27"/>
    </row>
    <row r="576" spans="4:9" ht="14.25" customHeight="1" x14ac:dyDescent="0.3">
      <c r="D576" s="9"/>
      <c r="E576" s="10"/>
      <c r="H576" s="10"/>
      <c r="I576" s="27"/>
    </row>
    <row r="577" spans="4:9" ht="14.25" customHeight="1" x14ac:dyDescent="0.3">
      <c r="D577" s="9"/>
      <c r="E577" s="10"/>
      <c r="H577" s="10"/>
      <c r="I577" s="27"/>
    </row>
    <row r="578" spans="4:9" ht="14.25" customHeight="1" x14ac:dyDescent="0.3">
      <c r="D578" s="9"/>
      <c r="E578" s="10"/>
      <c r="H578" s="10"/>
      <c r="I578" s="27"/>
    </row>
    <row r="579" spans="4:9" ht="14.25" customHeight="1" x14ac:dyDescent="0.3">
      <c r="D579" s="9"/>
      <c r="E579" s="10"/>
      <c r="H579" s="10"/>
      <c r="I579" s="27"/>
    </row>
    <row r="580" spans="4:9" ht="14.25" customHeight="1" x14ac:dyDescent="0.3">
      <c r="D580" s="9"/>
      <c r="E580" s="10"/>
      <c r="H580" s="10"/>
      <c r="I580" s="27"/>
    </row>
    <row r="581" spans="4:9" ht="14.25" customHeight="1" x14ac:dyDescent="0.3">
      <c r="D581" s="9"/>
      <c r="E581" s="10"/>
      <c r="H581" s="10"/>
      <c r="I581" s="27"/>
    </row>
    <row r="582" spans="4:9" ht="14.25" customHeight="1" x14ac:dyDescent="0.3">
      <c r="D582" s="9"/>
      <c r="E582" s="10"/>
      <c r="H582" s="10"/>
      <c r="I582" s="27"/>
    </row>
    <row r="583" spans="4:9" ht="14.25" customHeight="1" x14ac:dyDescent="0.3">
      <c r="D583" s="9"/>
      <c r="E583" s="10"/>
      <c r="H583" s="10"/>
      <c r="I583" s="27"/>
    </row>
    <row r="584" spans="4:9" ht="14.25" customHeight="1" x14ac:dyDescent="0.3">
      <c r="D584" s="9"/>
      <c r="E584" s="10"/>
      <c r="H584" s="10"/>
      <c r="I584" s="27"/>
    </row>
    <row r="585" spans="4:9" ht="14.25" customHeight="1" x14ac:dyDescent="0.3">
      <c r="D585" s="9"/>
      <c r="E585" s="10"/>
      <c r="H585" s="10"/>
      <c r="I585" s="27"/>
    </row>
    <row r="586" spans="4:9" ht="14.25" customHeight="1" x14ac:dyDescent="0.3">
      <c r="D586" s="9"/>
      <c r="E586" s="10"/>
      <c r="H586" s="10"/>
      <c r="I586" s="27"/>
    </row>
    <row r="587" spans="4:9" ht="14.25" customHeight="1" x14ac:dyDescent="0.3">
      <c r="D587" s="9"/>
      <c r="E587" s="10"/>
      <c r="H587" s="10"/>
      <c r="I587" s="27"/>
    </row>
    <row r="588" spans="4:9" ht="14.25" customHeight="1" x14ac:dyDescent="0.3">
      <c r="D588" s="9"/>
      <c r="E588" s="10"/>
      <c r="H588" s="10"/>
      <c r="I588" s="27"/>
    </row>
    <row r="589" spans="4:9" ht="14.25" customHeight="1" x14ac:dyDescent="0.3">
      <c r="D589" s="9"/>
      <c r="E589" s="10"/>
      <c r="H589" s="10"/>
      <c r="I589" s="27"/>
    </row>
    <row r="590" spans="4:9" ht="14.25" customHeight="1" x14ac:dyDescent="0.3">
      <c r="D590" s="9"/>
      <c r="E590" s="10"/>
      <c r="H590" s="10"/>
      <c r="I590" s="27"/>
    </row>
    <row r="591" spans="4:9" ht="14.25" customHeight="1" x14ac:dyDescent="0.3">
      <c r="D591" s="9"/>
      <c r="E591" s="10"/>
      <c r="H591" s="10"/>
      <c r="I591" s="27"/>
    </row>
    <row r="592" spans="4:9" ht="14.25" customHeight="1" x14ac:dyDescent="0.3">
      <c r="D592" s="9"/>
      <c r="E592" s="10"/>
      <c r="H592" s="10"/>
      <c r="I592" s="27"/>
    </row>
    <row r="593" spans="4:9" ht="14.25" customHeight="1" x14ac:dyDescent="0.3">
      <c r="D593" s="9"/>
      <c r="E593" s="10"/>
      <c r="H593" s="10"/>
      <c r="I593" s="27"/>
    </row>
    <row r="594" spans="4:9" ht="14.25" customHeight="1" x14ac:dyDescent="0.3">
      <c r="D594" s="9"/>
      <c r="E594" s="10"/>
      <c r="H594" s="10"/>
      <c r="I594" s="27"/>
    </row>
    <row r="595" spans="4:9" ht="14.25" customHeight="1" x14ac:dyDescent="0.3">
      <c r="D595" s="9"/>
      <c r="E595" s="10"/>
      <c r="H595" s="10"/>
      <c r="I595" s="27"/>
    </row>
    <row r="596" spans="4:9" ht="14.25" customHeight="1" x14ac:dyDescent="0.3">
      <c r="D596" s="9"/>
      <c r="E596" s="10"/>
      <c r="H596" s="10"/>
      <c r="I596" s="27"/>
    </row>
    <row r="597" spans="4:9" ht="14.25" customHeight="1" x14ac:dyDescent="0.3">
      <c r="D597" s="9"/>
      <c r="E597" s="10"/>
      <c r="H597" s="10"/>
      <c r="I597" s="27"/>
    </row>
    <row r="598" spans="4:9" ht="14.25" customHeight="1" x14ac:dyDescent="0.3">
      <c r="D598" s="9"/>
      <c r="E598" s="10"/>
      <c r="H598" s="10"/>
      <c r="I598" s="27"/>
    </row>
    <row r="599" spans="4:9" ht="14.25" customHeight="1" x14ac:dyDescent="0.3">
      <c r="D599" s="9"/>
      <c r="E599" s="10"/>
      <c r="H599" s="10"/>
      <c r="I599" s="27"/>
    </row>
    <row r="600" spans="4:9" ht="14.25" customHeight="1" x14ac:dyDescent="0.3">
      <c r="D600" s="9"/>
      <c r="E600" s="10"/>
      <c r="H600" s="10"/>
      <c r="I600" s="27"/>
    </row>
    <row r="601" spans="4:9" ht="14.25" customHeight="1" x14ac:dyDescent="0.3">
      <c r="D601" s="9"/>
      <c r="E601" s="10"/>
      <c r="H601" s="10"/>
      <c r="I601" s="27"/>
    </row>
    <row r="602" spans="4:9" ht="14.25" customHeight="1" x14ac:dyDescent="0.3">
      <c r="D602" s="9"/>
      <c r="E602" s="10"/>
      <c r="H602" s="10"/>
      <c r="I602" s="27"/>
    </row>
    <row r="603" spans="4:9" ht="14.25" customHeight="1" x14ac:dyDescent="0.3">
      <c r="D603" s="9"/>
      <c r="E603" s="10"/>
      <c r="H603" s="10"/>
      <c r="I603" s="27"/>
    </row>
    <row r="604" spans="4:9" ht="14.25" customHeight="1" x14ac:dyDescent="0.3">
      <c r="D604" s="9"/>
      <c r="E604" s="10"/>
      <c r="H604" s="10"/>
      <c r="I604" s="27"/>
    </row>
    <row r="605" spans="4:9" ht="14.25" customHeight="1" x14ac:dyDescent="0.3">
      <c r="D605" s="9"/>
      <c r="E605" s="10"/>
      <c r="H605" s="10"/>
      <c r="I605" s="27"/>
    </row>
    <row r="606" spans="4:9" ht="14.25" customHeight="1" x14ac:dyDescent="0.3">
      <c r="D606" s="9"/>
      <c r="E606" s="10"/>
      <c r="H606" s="10"/>
      <c r="I606" s="27"/>
    </row>
    <row r="607" spans="4:9" ht="14.25" customHeight="1" x14ac:dyDescent="0.3">
      <c r="D607" s="9"/>
      <c r="E607" s="10"/>
      <c r="H607" s="10"/>
      <c r="I607" s="27"/>
    </row>
    <row r="608" spans="4:9" ht="14.25" customHeight="1" x14ac:dyDescent="0.3">
      <c r="D608" s="9"/>
      <c r="E608" s="10"/>
      <c r="H608" s="10"/>
      <c r="I608" s="27"/>
    </row>
    <row r="609" spans="4:9" ht="14.25" customHeight="1" x14ac:dyDescent="0.3">
      <c r="D609" s="9"/>
      <c r="E609" s="10"/>
      <c r="H609" s="10"/>
      <c r="I609" s="27"/>
    </row>
    <row r="610" spans="4:9" ht="14.25" customHeight="1" x14ac:dyDescent="0.3">
      <c r="D610" s="9"/>
      <c r="E610" s="10"/>
      <c r="H610" s="10"/>
      <c r="I610" s="27"/>
    </row>
    <row r="611" spans="4:9" ht="14.25" customHeight="1" x14ac:dyDescent="0.3">
      <c r="D611" s="9"/>
      <c r="E611" s="10"/>
      <c r="H611" s="10"/>
      <c r="I611" s="27"/>
    </row>
    <row r="612" spans="4:9" ht="14.25" customHeight="1" x14ac:dyDescent="0.3">
      <c r="D612" s="9"/>
      <c r="E612" s="10"/>
      <c r="H612" s="10"/>
      <c r="I612" s="27"/>
    </row>
    <row r="613" spans="4:9" ht="14.25" customHeight="1" x14ac:dyDescent="0.3">
      <c r="D613" s="9"/>
      <c r="E613" s="10"/>
      <c r="H613" s="10"/>
      <c r="I613" s="27"/>
    </row>
    <row r="614" spans="4:9" ht="14.25" customHeight="1" x14ac:dyDescent="0.3">
      <c r="D614" s="9"/>
      <c r="E614" s="10"/>
      <c r="H614" s="10"/>
      <c r="I614" s="27"/>
    </row>
    <row r="615" spans="4:9" ht="14.25" customHeight="1" x14ac:dyDescent="0.3">
      <c r="D615" s="9"/>
      <c r="E615" s="10"/>
      <c r="H615" s="10"/>
      <c r="I615" s="27"/>
    </row>
    <row r="616" spans="4:9" ht="14.25" customHeight="1" x14ac:dyDescent="0.3">
      <c r="D616" s="9"/>
      <c r="E616" s="10"/>
      <c r="H616" s="10"/>
      <c r="I616" s="27"/>
    </row>
    <row r="617" spans="4:9" ht="14.25" customHeight="1" x14ac:dyDescent="0.3">
      <c r="D617" s="9"/>
      <c r="E617" s="10"/>
      <c r="H617" s="10"/>
      <c r="I617" s="27"/>
    </row>
    <row r="618" spans="4:9" ht="14.25" customHeight="1" x14ac:dyDescent="0.3">
      <c r="D618" s="9"/>
      <c r="E618" s="10"/>
      <c r="H618" s="10"/>
      <c r="I618" s="27"/>
    </row>
    <row r="619" spans="4:9" ht="14.25" customHeight="1" x14ac:dyDescent="0.3">
      <c r="D619" s="9"/>
      <c r="E619" s="10"/>
      <c r="H619" s="10"/>
      <c r="I619" s="27"/>
    </row>
    <row r="620" spans="4:9" ht="14.25" customHeight="1" x14ac:dyDescent="0.3">
      <c r="D620" s="9"/>
      <c r="E620" s="10"/>
      <c r="H620" s="10"/>
      <c r="I620" s="27"/>
    </row>
    <row r="621" spans="4:9" ht="14.25" customHeight="1" x14ac:dyDescent="0.3">
      <c r="D621" s="9"/>
      <c r="E621" s="10"/>
      <c r="H621" s="10"/>
      <c r="I621" s="27"/>
    </row>
    <row r="622" spans="4:9" ht="14.25" customHeight="1" x14ac:dyDescent="0.3">
      <c r="D622" s="9"/>
      <c r="E622" s="10"/>
      <c r="H622" s="10"/>
      <c r="I622" s="27"/>
    </row>
    <row r="623" spans="4:9" ht="14.25" customHeight="1" x14ac:dyDescent="0.3">
      <c r="D623" s="9"/>
      <c r="E623" s="10"/>
      <c r="H623" s="10"/>
      <c r="I623" s="27"/>
    </row>
    <row r="624" spans="4:9" ht="14.25" customHeight="1" x14ac:dyDescent="0.3">
      <c r="D624" s="9"/>
      <c r="E624" s="10"/>
      <c r="H624" s="10"/>
      <c r="I624" s="27"/>
    </row>
    <row r="625" spans="4:9" ht="14.25" customHeight="1" x14ac:dyDescent="0.3">
      <c r="D625" s="9"/>
      <c r="E625" s="10"/>
      <c r="H625" s="10"/>
      <c r="I625" s="27"/>
    </row>
    <row r="626" spans="4:9" ht="14.25" customHeight="1" x14ac:dyDescent="0.3">
      <c r="D626" s="9"/>
      <c r="E626" s="10"/>
      <c r="H626" s="10"/>
      <c r="I626" s="27"/>
    </row>
    <row r="627" spans="4:9" ht="14.25" customHeight="1" x14ac:dyDescent="0.3">
      <c r="D627" s="9"/>
      <c r="E627" s="10"/>
      <c r="H627" s="10"/>
      <c r="I627" s="27"/>
    </row>
    <row r="628" spans="4:9" ht="14.25" customHeight="1" x14ac:dyDescent="0.3">
      <c r="D628" s="9"/>
      <c r="E628" s="10"/>
      <c r="H628" s="10"/>
      <c r="I628" s="27"/>
    </row>
    <row r="629" spans="4:9" ht="14.25" customHeight="1" x14ac:dyDescent="0.3">
      <c r="D629" s="9"/>
      <c r="E629" s="10"/>
      <c r="H629" s="10"/>
      <c r="I629" s="27"/>
    </row>
    <row r="630" spans="4:9" ht="14.25" customHeight="1" x14ac:dyDescent="0.3">
      <c r="D630" s="9"/>
      <c r="E630" s="10"/>
      <c r="H630" s="10"/>
      <c r="I630" s="27"/>
    </row>
    <row r="631" spans="4:9" ht="14.25" customHeight="1" x14ac:dyDescent="0.3">
      <c r="D631" s="9"/>
      <c r="E631" s="10"/>
      <c r="H631" s="10"/>
      <c r="I631" s="27"/>
    </row>
    <row r="632" spans="4:9" ht="14.25" customHeight="1" x14ac:dyDescent="0.3">
      <c r="D632" s="9"/>
      <c r="E632" s="10"/>
      <c r="H632" s="10"/>
      <c r="I632" s="27"/>
    </row>
    <row r="633" spans="4:9" ht="14.25" customHeight="1" x14ac:dyDescent="0.3">
      <c r="D633" s="9"/>
      <c r="E633" s="10"/>
      <c r="H633" s="10"/>
      <c r="I633" s="27"/>
    </row>
    <row r="634" spans="4:9" ht="14.25" customHeight="1" x14ac:dyDescent="0.3">
      <c r="D634" s="9"/>
      <c r="E634" s="10"/>
      <c r="H634" s="10"/>
      <c r="I634" s="27"/>
    </row>
    <row r="635" spans="4:9" ht="14.25" customHeight="1" x14ac:dyDescent="0.3">
      <c r="D635" s="9"/>
      <c r="E635" s="10"/>
      <c r="H635" s="10"/>
      <c r="I635" s="27"/>
    </row>
    <row r="636" spans="4:9" ht="14.25" customHeight="1" x14ac:dyDescent="0.3">
      <c r="D636" s="9"/>
      <c r="E636" s="10"/>
      <c r="H636" s="10"/>
      <c r="I636" s="27"/>
    </row>
    <row r="637" spans="4:9" ht="14.25" customHeight="1" x14ac:dyDescent="0.3">
      <c r="D637" s="9"/>
      <c r="E637" s="10"/>
      <c r="H637" s="10"/>
      <c r="I637" s="27"/>
    </row>
    <row r="638" spans="4:9" ht="14.25" customHeight="1" x14ac:dyDescent="0.3">
      <c r="D638" s="9"/>
      <c r="E638" s="10"/>
      <c r="H638" s="10"/>
      <c r="I638" s="27"/>
    </row>
    <row r="639" spans="4:9" ht="14.25" customHeight="1" x14ac:dyDescent="0.3">
      <c r="D639" s="9"/>
      <c r="E639" s="10"/>
      <c r="H639" s="10"/>
      <c r="I639" s="27"/>
    </row>
    <row r="640" spans="4:9" ht="14.25" customHeight="1" x14ac:dyDescent="0.3">
      <c r="D640" s="9"/>
      <c r="E640" s="10"/>
      <c r="H640" s="10"/>
      <c r="I640" s="27"/>
    </row>
    <row r="641" spans="4:9" ht="14.25" customHeight="1" x14ac:dyDescent="0.3">
      <c r="D641" s="9"/>
      <c r="E641" s="10"/>
      <c r="H641" s="10"/>
      <c r="I641" s="27"/>
    </row>
    <row r="642" spans="4:9" ht="14.25" customHeight="1" x14ac:dyDescent="0.3">
      <c r="D642" s="9"/>
      <c r="E642" s="10"/>
      <c r="H642" s="10"/>
      <c r="I642" s="27"/>
    </row>
    <row r="643" spans="4:9" ht="14.25" customHeight="1" x14ac:dyDescent="0.3">
      <c r="D643" s="9"/>
      <c r="E643" s="10"/>
      <c r="H643" s="10"/>
      <c r="I643" s="27"/>
    </row>
    <row r="644" spans="4:9" ht="14.25" customHeight="1" x14ac:dyDescent="0.3">
      <c r="D644" s="9"/>
      <c r="E644" s="10"/>
      <c r="H644" s="10"/>
      <c r="I644" s="27"/>
    </row>
    <row r="645" spans="4:9" ht="14.25" customHeight="1" x14ac:dyDescent="0.3">
      <c r="D645" s="9"/>
      <c r="E645" s="10"/>
      <c r="H645" s="10"/>
      <c r="I645" s="27"/>
    </row>
    <row r="646" spans="4:9" ht="14.25" customHeight="1" x14ac:dyDescent="0.3">
      <c r="D646" s="9"/>
      <c r="E646" s="10"/>
      <c r="H646" s="10"/>
      <c r="I646" s="27"/>
    </row>
    <row r="647" spans="4:9" ht="14.25" customHeight="1" x14ac:dyDescent="0.3">
      <c r="D647" s="9"/>
      <c r="E647" s="10"/>
      <c r="H647" s="10"/>
      <c r="I647" s="27"/>
    </row>
    <row r="648" spans="4:9" ht="14.25" customHeight="1" x14ac:dyDescent="0.3">
      <c r="D648" s="9"/>
      <c r="E648" s="10"/>
      <c r="H648" s="10"/>
      <c r="I648" s="27"/>
    </row>
    <row r="649" spans="4:9" ht="14.25" customHeight="1" x14ac:dyDescent="0.3">
      <c r="D649" s="9"/>
      <c r="E649" s="10"/>
      <c r="H649" s="10"/>
      <c r="I649" s="27"/>
    </row>
    <row r="650" spans="4:9" ht="14.25" customHeight="1" x14ac:dyDescent="0.3">
      <c r="D650" s="9"/>
      <c r="E650" s="10"/>
      <c r="H650" s="10"/>
      <c r="I650" s="27"/>
    </row>
    <row r="651" spans="4:9" ht="14.25" customHeight="1" x14ac:dyDescent="0.3">
      <c r="D651" s="9"/>
      <c r="E651" s="10"/>
      <c r="H651" s="10"/>
      <c r="I651" s="27"/>
    </row>
    <row r="652" spans="4:9" ht="14.25" customHeight="1" x14ac:dyDescent="0.3">
      <c r="D652" s="9"/>
      <c r="E652" s="10"/>
      <c r="H652" s="10"/>
      <c r="I652" s="27"/>
    </row>
    <row r="653" spans="4:9" ht="14.25" customHeight="1" x14ac:dyDescent="0.3">
      <c r="D653" s="9"/>
      <c r="E653" s="10"/>
      <c r="H653" s="10"/>
      <c r="I653" s="27"/>
    </row>
    <row r="654" spans="4:9" ht="14.25" customHeight="1" x14ac:dyDescent="0.3">
      <c r="D654" s="9"/>
      <c r="E654" s="10"/>
      <c r="H654" s="10"/>
      <c r="I654" s="27"/>
    </row>
    <row r="655" spans="4:9" ht="14.25" customHeight="1" x14ac:dyDescent="0.3">
      <c r="D655" s="9"/>
      <c r="E655" s="10"/>
      <c r="H655" s="10"/>
      <c r="I655" s="27"/>
    </row>
    <row r="656" spans="4:9" ht="14.25" customHeight="1" x14ac:dyDescent="0.3">
      <c r="D656" s="9"/>
      <c r="E656" s="10"/>
      <c r="H656" s="10"/>
      <c r="I656" s="27"/>
    </row>
    <row r="657" spans="4:9" ht="14.25" customHeight="1" x14ac:dyDescent="0.3">
      <c r="D657" s="9"/>
      <c r="E657" s="10"/>
      <c r="H657" s="10"/>
      <c r="I657" s="27"/>
    </row>
    <row r="658" spans="4:9" ht="14.25" customHeight="1" x14ac:dyDescent="0.3">
      <c r="D658" s="9"/>
      <c r="E658" s="10"/>
      <c r="H658" s="10"/>
      <c r="I658" s="27"/>
    </row>
    <row r="659" spans="4:9" ht="14.25" customHeight="1" x14ac:dyDescent="0.3">
      <c r="D659" s="9"/>
      <c r="E659" s="10"/>
      <c r="H659" s="10"/>
      <c r="I659" s="27"/>
    </row>
    <row r="660" spans="4:9" ht="14.25" customHeight="1" x14ac:dyDescent="0.3">
      <c r="D660" s="9"/>
      <c r="E660" s="10"/>
      <c r="H660" s="10"/>
      <c r="I660" s="27"/>
    </row>
    <row r="661" spans="4:9" ht="14.25" customHeight="1" x14ac:dyDescent="0.3">
      <c r="D661" s="9"/>
      <c r="E661" s="10"/>
      <c r="H661" s="10"/>
      <c r="I661" s="27"/>
    </row>
    <row r="662" spans="4:9" ht="14.25" customHeight="1" x14ac:dyDescent="0.3">
      <c r="D662" s="9"/>
      <c r="E662" s="10"/>
      <c r="H662" s="10"/>
      <c r="I662" s="27"/>
    </row>
    <row r="663" spans="4:9" ht="14.25" customHeight="1" x14ac:dyDescent="0.3">
      <c r="D663" s="9"/>
      <c r="E663" s="10"/>
      <c r="H663" s="10"/>
      <c r="I663" s="27"/>
    </row>
    <row r="664" spans="4:9" ht="14.25" customHeight="1" x14ac:dyDescent="0.3">
      <c r="D664" s="9"/>
      <c r="E664" s="10"/>
      <c r="H664" s="10"/>
      <c r="I664" s="27"/>
    </row>
    <row r="665" spans="4:9" ht="14.25" customHeight="1" x14ac:dyDescent="0.3">
      <c r="D665" s="9"/>
      <c r="E665" s="10"/>
      <c r="H665" s="10"/>
      <c r="I665" s="27"/>
    </row>
    <row r="666" spans="4:9" ht="14.25" customHeight="1" x14ac:dyDescent="0.3">
      <c r="D666" s="9"/>
      <c r="E666" s="10"/>
      <c r="H666" s="10"/>
      <c r="I666" s="27"/>
    </row>
    <row r="667" spans="4:9" ht="14.25" customHeight="1" x14ac:dyDescent="0.3">
      <c r="D667" s="9"/>
      <c r="E667" s="10"/>
      <c r="H667" s="10"/>
      <c r="I667" s="27"/>
    </row>
    <row r="668" spans="4:9" ht="14.25" customHeight="1" x14ac:dyDescent="0.3">
      <c r="D668" s="9"/>
      <c r="E668" s="10"/>
      <c r="H668" s="10"/>
      <c r="I668" s="27"/>
    </row>
    <row r="669" spans="4:9" ht="14.25" customHeight="1" x14ac:dyDescent="0.3">
      <c r="D669" s="9"/>
      <c r="E669" s="10"/>
      <c r="H669" s="10"/>
      <c r="I669" s="27"/>
    </row>
    <row r="670" spans="4:9" ht="14.25" customHeight="1" x14ac:dyDescent="0.3">
      <c r="D670" s="9"/>
      <c r="E670" s="10"/>
      <c r="H670" s="10"/>
      <c r="I670" s="27"/>
    </row>
    <row r="671" spans="4:9" ht="14.25" customHeight="1" x14ac:dyDescent="0.3">
      <c r="D671" s="9"/>
      <c r="E671" s="10"/>
      <c r="H671" s="10"/>
      <c r="I671" s="27"/>
    </row>
    <row r="672" spans="4:9" ht="14.25" customHeight="1" x14ac:dyDescent="0.3">
      <c r="D672" s="9"/>
      <c r="E672" s="10"/>
      <c r="H672" s="10"/>
      <c r="I672" s="27"/>
    </row>
    <row r="673" spans="4:9" ht="14.25" customHeight="1" x14ac:dyDescent="0.3">
      <c r="D673" s="9"/>
      <c r="E673" s="10"/>
      <c r="H673" s="10"/>
      <c r="I673" s="27"/>
    </row>
    <row r="674" spans="4:9" ht="14.25" customHeight="1" x14ac:dyDescent="0.3">
      <c r="D674" s="9"/>
      <c r="E674" s="10"/>
      <c r="H674" s="10"/>
      <c r="I674" s="27"/>
    </row>
    <row r="675" spans="4:9" ht="14.25" customHeight="1" x14ac:dyDescent="0.3">
      <c r="D675" s="9"/>
      <c r="E675" s="10"/>
      <c r="H675" s="10"/>
      <c r="I675" s="27"/>
    </row>
    <row r="676" spans="4:9" ht="14.25" customHeight="1" x14ac:dyDescent="0.3">
      <c r="D676" s="9"/>
      <c r="E676" s="10"/>
      <c r="H676" s="10"/>
      <c r="I676" s="27"/>
    </row>
    <row r="677" spans="4:9" ht="14.25" customHeight="1" x14ac:dyDescent="0.3">
      <c r="D677" s="9"/>
      <c r="E677" s="10"/>
      <c r="H677" s="10"/>
      <c r="I677" s="27"/>
    </row>
    <row r="678" spans="4:9" ht="14.25" customHeight="1" x14ac:dyDescent="0.3">
      <c r="D678" s="9"/>
      <c r="E678" s="10"/>
      <c r="H678" s="10"/>
      <c r="I678" s="27"/>
    </row>
    <row r="679" spans="4:9" ht="14.25" customHeight="1" x14ac:dyDescent="0.3">
      <c r="D679" s="9"/>
      <c r="E679" s="10"/>
      <c r="H679" s="10"/>
      <c r="I679" s="27"/>
    </row>
    <row r="680" spans="4:9" ht="14.25" customHeight="1" x14ac:dyDescent="0.3">
      <c r="D680" s="9"/>
      <c r="E680" s="10"/>
      <c r="H680" s="10"/>
      <c r="I680" s="27"/>
    </row>
    <row r="681" spans="4:9" ht="14.25" customHeight="1" x14ac:dyDescent="0.3">
      <c r="D681" s="9"/>
      <c r="E681" s="10"/>
      <c r="H681" s="10"/>
      <c r="I681" s="27"/>
    </row>
    <row r="682" spans="4:9" ht="14.25" customHeight="1" x14ac:dyDescent="0.3">
      <c r="D682" s="9"/>
      <c r="E682" s="10"/>
      <c r="H682" s="10"/>
      <c r="I682" s="27"/>
    </row>
    <row r="683" spans="4:9" ht="14.25" customHeight="1" x14ac:dyDescent="0.3">
      <c r="D683" s="9"/>
      <c r="E683" s="10"/>
      <c r="H683" s="10"/>
      <c r="I683" s="27"/>
    </row>
    <row r="684" spans="4:9" ht="14.25" customHeight="1" x14ac:dyDescent="0.3">
      <c r="D684" s="9"/>
      <c r="E684" s="10"/>
      <c r="H684" s="10"/>
      <c r="I684" s="27"/>
    </row>
    <row r="685" spans="4:9" ht="14.25" customHeight="1" x14ac:dyDescent="0.3">
      <c r="D685" s="9"/>
      <c r="E685" s="10"/>
      <c r="H685" s="10"/>
      <c r="I685" s="27"/>
    </row>
    <row r="686" spans="4:9" ht="14.25" customHeight="1" x14ac:dyDescent="0.3">
      <c r="D686" s="9"/>
      <c r="E686" s="10"/>
      <c r="H686" s="10"/>
      <c r="I686" s="27"/>
    </row>
    <row r="687" spans="4:9" ht="14.25" customHeight="1" x14ac:dyDescent="0.3">
      <c r="D687" s="9"/>
      <c r="E687" s="10"/>
      <c r="H687" s="10"/>
      <c r="I687" s="27"/>
    </row>
    <row r="688" spans="4:9" ht="14.25" customHeight="1" x14ac:dyDescent="0.3">
      <c r="D688" s="9"/>
      <c r="E688" s="10"/>
      <c r="H688" s="10"/>
      <c r="I688" s="27"/>
    </row>
    <row r="689" spans="4:9" ht="14.25" customHeight="1" x14ac:dyDescent="0.3">
      <c r="D689" s="9"/>
      <c r="E689" s="10"/>
      <c r="H689" s="10"/>
      <c r="I689" s="27"/>
    </row>
    <row r="690" spans="4:9" ht="14.25" customHeight="1" x14ac:dyDescent="0.3">
      <c r="D690" s="9"/>
      <c r="E690" s="10"/>
      <c r="H690" s="10"/>
      <c r="I690" s="27"/>
    </row>
    <row r="691" spans="4:9" ht="14.25" customHeight="1" x14ac:dyDescent="0.3">
      <c r="D691" s="9"/>
      <c r="E691" s="10"/>
      <c r="H691" s="10"/>
      <c r="I691" s="27"/>
    </row>
    <row r="692" spans="4:9" ht="14.25" customHeight="1" x14ac:dyDescent="0.3">
      <c r="D692" s="9"/>
      <c r="E692" s="10"/>
      <c r="H692" s="10"/>
      <c r="I692" s="27"/>
    </row>
    <row r="693" spans="4:9" ht="14.25" customHeight="1" x14ac:dyDescent="0.3">
      <c r="D693" s="9"/>
      <c r="E693" s="10"/>
      <c r="H693" s="10"/>
      <c r="I693" s="27"/>
    </row>
    <row r="694" spans="4:9" ht="14.25" customHeight="1" x14ac:dyDescent="0.3">
      <c r="D694" s="9"/>
      <c r="E694" s="10"/>
      <c r="H694" s="10"/>
      <c r="I694" s="27"/>
    </row>
    <row r="695" spans="4:9" ht="14.25" customHeight="1" x14ac:dyDescent="0.3">
      <c r="D695" s="9"/>
      <c r="E695" s="10"/>
      <c r="H695" s="10"/>
      <c r="I695" s="27"/>
    </row>
    <row r="696" spans="4:9" ht="14.25" customHeight="1" x14ac:dyDescent="0.3">
      <c r="D696" s="9"/>
      <c r="E696" s="10"/>
      <c r="H696" s="10"/>
      <c r="I696" s="27"/>
    </row>
    <row r="697" spans="4:9" ht="14.25" customHeight="1" x14ac:dyDescent="0.3">
      <c r="D697" s="9"/>
      <c r="E697" s="10"/>
      <c r="H697" s="10"/>
      <c r="I697" s="27"/>
    </row>
    <row r="698" spans="4:9" ht="14.25" customHeight="1" x14ac:dyDescent="0.3">
      <c r="D698" s="9"/>
      <c r="E698" s="10"/>
      <c r="H698" s="10"/>
      <c r="I698" s="27"/>
    </row>
    <row r="699" spans="4:9" ht="14.25" customHeight="1" x14ac:dyDescent="0.3">
      <c r="D699" s="9"/>
      <c r="E699" s="10"/>
      <c r="H699" s="10"/>
      <c r="I699" s="27"/>
    </row>
    <row r="700" spans="4:9" ht="14.25" customHeight="1" x14ac:dyDescent="0.3">
      <c r="D700" s="9"/>
      <c r="E700" s="10"/>
      <c r="H700" s="10"/>
      <c r="I700" s="27"/>
    </row>
    <row r="701" spans="4:9" ht="14.25" customHeight="1" x14ac:dyDescent="0.3">
      <c r="D701" s="9"/>
      <c r="E701" s="10"/>
      <c r="H701" s="10"/>
      <c r="I701" s="27"/>
    </row>
    <row r="702" spans="4:9" ht="14.25" customHeight="1" x14ac:dyDescent="0.3">
      <c r="D702" s="9"/>
      <c r="E702" s="10"/>
      <c r="H702" s="10"/>
      <c r="I702" s="27"/>
    </row>
    <row r="703" spans="4:9" ht="14.25" customHeight="1" x14ac:dyDescent="0.3">
      <c r="D703" s="9"/>
      <c r="E703" s="10"/>
      <c r="H703" s="10"/>
      <c r="I703" s="27"/>
    </row>
    <row r="704" spans="4:9" ht="14.25" customHeight="1" x14ac:dyDescent="0.3">
      <c r="D704" s="9"/>
      <c r="E704" s="10"/>
      <c r="H704" s="10"/>
      <c r="I704" s="27"/>
    </row>
    <row r="705" spans="4:9" ht="14.25" customHeight="1" x14ac:dyDescent="0.3">
      <c r="D705" s="9"/>
      <c r="E705" s="10"/>
      <c r="H705" s="10"/>
      <c r="I705" s="27"/>
    </row>
    <row r="706" spans="4:9" ht="14.25" customHeight="1" x14ac:dyDescent="0.3">
      <c r="D706" s="9"/>
      <c r="E706" s="10"/>
      <c r="H706" s="10"/>
      <c r="I706" s="27"/>
    </row>
    <row r="707" spans="4:9" ht="14.25" customHeight="1" x14ac:dyDescent="0.3">
      <c r="D707" s="9"/>
      <c r="E707" s="10"/>
      <c r="H707" s="10"/>
      <c r="I707" s="27"/>
    </row>
    <row r="708" spans="4:9" ht="14.25" customHeight="1" x14ac:dyDescent="0.3">
      <c r="D708" s="9"/>
      <c r="E708" s="10"/>
      <c r="H708" s="10"/>
      <c r="I708" s="27"/>
    </row>
    <row r="709" spans="4:9" ht="14.25" customHeight="1" x14ac:dyDescent="0.3">
      <c r="D709" s="9"/>
      <c r="E709" s="10"/>
      <c r="H709" s="10"/>
      <c r="I709" s="27"/>
    </row>
    <row r="710" spans="4:9" ht="14.25" customHeight="1" x14ac:dyDescent="0.3">
      <c r="D710" s="9"/>
      <c r="E710" s="10"/>
      <c r="H710" s="10"/>
      <c r="I710" s="27"/>
    </row>
    <row r="711" spans="4:9" ht="14.25" customHeight="1" x14ac:dyDescent="0.3">
      <c r="D711" s="9"/>
      <c r="E711" s="10"/>
      <c r="H711" s="10"/>
      <c r="I711" s="27"/>
    </row>
    <row r="712" spans="4:9" ht="14.25" customHeight="1" x14ac:dyDescent="0.3">
      <c r="D712" s="9"/>
      <c r="E712" s="10"/>
      <c r="H712" s="10"/>
      <c r="I712" s="27"/>
    </row>
    <row r="713" spans="4:9" ht="14.25" customHeight="1" x14ac:dyDescent="0.3">
      <c r="D713" s="9"/>
      <c r="E713" s="10"/>
      <c r="H713" s="10"/>
      <c r="I713" s="27"/>
    </row>
    <row r="714" spans="4:9" ht="14.25" customHeight="1" x14ac:dyDescent="0.3">
      <c r="D714" s="9"/>
      <c r="E714" s="10"/>
      <c r="H714" s="10"/>
      <c r="I714" s="27"/>
    </row>
    <row r="715" spans="4:9" ht="14.25" customHeight="1" x14ac:dyDescent="0.3">
      <c r="D715" s="9"/>
      <c r="E715" s="10"/>
      <c r="H715" s="10"/>
      <c r="I715" s="27"/>
    </row>
    <row r="716" spans="4:9" ht="14.25" customHeight="1" x14ac:dyDescent="0.3">
      <c r="D716" s="9"/>
      <c r="E716" s="10"/>
      <c r="H716" s="10"/>
      <c r="I716" s="27"/>
    </row>
    <row r="717" spans="4:9" ht="14.25" customHeight="1" x14ac:dyDescent="0.3">
      <c r="D717" s="9"/>
      <c r="E717" s="10"/>
      <c r="H717" s="10"/>
      <c r="I717" s="27"/>
    </row>
    <row r="718" spans="4:9" ht="14.25" customHeight="1" x14ac:dyDescent="0.3">
      <c r="D718" s="9"/>
      <c r="E718" s="10"/>
      <c r="H718" s="10"/>
      <c r="I718" s="27"/>
    </row>
    <row r="719" spans="4:9" ht="14.25" customHeight="1" x14ac:dyDescent="0.3">
      <c r="D719" s="9"/>
      <c r="E719" s="10"/>
      <c r="H719" s="10"/>
      <c r="I719" s="27"/>
    </row>
    <row r="720" spans="4:9" ht="14.25" customHeight="1" x14ac:dyDescent="0.3">
      <c r="D720" s="9"/>
      <c r="E720" s="10"/>
      <c r="H720" s="10"/>
      <c r="I720" s="27"/>
    </row>
    <row r="721" spans="4:9" ht="14.25" customHeight="1" x14ac:dyDescent="0.3">
      <c r="D721" s="9"/>
      <c r="E721" s="10"/>
      <c r="H721" s="10"/>
      <c r="I721" s="27"/>
    </row>
    <row r="722" spans="4:9" ht="14.25" customHeight="1" x14ac:dyDescent="0.3">
      <c r="D722" s="9"/>
      <c r="E722" s="10"/>
      <c r="H722" s="10"/>
      <c r="I722" s="27"/>
    </row>
    <row r="723" spans="4:9" ht="14.25" customHeight="1" x14ac:dyDescent="0.3">
      <c r="D723" s="9"/>
      <c r="E723" s="10"/>
      <c r="H723" s="10"/>
      <c r="I723" s="27"/>
    </row>
    <row r="724" spans="4:9" ht="14.25" customHeight="1" x14ac:dyDescent="0.3">
      <c r="D724" s="9"/>
      <c r="E724" s="10"/>
      <c r="H724" s="10"/>
      <c r="I724" s="27"/>
    </row>
    <row r="725" spans="4:9" ht="14.25" customHeight="1" x14ac:dyDescent="0.3">
      <c r="D725" s="9"/>
      <c r="E725" s="10"/>
      <c r="H725" s="10"/>
      <c r="I725" s="27"/>
    </row>
    <row r="726" spans="4:9" ht="14.25" customHeight="1" x14ac:dyDescent="0.3">
      <c r="D726" s="9"/>
      <c r="E726" s="10"/>
      <c r="H726" s="10"/>
      <c r="I726" s="27"/>
    </row>
    <row r="727" spans="4:9" ht="14.25" customHeight="1" x14ac:dyDescent="0.3">
      <c r="D727" s="9"/>
      <c r="E727" s="10"/>
      <c r="H727" s="10"/>
      <c r="I727" s="27"/>
    </row>
    <row r="728" spans="4:9" ht="14.25" customHeight="1" x14ac:dyDescent="0.3">
      <c r="D728" s="9"/>
      <c r="E728" s="10"/>
      <c r="H728" s="10"/>
      <c r="I728" s="27"/>
    </row>
    <row r="729" spans="4:9" ht="14.25" customHeight="1" x14ac:dyDescent="0.3">
      <c r="D729" s="9"/>
      <c r="E729" s="10"/>
      <c r="H729" s="10"/>
      <c r="I729" s="27"/>
    </row>
    <row r="730" spans="4:9" ht="14.25" customHeight="1" x14ac:dyDescent="0.3">
      <c r="D730" s="9"/>
      <c r="E730" s="10"/>
      <c r="H730" s="10"/>
      <c r="I730" s="27"/>
    </row>
    <row r="731" spans="4:9" ht="14.25" customHeight="1" x14ac:dyDescent="0.3">
      <c r="D731" s="9"/>
      <c r="E731" s="10"/>
      <c r="H731" s="10"/>
      <c r="I731" s="27"/>
    </row>
    <row r="732" spans="4:9" ht="14.25" customHeight="1" x14ac:dyDescent="0.3">
      <c r="D732" s="9"/>
      <c r="E732" s="10"/>
      <c r="H732" s="10"/>
      <c r="I732" s="27"/>
    </row>
    <row r="733" spans="4:9" ht="14.25" customHeight="1" x14ac:dyDescent="0.3">
      <c r="D733" s="9"/>
      <c r="E733" s="10"/>
      <c r="H733" s="10"/>
      <c r="I733" s="27"/>
    </row>
    <row r="734" spans="4:9" ht="14.25" customHeight="1" x14ac:dyDescent="0.3">
      <c r="D734" s="9"/>
      <c r="E734" s="10"/>
      <c r="H734" s="10"/>
      <c r="I734" s="27"/>
    </row>
    <row r="735" spans="4:9" ht="14.25" customHeight="1" x14ac:dyDescent="0.3">
      <c r="D735" s="9"/>
      <c r="E735" s="10"/>
      <c r="H735" s="10"/>
      <c r="I735" s="27"/>
    </row>
    <row r="736" spans="4:9" ht="14.25" customHeight="1" x14ac:dyDescent="0.3">
      <c r="D736" s="9"/>
      <c r="E736" s="10"/>
      <c r="H736" s="10"/>
      <c r="I736" s="27"/>
    </row>
    <row r="737" spans="4:9" ht="14.25" customHeight="1" x14ac:dyDescent="0.3">
      <c r="D737" s="9"/>
      <c r="E737" s="10"/>
      <c r="H737" s="10"/>
      <c r="I737" s="27"/>
    </row>
    <row r="738" spans="4:9" ht="14.25" customHeight="1" x14ac:dyDescent="0.3">
      <c r="D738" s="9"/>
      <c r="E738" s="10"/>
      <c r="H738" s="10"/>
      <c r="I738" s="27"/>
    </row>
    <row r="739" spans="4:9" ht="14.25" customHeight="1" x14ac:dyDescent="0.3">
      <c r="D739" s="9"/>
      <c r="E739" s="10"/>
      <c r="H739" s="10"/>
      <c r="I739" s="27"/>
    </row>
    <row r="740" spans="4:9" ht="14.25" customHeight="1" x14ac:dyDescent="0.3">
      <c r="D740" s="9"/>
      <c r="E740" s="10"/>
      <c r="H740" s="10"/>
      <c r="I740" s="27"/>
    </row>
    <row r="741" spans="4:9" ht="14.25" customHeight="1" x14ac:dyDescent="0.3">
      <c r="D741" s="9"/>
      <c r="E741" s="10"/>
      <c r="H741" s="10"/>
      <c r="I741" s="27"/>
    </row>
    <row r="742" spans="4:9" ht="14.25" customHeight="1" x14ac:dyDescent="0.3">
      <c r="D742" s="9"/>
      <c r="E742" s="10"/>
      <c r="H742" s="10"/>
      <c r="I742" s="27"/>
    </row>
    <row r="743" spans="4:9" ht="14.25" customHeight="1" x14ac:dyDescent="0.3">
      <c r="D743" s="9"/>
      <c r="E743" s="10"/>
      <c r="H743" s="10"/>
      <c r="I743" s="27"/>
    </row>
    <row r="744" spans="4:9" ht="14.25" customHeight="1" x14ac:dyDescent="0.3">
      <c r="D744" s="9"/>
      <c r="E744" s="10"/>
      <c r="H744" s="10"/>
      <c r="I744" s="27"/>
    </row>
    <row r="745" spans="4:9" ht="14.25" customHeight="1" x14ac:dyDescent="0.3">
      <c r="D745" s="9"/>
      <c r="E745" s="10"/>
      <c r="H745" s="10"/>
      <c r="I745" s="27"/>
    </row>
    <row r="746" spans="4:9" ht="14.25" customHeight="1" x14ac:dyDescent="0.3">
      <c r="D746" s="9"/>
      <c r="E746" s="10"/>
      <c r="H746" s="10"/>
      <c r="I746" s="27"/>
    </row>
    <row r="747" spans="4:9" ht="14.25" customHeight="1" x14ac:dyDescent="0.3">
      <c r="D747" s="9"/>
      <c r="E747" s="10"/>
      <c r="H747" s="10"/>
      <c r="I747" s="27"/>
    </row>
    <row r="748" spans="4:9" ht="14.25" customHeight="1" x14ac:dyDescent="0.3">
      <c r="D748" s="9"/>
      <c r="E748" s="10"/>
      <c r="H748" s="10"/>
      <c r="I748" s="27"/>
    </row>
    <row r="749" spans="4:9" ht="14.25" customHeight="1" x14ac:dyDescent="0.3">
      <c r="D749" s="9"/>
      <c r="E749" s="10"/>
      <c r="H749" s="10"/>
      <c r="I749" s="27"/>
    </row>
    <row r="750" spans="4:9" ht="14.25" customHeight="1" x14ac:dyDescent="0.3">
      <c r="D750" s="9"/>
      <c r="E750" s="10"/>
      <c r="H750" s="10"/>
      <c r="I750" s="27"/>
    </row>
    <row r="751" spans="4:9" ht="14.25" customHeight="1" x14ac:dyDescent="0.3">
      <c r="D751" s="9"/>
      <c r="E751" s="10"/>
      <c r="H751" s="10"/>
      <c r="I751" s="27"/>
    </row>
    <row r="752" spans="4:9" ht="14.25" customHeight="1" x14ac:dyDescent="0.3">
      <c r="D752" s="9"/>
      <c r="E752" s="10"/>
      <c r="H752" s="10"/>
      <c r="I752" s="27"/>
    </row>
    <row r="753" spans="4:9" ht="14.25" customHeight="1" x14ac:dyDescent="0.3">
      <c r="D753" s="9"/>
      <c r="E753" s="10"/>
      <c r="H753" s="10"/>
      <c r="I753" s="27"/>
    </row>
    <row r="754" spans="4:9" ht="14.25" customHeight="1" x14ac:dyDescent="0.3">
      <c r="D754" s="9"/>
      <c r="E754" s="10"/>
      <c r="H754" s="10"/>
      <c r="I754" s="27"/>
    </row>
    <row r="755" spans="4:9" ht="14.25" customHeight="1" x14ac:dyDescent="0.3">
      <c r="D755" s="9"/>
      <c r="E755" s="10"/>
      <c r="H755" s="10"/>
      <c r="I755" s="27"/>
    </row>
    <row r="756" spans="4:9" ht="14.25" customHeight="1" x14ac:dyDescent="0.3">
      <c r="D756" s="9"/>
      <c r="E756" s="10"/>
      <c r="H756" s="10"/>
      <c r="I756" s="27"/>
    </row>
    <row r="757" spans="4:9" ht="14.25" customHeight="1" x14ac:dyDescent="0.3">
      <c r="D757" s="9"/>
      <c r="E757" s="10"/>
      <c r="H757" s="10"/>
      <c r="I757" s="27"/>
    </row>
    <row r="758" spans="4:9" ht="14.25" customHeight="1" x14ac:dyDescent="0.3">
      <c r="D758" s="9"/>
      <c r="E758" s="10"/>
      <c r="H758" s="10"/>
      <c r="I758" s="27"/>
    </row>
    <row r="759" spans="4:9" ht="14.25" customHeight="1" x14ac:dyDescent="0.3">
      <c r="D759" s="9"/>
      <c r="E759" s="10"/>
      <c r="H759" s="10"/>
      <c r="I759" s="27"/>
    </row>
    <row r="760" spans="4:9" ht="14.25" customHeight="1" x14ac:dyDescent="0.3">
      <c r="D760" s="9"/>
      <c r="E760" s="10"/>
      <c r="H760" s="10"/>
      <c r="I760" s="27"/>
    </row>
    <row r="761" spans="4:9" ht="14.25" customHeight="1" x14ac:dyDescent="0.3">
      <c r="D761" s="9"/>
      <c r="E761" s="10"/>
      <c r="H761" s="10"/>
      <c r="I761" s="27"/>
    </row>
    <row r="762" spans="4:9" ht="14.25" customHeight="1" x14ac:dyDescent="0.3">
      <c r="D762" s="9"/>
      <c r="E762" s="10"/>
      <c r="H762" s="10"/>
      <c r="I762" s="27"/>
    </row>
    <row r="763" spans="4:9" ht="14.25" customHeight="1" x14ac:dyDescent="0.3">
      <c r="D763" s="9"/>
      <c r="E763" s="10"/>
      <c r="H763" s="10"/>
      <c r="I763" s="27"/>
    </row>
    <row r="764" spans="4:9" ht="14.25" customHeight="1" x14ac:dyDescent="0.3">
      <c r="D764" s="9"/>
      <c r="E764" s="10"/>
      <c r="H764" s="10"/>
      <c r="I764" s="27"/>
    </row>
    <row r="765" spans="4:9" ht="14.25" customHeight="1" x14ac:dyDescent="0.3">
      <c r="D765" s="9"/>
      <c r="E765" s="10"/>
      <c r="H765" s="10"/>
      <c r="I765" s="27"/>
    </row>
    <row r="766" spans="4:9" ht="14.25" customHeight="1" x14ac:dyDescent="0.3">
      <c r="D766" s="9"/>
      <c r="E766" s="10"/>
      <c r="H766" s="10"/>
      <c r="I766" s="27"/>
    </row>
    <row r="767" spans="4:9" ht="14.25" customHeight="1" x14ac:dyDescent="0.3">
      <c r="D767" s="9"/>
      <c r="E767" s="10"/>
      <c r="H767" s="10"/>
      <c r="I767" s="27"/>
    </row>
    <row r="768" spans="4:9" ht="14.25" customHeight="1" x14ac:dyDescent="0.3">
      <c r="D768" s="9"/>
      <c r="E768" s="10"/>
      <c r="H768" s="10"/>
      <c r="I768" s="27"/>
    </row>
    <row r="769" spans="4:9" ht="14.25" customHeight="1" x14ac:dyDescent="0.3">
      <c r="D769" s="9"/>
      <c r="E769" s="10"/>
      <c r="H769" s="10"/>
      <c r="I769" s="27"/>
    </row>
    <row r="770" spans="4:9" ht="14.25" customHeight="1" x14ac:dyDescent="0.3">
      <c r="D770" s="9"/>
      <c r="E770" s="10"/>
      <c r="H770" s="10"/>
      <c r="I770" s="27"/>
    </row>
    <row r="771" spans="4:9" ht="14.25" customHeight="1" x14ac:dyDescent="0.3">
      <c r="D771" s="9"/>
      <c r="E771" s="10"/>
      <c r="H771" s="10"/>
      <c r="I771" s="27"/>
    </row>
    <row r="772" spans="4:9" ht="14.25" customHeight="1" x14ac:dyDescent="0.3">
      <c r="D772" s="9"/>
      <c r="E772" s="10"/>
      <c r="H772" s="10"/>
      <c r="I772" s="27"/>
    </row>
    <row r="773" spans="4:9" ht="14.25" customHeight="1" x14ac:dyDescent="0.3">
      <c r="D773" s="9"/>
      <c r="E773" s="10"/>
      <c r="H773" s="10"/>
      <c r="I773" s="27"/>
    </row>
    <row r="774" spans="4:9" ht="14.25" customHeight="1" x14ac:dyDescent="0.3">
      <c r="D774" s="9"/>
      <c r="E774" s="10"/>
      <c r="H774" s="10"/>
      <c r="I774" s="27"/>
    </row>
    <row r="775" spans="4:9" ht="14.25" customHeight="1" x14ac:dyDescent="0.3">
      <c r="D775" s="9"/>
      <c r="E775" s="10"/>
      <c r="H775" s="10"/>
      <c r="I775" s="27"/>
    </row>
    <row r="776" spans="4:9" ht="14.25" customHeight="1" x14ac:dyDescent="0.3">
      <c r="D776" s="9"/>
      <c r="E776" s="10"/>
      <c r="H776" s="10"/>
      <c r="I776" s="27"/>
    </row>
    <row r="777" spans="4:9" ht="14.25" customHeight="1" x14ac:dyDescent="0.3">
      <c r="D777" s="9"/>
      <c r="E777" s="10"/>
      <c r="H777" s="10"/>
      <c r="I777" s="27"/>
    </row>
    <row r="778" spans="4:9" ht="14.25" customHeight="1" x14ac:dyDescent="0.3">
      <c r="D778" s="9"/>
      <c r="E778" s="10"/>
      <c r="H778" s="10"/>
      <c r="I778" s="27"/>
    </row>
    <row r="779" spans="4:9" ht="14.25" customHeight="1" x14ac:dyDescent="0.3">
      <c r="D779" s="9"/>
      <c r="E779" s="10"/>
      <c r="H779" s="10"/>
      <c r="I779" s="27"/>
    </row>
    <row r="780" spans="4:9" ht="14.25" customHeight="1" x14ac:dyDescent="0.3">
      <c r="D780" s="9"/>
      <c r="E780" s="10"/>
      <c r="H780" s="10"/>
      <c r="I780" s="27"/>
    </row>
    <row r="781" spans="4:9" ht="14.25" customHeight="1" x14ac:dyDescent="0.3">
      <c r="D781" s="9"/>
      <c r="E781" s="10"/>
      <c r="H781" s="10"/>
      <c r="I781" s="27"/>
    </row>
    <row r="782" spans="4:9" ht="14.25" customHeight="1" x14ac:dyDescent="0.3">
      <c r="D782" s="9"/>
      <c r="E782" s="10"/>
      <c r="H782" s="10"/>
      <c r="I782" s="27"/>
    </row>
    <row r="783" spans="4:9" ht="14.25" customHeight="1" x14ac:dyDescent="0.3">
      <c r="D783" s="9"/>
      <c r="E783" s="10"/>
      <c r="H783" s="10"/>
      <c r="I783" s="27"/>
    </row>
    <row r="784" spans="4:9" ht="14.25" customHeight="1" x14ac:dyDescent="0.3">
      <c r="D784" s="9"/>
      <c r="E784" s="10"/>
      <c r="H784" s="10"/>
      <c r="I784" s="27"/>
    </row>
    <row r="785" spans="4:9" ht="14.25" customHeight="1" x14ac:dyDescent="0.3">
      <c r="D785" s="9"/>
      <c r="E785" s="10"/>
      <c r="H785" s="10"/>
      <c r="I785" s="27"/>
    </row>
    <row r="786" spans="4:9" ht="14.25" customHeight="1" x14ac:dyDescent="0.3">
      <c r="D786" s="9"/>
      <c r="E786" s="10"/>
      <c r="H786" s="10"/>
      <c r="I786" s="27"/>
    </row>
    <row r="787" spans="4:9" ht="14.25" customHeight="1" x14ac:dyDescent="0.3">
      <c r="D787" s="9"/>
      <c r="E787" s="10"/>
      <c r="H787" s="10"/>
      <c r="I787" s="27"/>
    </row>
    <row r="788" spans="4:9" ht="14.25" customHeight="1" x14ac:dyDescent="0.3">
      <c r="D788" s="9"/>
      <c r="E788" s="10"/>
      <c r="H788" s="10"/>
      <c r="I788" s="27"/>
    </row>
    <row r="789" spans="4:9" ht="14.25" customHeight="1" x14ac:dyDescent="0.3">
      <c r="D789" s="9"/>
      <c r="E789" s="10"/>
      <c r="H789" s="10"/>
      <c r="I789" s="27"/>
    </row>
    <row r="790" spans="4:9" ht="14.25" customHeight="1" x14ac:dyDescent="0.3">
      <c r="D790" s="9"/>
      <c r="E790" s="10"/>
      <c r="H790" s="10"/>
      <c r="I790" s="27"/>
    </row>
    <row r="791" spans="4:9" ht="14.25" customHeight="1" x14ac:dyDescent="0.3">
      <c r="D791" s="9"/>
      <c r="E791" s="10"/>
      <c r="H791" s="10"/>
      <c r="I791" s="27"/>
    </row>
    <row r="792" spans="4:9" ht="14.25" customHeight="1" x14ac:dyDescent="0.3">
      <c r="D792" s="9"/>
      <c r="E792" s="10"/>
      <c r="H792" s="10"/>
      <c r="I792" s="27"/>
    </row>
    <row r="793" spans="4:9" ht="14.25" customHeight="1" x14ac:dyDescent="0.3">
      <c r="D793" s="9"/>
      <c r="E793" s="10"/>
      <c r="H793" s="10"/>
      <c r="I793" s="27"/>
    </row>
    <row r="794" spans="4:9" ht="14.25" customHeight="1" x14ac:dyDescent="0.3">
      <c r="D794" s="9"/>
      <c r="E794" s="10"/>
      <c r="H794" s="10"/>
      <c r="I794" s="27"/>
    </row>
    <row r="795" spans="4:9" ht="14.25" customHeight="1" x14ac:dyDescent="0.3">
      <c r="D795" s="9"/>
      <c r="E795" s="10"/>
      <c r="H795" s="10"/>
      <c r="I795" s="27"/>
    </row>
    <row r="796" spans="4:9" ht="14.25" customHeight="1" x14ac:dyDescent="0.3">
      <c r="D796" s="9"/>
      <c r="E796" s="10"/>
      <c r="H796" s="10"/>
      <c r="I796" s="27"/>
    </row>
    <row r="797" spans="4:9" ht="14.25" customHeight="1" x14ac:dyDescent="0.3">
      <c r="D797" s="9"/>
      <c r="E797" s="10"/>
      <c r="H797" s="10"/>
      <c r="I797" s="27"/>
    </row>
    <row r="798" spans="4:9" ht="14.25" customHeight="1" x14ac:dyDescent="0.3">
      <c r="D798" s="9"/>
      <c r="E798" s="10"/>
      <c r="H798" s="10"/>
      <c r="I798" s="27"/>
    </row>
    <row r="799" spans="4:9" ht="14.25" customHeight="1" x14ac:dyDescent="0.3">
      <c r="D799" s="9"/>
      <c r="E799" s="10"/>
      <c r="H799" s="10"/>
      <c r="I799" s="27"/>
    </row>
    <row r="800" spans="4:9" ht="14.25" customHeight="1" x14ac:dyDescent="0.3">
      <c r="D800" s="9"/>
      <c r="E800" s="10"/>
      <c r="H800" s="10"/>
      <c r="I800" s="27"/>
    </row>
    <row r="801" spans="4:9" ht="14.25" customHeight="1" x14ac:dyDescent="0.3">
      <c r="D801" s="9"/>
      <c r="E801" s="10"/>
      <c r="H801" s="10"/>
      <c r="I801" s="27"/>
    </row>
    <row r="802" spans="4:9" ht="14.25" customHeight="1" x14ac:dyDescent="0.3">
      <c r="D802" s="9"/>
      <c r="E802" s="10"/>
      <c r="H802" s="10"/>
      <c r="I802" s="27"/>
    </row>
    <row r="803" spans="4:9" ht="14.25" customHeight="1" x14ac:dyDescent="0.3">
      <c r="D803" s="9"/>
      <c r="E803" s="10"/>
      <c r="H803" s="10"/>
      <c r="I803" s="27"/>
    </row>
    <row r="804" spans="4:9" ht="14.25" customHeight="1" x14ac:dyDescent="0.3">
      <c r="D804" s="9"/>
      <c r="E804" s="10"/>
      <c r="H804" s="10"/>
      <c r="I804" s="27"/>
    </row>
    <row r="805" spans="4:9" ht="14.25" customHeight="1" x14ac:dyDescent="0.3">
      <c r="D805" s="9"/>
      <c r="E805" s="10"/>
      <c r="H805" s="10"/>
      <c r="I805" s="27"/>
    </row>
    <row r="806" spans="4:9" ht="14.25" customHeight="1" x14ac:dyDescent="0.3">
      <c r="D806" s="9"/>
      <c r="E806" s="10"/>
      <c r="H806" s="10"/>
      <c r="I806" s="27"/>
    </row>
    <row r="807" spans="4:9" ht="14.25" customHeight="1" x14ac:dyDescent="0.3">
      <c r="D807" s="9"/>
      <c r="E807" s="10"/>
      <c r="H807" s="10"/>
      <c r="I807" s="27"/>
    </row>
    <row r="808" spans="4:9" ht="14.25" customHeight="1" x14ac:dyDescent="0.3">
      <c r="D808" s="9"/>
      <c r="E808" s="10"/>
      <c r="H808" s="10"/>
      <c r="I808" s="27"/>
    </row>
    <row r="809" spans="4:9" ht="14.25" customHeight="1" x14ac:dyDescent="0.3">
      <c r="D809" s="9"/>
      <c r="E809" s="10"/>
      <c r="H809" s="10"/>
      <c r="I809" s="27"/>
    </row>
    <row r="810" spans="4:9" ht="14.25" customHeight="1" x14ac:dyDescent="0.3">
      <c r="D810" s="9"/>
      <c r="E810" s="10"/>
      <c r="H810" s="10"/>
      <c r="I810" s="27"/>
    </row>
    <row r="811" spans="4:9" ht="14.25" customHeight="1" x14ac:dyDescent="0.3">
      <c r="D811" s="9"/>
      <c r="E811" s="10"/>
      <c r="H811" s="10"/>
      <c r="I811" s="27"/>
    </row>
    <row r="812" spans="4:9" ht="14.25" customHeight="1" x14ac:dyDescent="0.3">
      <c r="D812" s="9"/>
      <c r="E812" s="10"/>
      <c r="H812" s="10"/>
      <c r="I812" s="27"/>
    </row>
    <row r="813" spans="4:9" ht="14.25" customHeight="1" x14ac:dyDescent="0.3">
      <c r="D813" s="9"/>
      <c r="E813" s="10"/>
      <c r="H813" s="10"/>
      <c r="I813" s="27"/>
    </row>
    <row r="814" spans="4:9" ht="14.25" customHeight="1" x14ac:dyDescent="0.3">
      <c r="D814" s="9"/>
      <c r="E814" s="10"/>
      <c r="H814" s="10"/>
      <c r="I814" s="27"/>
    </row>
    <row r="815" spans="4:9" ht="14.25" customHeight="1" x14ac:dyDescent="0.3">
      <c r="D815" s="9"/>
      <c r="E815" s="10"/>
      <c r="H815" s="10"/>
      <c r="I815" s="27"/>
    </row>
    <row r="816" spans="4:9" ht="14.25" customHeight="1" x14ac:dyDescent="0.3">
      <c r="D816" s="9"/>
      <c r="E816" s="10"/>
      <c r="H816" s="10"/>
      <c r="I816" s="27"/>
    </row>
    <row r="817" spans="4:9" ht="14.25" customHeight="1" x14ac:dyDescent="0.3">
      <c r="D817" s="9"/>
      <c r="E817" s="10"/>
      <c r="H817" s="10"/>
      <c r="I817" s="27"/>
    </row>
    <row r="818" spans="4:9" ht="14.25" customHeight="1" x14ac:dyDescent="0.3">
      <c r="D818" s="9"/>
      <c r="E818" s="10"/>
      <c r="H818" s="10"/>
      <c r="I818" s="27"/>
    </row>
    <row r="819" spans="4:9" ht="14.25" customHeight="1" x14ac:dyDescent="0.3">
      <c r="D819" s="9"/>
      <c r="E819" s="10"/>
      <c r="H819" s="10"/>
      <c r="I819" s="27"/>
    </row>
    <row r="820" spans="4:9" ht="14.25" customHeight="1" x14ac:dyDescent="0.3">
      <c r="D820" s="9"/>
      <c r="E820" s="10"/>
      <c r="H820" s="10"/>
      <c r="I820" s="27"/>
    </row>
    <row r="821" spans="4:9" ht="14.25" customHeight="1" x14ac:dyDescent="0.3">
      <c r="D821" s="9"/>
      <c r="E821" s="10"/>
      <c r="H821" s="10"/>
      <c r="I821" s="27"/>
    </row>
    <row r="822" spans="4:9" ht="14.25" customHeight="1" x14ac:dyDescent="0.3">
      <c r="D822" s="9"/>
      <c r="E822" s="10"/>
      <c r="H822" s="10"/>
      <c r="I822" s="27"/>
    </row>
    <row r="823" spans="4:9" ht="14.25" customHeight="1" x14ac:dyDescent="0.3">
      <c r="D823" s="9"/>
      <c r="E823" s="10"/>
      <c r="H823" s="10"/>
      <c r="I823" s="27"/>
    </row>
    <row r="824" spans="4:9" ht="14.25" customHeight="1" x14ac:dyDescent="0.3">
      <c r="D824" s="9"/>
      <c r="E824" s="10"/>
      <c r="H824" s="10"/>
      <c r="I824" s="27"/>
    </row>
    <row r="825" spans="4:9" ht="14.25" customHeight="1" x14ac:dyDescent="0.3">
      <c r="D825" s="9"/>
      <c r="E825" s="10"/>
      <c r="H825" s="10"/>
      <c r="I825" s="27"/>
    </row>
    <row r="826" spans="4:9" ht="14.25" customHeight="1" x14ac:dyDescent="0.3">
      <c r="D826" s="9"/>
      <c r="E826" s="10"/>
      <c r="H826" s="10"/>
      <c r="I826" s="27"/>
    </row>
    <row r="827" spans="4:9" ht="14.25" customHeight="1" x14ac:dyDescent="0.3">
      <c r="D827" s="9"/>
      <c r="E827" s="10"/>
      <c r="H827" s="10"/>
      <c r="I827" s="27"/>
    </row>
    <row r="828" spans="4:9" ht="14.25" customHeight="1" x14ac:dyDescent="0.3">
      <c r="D828" s="9"/>
      <c r="E828" s="10"/>
      <c r="H828" s="10"/>
      <c r="I828" s="27"/>
    </row>
    <row r="829" spans="4:9" ht="14.25" customHeight="1" x14ac:dyDescent="0.3">
      <c r="D829" s="9"/>
      <c r="E829" s="10"/>
      <c r="H829" s="10"/>
      <c r="I829" s="27"/>
    </row>
    <row r="830" spans="4:9" ht="14.25" customHeight="1" x14ac:dyDescent="0.3">
      <c r="D830" s="9"/>
      <c r="E830" s="10"/>
      <c r="H830" s="10"/>
      <c r="I830" s="27"/>
    </row>
    <row r="831" spans="4:9" ht="14.25" customHeight="1" x14ac:dyDescent="0.3">
      <c r="D831" s="9"/>
      <c r="E831" s="10"/>
      <c r="H831" s="10"/>
      <c r="I831" s="27"/>
    </row>
    <row r="832" spans="4:9" ht="14.25" customHeight="1" x14ac:dyDescent="0.3">
      <c r="D832" s="9"/>
      <c r="E832" s="10"/>
      <c r="H832" s="10"/>
      <c r="I832" s="27"/>
    </row>
    <row r="833" spans="4:9" ht="14.25" customHeight="1" x14ac:dyDescent="0.3">
      <c r="D833" s="9"/>
      <c r="E833" s="10"/>
      <c r="H833" s="10"/>
      <c r="I833" s="27"/>
    </row>
    <row r="834" spans="4:9" ht="14.25" customHeight="1" x14ac:dyDescent="0.3">
      <c r="D834" s="9"/>
      <c r="E834" s="10"/>
      <c r="H834" s="10"/>
      <c r="I834" s="27"/>
    </row>
    <row r="835" spans="4:9" ht="14.25" customHeight="1" x14ac:dyDescent="0.3">
      <c r="D835" s="9"/>
      <c r="E835" s="10"/>
      <c r="H835" s="10"/>
      <c r="I835" s="27"/>
    </row>
    <row r="836" spans="4:9" ht="14.25" customHeight="1" x14ac:dyDescent="0.3">
      <c r="D836" s="9"/>
      <c r="E836" s="10"/>
      <c r="H836" s="10"/>
      <c r="I836" s="27"/>
    </row>
    <row r="837" spans="4:9" ht="14.25" customHeight="1" x14ac:dyDescent="0.3">
      <c r="D837" s="9"/>
      <c r="E837" s="10"/>
      <c r="H837" s="10"/>
      <c r="I837" s="27"/>
    </row>
    <row r="838" spans="4:9" ht="14.25" customHeight="1" x14ac:dyDescent="0.3">
      <c r="D838" s="9"/>
      <c r="E838" s="10"/>
      <c r="H838" s="10"/>
      <c r="I838" s="27"/>
    </row>
    <row r="839" spans="4:9" ht="14.25" customHeight="1" x14ac:dyDescent="0.3">
      <c r="D839" s="9"/>
      <c r="E839" s="10"/>
      <c r="H839" s="10"/>
      <c r="I839" s="27"/>
    </row>
    <row r="840" spans="4:9" ht="14.25" customHeight="1" x14ac:dyDescent="0.3">
      <c r="D840" s="9"/>
      <c r="E840" s="10"/>
      <c r="H840" s="10"/>
      <c r="I840" s="27"/>
    </row>
    <row r="841" spans="4:9" ht="14.25" customHeight="1" x14ac:dyDescent="0.3">
      <c r="D841" s="9"/>
      <c r="E841" s="10"/>
      <c r="H841" s="10"/>
      <c r="I841" s="27"/>
    </row>
    <row r="842" spans="4:9" ht="14.25" customHeight="1" x14ac:dyDescent="0.3">
      <c r="D842" s="9"/>
      <c r="E842" s="10"/>
      <c r="H842" s="10"/>
      <c r="I842" s="27"/>
    </row>
    <row r="843" spans="4:9" ht="14.25" customHeight="1" x14ac:dyDescent="0.3">
      <c r="D843" s="9"/>
      <c r="E843" s="10"/>
      <c r="H843" s="10"/>
      <c r="I843" s="27"/>
    </row>
    <row r="844" spans="4:9" ht="14.25" customHeight="1" x14ac:dyDescent="0.3">
      <c r="D844" s="9"/>
      <c r="E844" s="10"/>
      <c r="H844" s="10"/>
      <c r="I844" s="27"/>
    </row>
    <row r="845" spans="4:9" ht="14.25" customHeight="1" x14ac:dyDescent="0.3">
      <c r="D845" s="9"/>
      <c r="E845" s="10"/>
      <c r="H845" s="10"/>
      <c r="I845" s="27"/>
    </row>
    <row r="846" spans="4:9" ht="14.25" customHeight="1" x14ac:dyDescent="0.3">
      <c r="D846" s="9"/>
      <c r="E846" s="10"/>
      <c r="H846" s="10"/>
      <c r="I846" s="27"/>
    </row>
    <row r="847" spans="4:9" ht="14.25" customHeight="1" x14ac:dyDescent="0.3">
      <c r="D847" s="9"/>
      <c r="E847" s="10"/>
      <c r="H847" s="10"/>
      <c r="I847" s="27"/>
    </row>
    <row r="848" spans="4:9" ht="14.25" customHeight="1" x14ac:dyDescent="0.3">
      <c r="D848" s="9"/>
      <c r="E848" s="10"/>
      <c r="H848" s="10"/>
      <c r="I848" s="27"/>
    </row>
    <row r="849" spans="4:9" ht="14.25" customHeight="1" x14ac:dyDescent="0.3">
      <c r="D849" s="9"/>
      <c r="E849" s="10"/>
      <c r="H849" s="10"/>
      <c r="I849" s="27"/>
    </row>
    <row r="850" spans="4:9" ht="14.25" customHeight="1" x14ac:dyDescent="0.3">
      <c r="D850" s="9"/>
      <c r="E850" s="10"/>
      <c r="H850" s="10"/>
      <c r="I850" s="27"/>
    </row>
    <row r="851" spans="4:9" ht="14.25" customHeight="1" x14ac:dyDescent="0.3">
      <c r="D851" s="9"/>
      <c r="E851" s="10"/>
      <c r="H851" s="10"/>
      <c r="I851" s="27"/>
    </row>
    <row r="852" spans="4:9" ht="14.25" customHeight="1" x14ac:dyDescent="0.3">
      <c r="D852" s="9"/>
      <c r="E852" s="10"/>
      <c r="H852" s="10"/>
      <c r="I852" s="27"/>
    </row>
    <row r="853" spans="4:9" ht="14.25" customHeight="1" x14ac:dyDescent="0.3">
      <c r="D853" s="9"/>
      <c r="E853" s="10"/>
      <c r="H853" s="10"/>
      <c r="I853" s="27"/>
    </row>
    <row r="854" spans="4:9" ht="14.25" customHeight="1" x14ac:dyDescent="0.3">
      <c r="D854" s="9"/>
      <c r="E854" s="10"/>
      <c r="H854" s="10"/>
      <c r="I854" s="27"/>
    </row>
    <row r="855" spans="4:9" ht="14.25" customHeight="1" x14ac:dyDescent="0.3">
      <c r="D855" s="9"/>
      <c r="E855" s="10"/>
      <c r="H855" s="10"/>
      <c r="I855" s="27"/>
    </row>
    <row r="856" spans="4:9" ht="14.25" customHeight="1" x14ac:dyDescent="0.3">
      <c r="D856" s="9"/>
      <c r="E856" s="10"/>
      <c r="H856" s="10"/>
      <c r="I856" s="27"/>
    </row>
    <row r="857" spans="4:9" ht="14.25" customHeight="1" x14ac:dyDescent="0.3">
      <c r="D857" s="9"/>
      <c r="E857" s="10"/>
      <c r="H857" s="10"/>
      <c r="I857" s="27"/>
    </row>
    <row r="858" spans="4:9" ht="14.25" customHeight="1" x14ac:dyDescent="0.3">
      <c r="D858" s="9"/>
      <c r="E858" s="10"/>
      <c r="H858" s="10"/>
      <c r="I858" s="27"/>
    </row>
    <row r="859" spans="4:9" ht="14.25" customHeight="1" x14ac:dyDescent="0.3">
      <c r="D859" s="9"/>
      <c r="E859" s="10"/>
      <c r="H859" s="10"/>
      <c r="I859" s="27"/>
    </row>
    <row r="860" spans="4:9" ht="14.25" customHeight="1" x14ac:dyDescent="0.3">
      <c r="D860" s="9"/>
      <c r="E860" s="10"/>
      <c r="H860" s="10"/>
      <c r="I860" s="27"/>
    </row>
    <row r="861" spans="4:9" ht="14.25" customHeight="1" x14ac:dyDescent="0.3">
      <c r="D861" s="9"/>
      <c r="E861" s="10"/>
      <c r="H861" s="10"/>
      <c r="I861" s="27"/>
    </row>
    <row r="862" spans="4:9" ht="14.25" customHeight="1" x14ac:dyDescent="0.3">
      <c r="D862" s="9"/>
      <c r="E862" s="10"/>
      <c r="H862" s="10"/>
      <c r="I862" s="27"/>
    </row>
    <row r="863" spans="4:9" ht="14.25" customHeight="1" x14ac:dyDescent="0.3">
      <c r="D863" s="9"/>
      <c r="E863" s="10"/>
      <c r="H863" s="10"/>
      <c r="I863" s="27"/>
    </row>
    <row r="864" spans="4:9" ht="14.25" customHeight="1" x14ac:dyDescent="0.3">
      <c r="D864" s="9"/>
      <c r="E864" s="10"/>
      <c r="H864" s="10"/>
      <c r="I864" s="27"/>
    </row>
    <row r="865" spans="4:9" ht="14.25" customHeight="1" x14ac:dyDescent="0.3">
      <c r="D865" s="9"/>
      <c r="E865" s="10"/>
      <c r="H865" s="10"/>
      <c r="I865" s="27"/>
    </row>
    <row r="866" spans="4:9" ht="14.25" customHeight="1" x14ac:dyDescent="0.3">
      <c r="D866" s="9"/>
      <c r="E866" s="10"/>
      <c r="H866" s="10"/>
      <c r="I866" s="27"/>
    </row>
    <row r="867" spans="4:9" ht="14.25" customHeight="1" x14ac:dyDescent="0.3">
      <c r="D867" s="9"/>
      <c r="E867" s="10"/>
      <c r="H867" s="10"/>
      <c r="I867" s="27"/>
    </row>
    <row r="868" spans="4:9" ht="14.25" customHeight="1" x14ac:dyDescent="0.3">
      <c r="D868" s="9"/>
      <c r="E868" s="10"/>
      <c r="H868" s="10"/>
      <c r="I868" s="27"/>
    </row>
    <row r="869" spans="4:9" ht="14.25" customHeight="1" x14ac:dyDescent="0.3">
      <c r="D869" s="9"/>
      <c r="E869" s="10"/>
      <c r="H869" s="10"/>
      <c r="I869" s="27"/>
    </row>
    <row r="870" spans="4:9" ht="14.25" customHeight="1" x14ac:dyDescent="0.3">
      <c r="D870" s="9"/>
      <c r="E870" s="10"/>
      <c r="H870" s="10"/>
      <c r="I870" s="27"/>
    </row>
    <row r="871" spans="4:9" ht="14.25" customHeight="1" x14ac:dyDescent="0.3">
      <c r="D871" s="9"/>
      <c r="E871" s="10"/>
      <c r="H871" s="10"/>
      <c r="I871" s="27"/>
    </row>
    <row r="872" spans="4:9" ht="14.25" customHeight="1" x14ac:dyDescent="0.3">
      <c r="D872" s="9"/>
      <c r="E872" s="10"/>
      <c r="H872" s="10"/>
      <c r="I872" s="27"/>
    </row>
    <row r="873" spans="4:9" ht="14.25" customHeight="1" x14ac:dyDescent="0.3">
      <c r="D873" s="9"/>
      <c r="E873" s="10"/>
      <c r="H873" s="10"/>
      <c r="I873" s="27"/>
    </row>
    <row r="874" spans="4:9" ht="14.25" customHeight="1" x14ac:dyDescent="0.3">
      <c r="D874" s="9"/>
      <c r="E874" s="10"/>
      <c r="H874" s="10"/>
      <c r="I874" s="27"/>
    </row>
    <row r="875" spans="4:9" ht="14.25" customHeight="1" x14ac:dyDescent="0.3">
      <c r="D875" s="9"/>
      <c r="E875" s="10"/>
      <c r="H875" s="10"/>
      <c r="I875" s="27"/>
    </row>
    <row r="876" spans="4:9" ht="14.25" customHeight="1" x14ac:dyDescent="0.3">
      <c r="D876" s="9"/>
      <c r="E876" s="10"/>
      <c r="H876" s="10"/>
      <c r="I876" s="27"/>
    </row>
    <row r="877" spans="4:9" ht="14.25" customHeight="1" x14ac:dyDescent="0.3">
      <c r="D877" s="9"/>
      <c r="E877" s="10"/>
      <c r="H877" s="10"/>
      <c r="I877" s="27"/>
    </row>
    <row r="878" spans="4:9" ht="14.25" customHeight="1" x14ac:dyDescent="0.3">
      <c r="D878" s="9"/>
      <c r="E878" s="10"/>
      <c r="H878" s="10"/>
      <c r="I878" s="27"/>
    </row>
    <row r="879" spans="4:9" ht="14.25" customHeight="1" x14ac:dyDescent="0.3">
      <c r="D879" s="9"/>
      <c r="E879" s="10"/>
      <c r="H879" s="10"/>
      <c r="I879" s="27"/>
    </row>
    <row r="880" spans="4:9" ht="14.25" customHeight="1" x14ac:dyDescent="0.3">
      <c r="D880" s="9"/>
      <c r="E880" s="10"/>
      <c r="H880" s="10"/>
      <c r="I880" s="27"/>
    </row>
    <row r="881" spans="4:9" ht="14.25" customHeight="1" x14ac:dyDescent="0.3">
      <c r="D881" s="9"/>
      <c r="E881" s="10"/>
      <c r="H881" s="10"/>
      <c r="I881" s="27"/>
    </row>
    <row r="882" spans="4:9" ht="14.25" customHeight="1" x14ac:dyDescent="0.3">
      <c r="D882" s="9"/>
      <c r="E882" s="10"/>
      <c r="H882" s="10"/>
      <c r="I882" s="27"/>
    </row>
    <row r="883" spans="4:9" ht="14.25" customHeight="1" x14ac:dyDescent="0.3">
      <c r="D883" s="9"/>
      <c r="E883" s="10"/>
      <c r="H883" s="10"/>
      <c r="I883" s="27"/>
    </row>
    <row r="884" spans="4:9" ht="14.25" customHeight="1" x14ac:dyDescent="0.3">
      <c r="D884" s="9"/>
      <c r="E884" s="10"/>
      <c r="H884" s="10"/>
      <c r="I884" s="27"/>
    </row>
    <row r="885" spans="4:9" ht="14.25" customHeight="1" x14ac:dyDescent="0.3">
      <c r="D885" s="9"/>
      <c r="E885" s="10"/>
      <c r="H885" s="10"/>
      <c r="I885" s="27"/>
    </row>
    <row r="886" spans="4:9" ht="14.25" customHeight="1" x14ac:dyDescent="0.3">
      <c r="D886" s="9"/>
      <c r="E886" s="10"/>
      <c r="H886" s="10"/>
      <c r="I886" s="27"/>
    </row>
    <row r="887" spans="4:9" ht="14.25" customHeight="1" x14ac:dyDescent="0.3">
      <c r="D887" s="9"/>
      <c r="E887" s="10"/>
      <c r="H887" s="10"/>
      <c r="I887" s="27"/>
    </row>
    <row r="888" spans="4:9" ht="14.25" customHeight="1" x14ac:dyDescent="0.3">
      <c r="D888" s="9"/>
      <c r="E888" s="10"/>
      <c r="H888" s="10"/>
      <c r="I888" s="27"/>
    </row>
    <row r="889" spans="4:9" ht="14.25" customHeight="1" x14ac:dyDescent="0.3">
      <c r="D889" s="9"/>
      <c r="E889" s="10"/>
      <c r="H889" s="10"/>
      <c r="I889" s="27"/>
    </row>
    <row r="890" spans="4:9" ht="14.25" customHeight="1" x14ac:dyDescent="0.3">
      <c r="D890" s="9"/>
      <c r="E890" s="10"/>
      <c r="H890" s="10"/>
      <c r="I890" s="27"/>
    </row>
    <row r="891" spans="4:9" ht="14.25" customHeight="1" x14ac:dyDescent="0.3">
      <c r="D891" s="9"/>
      <c r="E891" s="10"/>
      <c r="H891" s="10"/>
      <c r="I891" s="27"/>
    </row>
    <row r="892" spans="4:9" ht="14.25" customHeight="1" x14ac:dyDescent="0.3">
      <c r="D892" s="9"/>
      <c r="E892" s="10"/>
      <c r="H892" s="10"/>
      <c r="I892" s="27"/>
    </row>
    <row r="893" spans="4:9" ht="14.25" customHeight="1" x14ac:dyDescent="0.3">
      <c r="D893" s="9"/>
      <c r="E893" s="10"/>
      <c r="H893" s="10"/>
      <c r="I893" s="27"/>
    </row>
    <row r="894" spans="4:9" ht="14.25" customHeight="1" x14ac:dyDescent="0.3">
      <c r="D894" s="9"/>
      <c r="E894" s="10"/>
      <c r="H894" s="10"/>
      <c r="I894" s="27"/>
    </row>
    <row r="895" spans="4:9" ht="14.25" customHeight="1" x14ac:dyDescent="0.3">
      <c r="D895" s="9"/>
      <c r="E895" s="10"/>
      <c r="H895" s="10"/>
      <c r="I895" s="27"/>
    </row>
    <row r="896" spans="4:9" ht="14.25" customHeight="1" x14ac:dyDescent="0.3">
      <c r="D896" s="9"/>
      <c r="E896" s="10"/>
      <c r="H896" s="10"/>
      <c r="I896" s="27"/>
    </row>
    <row r="897" spans="4:9" ht="14.25" customHeight="1" x14ac:dyDescent="0.3">
      <c r="D897" s="9"/>
      <c r="E897" s="10"/>
      <c r="H897" s="10"/>
      <c r="I897" s="27"/>
    </row>
    <row r="898" spans="4:9" ht="14.25" customHeight="1" x14ac:dyDescent="0.3">
      <c r="D898" s="9"/>
      <c r="E898" s="10"/>
      <c r="H898" s="10"/>
      <c r="I898" s="27"/>
    </row>
    <row r="899" spans="4:9" ht="14.25" customHeight="1" x14ac:dyDescent="0.3">
      <c r="D899" s="9"/>
      <c r="E899" s="10"/>
      <c r="H899" s="10"/>
      <c r="I899" s="27"/>
    </row>
    <row r="900" spans="4:9" ht="14.25" customHeight="1" x14ac:dyDescent="0.3">
      <c r="D900" s="9"/>
      <c r="E900" s="10"/>
      <c r="H900" s="10"/>
      <c r="I900" s="27"/>
    </row>
    <row r="901" spans="4:9" ht="14.25" customHeight="1" x14ac:dyDescent="0.3">
      <c r="D901" s="9"/>
      <c r="E901" s="10"/>
      <c r="H901" s="10"/>
      <c r="I901" s="27"/>
    </row>
    <row r="902" spans="4:9" ht="14.25" customHeight="1" x14ac:dyDescent="0.3">
      <c r="D902" s="9"/>
      <c r="E902" s="10"/>
      <c r="H902" s="10"/>
      <c r="I902" s="27"/>
    </row>
    <row r="903" spans="4:9" ht="14.25" customHeight="1" x14ac:dyDescent="0.3">
      <c r="D903" s="9"/>
      <c r="E903" s="10"/>
      <c r="H903" s="10"/>
      <c r="I903" s="27"/>
    </row>
    <row r="904" spans="4:9" ht="14.25" customHeight="1" x14ac:dyDescent="0.3">
      <c r="D904" s="9"/>
      <c r="E904" s="10"/>
      <c r="H904" s="10"/>
      <c r="I904" s="27"/>
    </row>
    <row r="905" spans="4:9" ht="14.25" customHeight="1" x14ac:dyDescent="0.3">
      <c r="D905" s="9"/>
      <c r="E905" s="10"/>
      <c r="H905" s="10"/>
      <c r="I905" s="27"/>
    </row>
    <row r="906" spans="4:9" ht="14.25" customHeight="1" x14ac:dyDescent="0.3">
      <c r="D906" s="9"/>
      <c r="E906" s="10"/>
      <c r="H906" s="10"/>
      <c r="I906" s="27"/>
    </row>
    <row r="907" spans="4:9" ht="14.25" customHeight="1" x14ac:dyDescent="0.3">
      <c r="D907" s="9"/>
      <c r="E907" s="10"/>
      <c r="H907" s="10"/>
      <c r="I907" s="27"/>
    </row>
    <row r="908" spans="4:9" ht="14.25" customHeight="1" x14ac:dyDescent="0.3">
      <c r="D908" s="9"/>
      <c r="E908" s="10"/>
      <c r="H908" s="10"/>
      <c r="I908" s="27"/>
    </row>
    <row r="909" spans="4:9" ht="14.25" customHeight="1" x14ac:dyDescent="0.3">
      <c r="D909" s="9"/>
      <c r="E909" s="10"/>
      <c r="H909" s="10"/>
      <c r="I909" s="27"/>
    </row>
    <row r="910" spans="4:9" ht="14.25" customHeight="1" x14ac:dyDescent="0.3">
      <c r="D910" s="9"/>
      <c r="E910" s="10"/>
      <c r="H910" s="10"/>
      <c r="I910" s="27"/>
    </row>
    <row r="911" spans="4:9" ht="14.25" customHeight="1" x14ac:dyDescent="0.3">
      <c r="D911" s="9"/>
      <c r="E911" s="10"/>
      <c r="H911" s="10"/>
      <c r="I911" s="27"/>
    </row>
    <row r="912" spans="4:9" ht="14.25" customHeight="1" x14ac:dyDescent="0.3">
      <c r="D912" s="9"/>
      <c r="E912" s="10"/>
      <c r="H912" s="10"/>
      <c r="I912" s="27"/>
    </row>
    <row r="913" spans="4:9" ht="14.25" customHeight="1" x14ac:dyDescent="0.3">
      <c r="D913" s="9"/>
      <c r="E913" s="10"/>
      <c r="H913" s="10"/>
      <c r="I913" s="27"/>
    </row>
    <row r="914" spans="4:9" ht="14.25" customHeight="1" x14ac:dyDescent="0.3">
      <c r="D914" s="9"/>
      <c r="E914" s="10"/>
      <c r="H914" s="10"/>
      <c r="I914" s="27"/>
    </row>
    <row r="915" spans="4:9" ht="14.25" customHeight="1" x14ac:dyDescent="0.3">
      <c r="D915" s="9"/>
      <c r="E915" s="10"/>
      <c r="H915" s="10"/>
      <c r="I915" s="27"/>
    </row>
    <row r="916" spans="4:9" ht="14.25" customHeight="1" x14ac:dyDescent="0.3">
      <c r="D916" s="9"/>
      <c r="E916" s="10"/>
      <c r="H916" s="10"/>
      <c r="I916" s="27"/>
    </row>
    <row r="917" spans="4:9" ht="14.25" customHeight="1" x14ac:dyDescent="0.3">
      <c r="D917" s="9"/>
      <c r="E917" s="10"/>
      <c r="H917" s="10"/>
      <c r="I917" s="27"/>
    </row>
    <row r="918" spans="4:9" ht="14.25" customHeight="1" x14ac:dyDescent="0.3">
      <c r="D918" s="9"/>
      <c r="E918" s="10"/>
      <c r="H918" s="10"/>
      <c r="I918" s="27"/>
    </row>
    <row r="919" spans="4:9" ht="14.25" customHeight="1" x14ac:dyDescent="0.3">
      <c r="D919" s="9"/>
      <c r="E919" s="10"/>
      <c r="H919" s="10"/>
      <c r="I919" s="27"/>
    </row>
    <row r="920" spans="4:9" ht="14.25" customHeight="1" x14ac:dyDescent="0.3">
      <c r="D920" s="9"/>
      <c r="E920" s="10"/>
      <c r="H920" s="10"/>
      <c r="I920" s="27"/>
    </row>
    <row r="921" spans="4:9" ht="14.25" customHeight="1" x14ac:dyDescent="0.3">
      <c r="D921" s="9"/>
      <c r="E921" s="10"/>
      <c r="H921" s="10"/>
      <c r="I921" s="27"/>
    </row>
    <row r="922" spans="4:9" ht="14.25" customHeight="1" x14ac:dyDescent="0.3">
      <c r="D922" s="9"/>
      <c r="E922" s="10"/>
      <c r="H922" s="10"/>
      <c r="I922" s="27"/>
    </row>
    <row r="923" spans="4:9" ht="14.25" customHeight="1" x14ac:dyDescent="0.3">
      <c r="D923" s="9"/>
      <c r="E923" s="10"/>
      <c r="H923" s="10"/>
      <c r="I923" s="27"/>
    </row>
    <row r="924" spans="4:9" ht="14.25" customHeight="1" x14ac:dyDescent="0.3">
      <c r="D924" s="9"/>
      <c r="E924" s="10"/>
      <c r="H924" s="10"/>
      <c r="I924" s="27"/>
    </row>
    <row r="925" spans="4:9" ht="14.25" customHeight="1" x14ac:dyDescent="0.3">
      <c r="D925" s="9"/>
      <c r="E925" s="10"/>
      <c r="H925" s="10"/>
      <c r="I925" s="27"/>
    </row>
    <row r="926" spans="4:9" ht="14.25" customHeight="1" x14ac:dyDescent="0.3">
      <c r="D926" s="9"/>
      <c r="E926" s="10"/>
      <c r="H926" s="10"/>
      <c r="I926" s="27"/>
    </row>
    <row r="927" spans="4:9" ht="14.25" customHeight="1" x14ac:dyDescent="0.3">
      <c r="D927" s="9"/>
      <c r="E927" s="10"/>
      <c r="H927" s="10"/>
      <c r="I927" s="27"/>
    </row>
    <row r="928" spans="4:9" ht="14.25" customHeight="1" x14ac:dyDescent="0.3">
      <c r="D928" s="9"/>
      <c r="E928" s="10"/>
      <c r="H928" s="10"/>
      <c r="I928" s="27"/>
    </row>
    <row r="929" spans="4:9" ht="14.25" customHeight="1" x14ac:dyDescent="0.3">
      <c r="D929" s="9"/>
      <c r="E929" s="10"/>
      <c r="H929" s="10"/>
      <c r="I929" s="27"/>
    </row>
    <row r="930" spans="4:9" ht="14.25" customHeight="1" x14ac:dyDescent="0.3">
      <c r="D930" s="9"/>
      <c r="E930" s="10"/>
      <c r="H930" s="10"/>
      <c r="I930" s="27"/>
    </row>
    <row r="931" spans="4:9" ht="14.25" customHeight="1" x14ac:dyDescent="0.3">
      <c r="D931" s="9"/>
      <c r="E931" s="10"/>
      <c r="H931" s="10"/>
      <c r="I931" s="27"/>
    </row>
    <row r="932" spans="4:9" ht="14.25" customHeight="1" x14ac:dyDescent="0.3">
      <c r="D932" s="9"/>
      <c r="E932" s="10"/>
      <c r="H932" s="10"/>
      <c r="I932" s="27"/>
    </row>
    <row r="933" spans="4:9" ht="14.25" customHeight="1" x14ac:dyDescent="0.3">
      <c r="D933" s="9"/>
      <c r="E933" s="10"/>
      <c r="H933" s="10"/>
      <c r="I933" s="27"/>
    </row>
    <row r="934" spans="4:9" ht="14.25" customHeight="1" x14ac:dyDescent="0.3">
      <c r="D934" s="9"/>
      <c r="E934" s="10"/>
      <c r="H934" s="10"/>
      <c r="I934" s="27"/>
    </row>
    <row r="935" spans="4:9" ht="14.25" customHeight="1" x14ac:dyDescent="0.3">
      <c r="D935" s="9"/>
      <c r="E935" s="10"/>
      <c r="H935" s="10"/>
      <c r="I935" s="27"/>
    </row>
    <row r="936" spans="4:9" ht="14.25" customHeight="1" x14ac:dyDescent="0.3">
      <c r="D936" s="9"/>
      <c r="E936" s="10"/>
      <c r="H936" s="10"/>
      <c r="I936" s="27"/>
    </row>
    <row r="937" spans="4:9" ht="14.25" customHeight="1" x14ac:dyDescent="0.3">
      <c r="D937" s="9"/>
      <c r="E937" s="10"/>
      <c r="H937" s="10"/>
      <c r="I937" s="27"/>
    </row>
    <row r="938" spans="4:9" ht="14.25" customHeight="1" x14ac:dyDescent="0.3">
      <c r="D938" s="9"/>
      <c r="E938" s="10"/>
      <c r="H938" s="10"/>
      <c r="I938" s="27"/>
    </row>
    <row r="939" spans="4:9" ht="14.25" customHeight="1" x14ac:dyDescent="0.3">
      <c r="D939" s="9"/>
      <c r="E939" s="10"/>
      <c r="H939" s="10"/>
      <c r="I939" s="27"/>
    </row>
    <row r="940" spans="4:9" ht="14.25" customHeight="1" x14ac:dyDescent="0.3">
      <c r="D940" s="9"/>
      <c r="E940" s="10"/>
      <c r="H940" s="10"/>
      <c r="I940" s="27"/>
    </row>
    <row r="941" spans="4:9" ht="14.25" customHeight="1" x14ac:dyDescent="0.3">
      <c r="D941" s="9"/>
      <c r="E941" s="10"/>
      <c r="H941" s="10"/>
      <c r="I941" s="27"/>
    </row>
    <row r="942" spans="4:9" ht="14.25" customHeight="1" x14ac:dyDescent="0.3">
      <c r="D942" s="9"/>
      <c r="E942" s="10"/>
      <c r="H942" s="10"/>
      <c r="I942" s="27"/>
    </row>
    <row r="943" spans="4:9" ht="14.25" customHeight="1" x14ac:dyDescent="0.3">
      <c r="D943" s="9"/>
      <c r="E943" s="10"/>
      <c r="H943" s="10"/>
      <c r="I943" s="27"/>
    </row>
    <row r="944" spans="4:9" ht="14.25" customHeight="1" x14ac:dyDescent="0.3">
      <c r="D944" s="9"/>
      <c r="E944" s="10"/>
      <c r="H944" s="10"/>
      <c r="I944" s="27"/>
    </row>
    <row r="945" spans="4:9" ht="14.25" customHeight="1" x14ac:dyDescent="0.3">
      <c r="D945" s="9"/>
      <c r="E945" s="10"/>
      <c r="H945" s="10"/>
      <c r="I945" s="27"/>
    </row>
    <row r="946" spans="4:9" ht="14.25" customHeight="1" x14ac:dyDescent="0.3">
      <c r="D946" s="9"/>
      <c r="E946" s="10"/>
      <c r="H946" s="10"/>
      <c r="I946" s="27"/>
    </row>
    <row r="947" spans="4:9" ht="14.25" customHeight="1" x14ac:dyDescent="0.3">
      <c r="D947" s="9"/>
      <c r="E947" s="10"/>
      <c r="H947" s="10"/>
      <c r="I947" s="27"/>
    </row>
    <row r="948" spans="4:9" ht="14.25" customHeight="1" x14ac:dyDescent="0.3">
      <c r="D948" s="9"/>
      <c r="E948" s="10"/>
      <c r="H948" s="10"/>
      <c r="I948" s="27"/>
    </row>
    <row r="949" spans="4:9" ht="14.25" customHeight="1" x14ac:dyDescent="0.3">
      <c r="D949" s="9"/>
      <c r="E949" s="10"/>
      <c r="H949" s="10"/>
      <c r="I949" s="27"/>
    </row>
    <row r="950" spans="4:9" ht="14.25" customHeight="1" x14ac:dyDescent="0.3">
      <c r="D950" s="9"/>
      <c r="E950" s="10"/>
      <c r="H950" s="10"/>
      <c r="I950" s="27"/>
    </row>
    <row r="951" spans="4:9" ht="14.25" customHeight="1" x14ac:dyDescent="0.3">
      <c r="D951" s="9"/>
      <c r="E951" s="10"/>
      <c r="H951" s="10"/>
      <c r="I951" s="27"/>
    </row>
    <row r="952" spans="4:9" ht="14.25" customHeight="1" x14ac:dyDescent="0.3">
      <c r="D952" s="9"/>
      <c r="E952" s="10"/>
      <c r="H952" s="10"/>
      <c r="I952" s="27"/>
    </row>
    <row r="953" spans="4:9" ht="14.25" customHeight="1" x14ac:dyDescent="0.3">
      <c r="D953" s="9"/>
      <c r="E953" s="10"/>
      <c r="H953" s="10"/>
      <c r="I953" s="27"/>
    </row>
    <row r="954" spans="4:9" ht="14.25" customHeight="1" x14ac:dyDescent="0.3">
      <c r="D954" s="9"/>
      <c r="E954" s="10"/>
      <c r="H954" s="10"/>
      <c r="I954" s="27"/>
    </row>
    <row r="955" spans="4:9" ht="14.25" customHeight="1" x14ac:dyDescent="0.3">
      <c r="D955" s="9"/>
      <c r="E955" s="10"/>
      <c r="H955" s="10"/>
      <c r="I955" s="27"/>
    </row>
    <row r="956" spans="4:9" ht="14.25" customHeight="1" x14ac:dyDescent="0.3">
      <c r="D956" s="9"/>
      <c r="E956" s="10"/>
      <c r="H956" s="10"/>
      <c r="I956" s="27"/>
    </row>
    <row r="957" spans="4:9" ht="14.25" customHeight="1" x14ac:dyDescent="0.3">
      <c r="D957" s="9"/>
      <c r="E957" s="10"/>
      <c r="H957" s="10"/>
      <c r="I957" s="27"/>
    </row>
    <row r="958" spans="4:9" ht="14.25" customHeight="1" x14ac:dyDescent="0.3">
      <c r="D958" s="9"/>
      <c r="E958" s="10"/>
      <c r="H958" s="10"/>
      <c r="I958" s="27"/>
    </row>
    <row r="959" spans="4:9" ht="14.25" customHeight="1" x14ac:dyDescent="0.3">
      <c r="D959" s="9"/>
      <c r="E959" s="10"/>
      <c r="H959" s="10"/>
      <c r="I959" s="27"/>
    </row>
    <row r="960" spans="4:9" ht="14.25" customHeight="1" x14ac:dyDescent="0.3">
      <c r="D960" s="9"/>
      <c r="E960" s="10"/>
      <c r="H960" s="10"/>
      <c r="I960" s="27"/>
    </row>
    <row r="961" spans="4:9" ht="14.25" customHeight="1" x14ac:dyDescent="0.3">
      <c r="D961" s="9"/>
      <c r="E961" s="10"/>
      <c r="H961" s="10"/>
      <c r="I961" s="27"/>
    </row>
    <row r="962" spans="4:9" ht="14.25" customHeight="1" x14ac:dyDescent="0.3">
      <c r="D962" s="9"/>
      <c r="E962" s="10"/>
      <c r="H962" s="10"/>
      <c r="I962" s="27"/>
    </row>
    <row r="963" spans="4:9" ht="14.25" customHeight="1" x14ac:dyDescent="0.3">
      <c r="D963" s="9"/>
      <c r="E963" s="10"/>
      <c r="H963" s="10"/>
      <c r="I963" s="27"/>
    </row>
    <row r="964" spans="4:9" ht="14.25" customHeight="1" x14ac:dyDescent="0.3">
      <c r="D964" s="9"/>
      <c r="E964" s="10"/>
      <c r="H964" s="10"/>
      <c r="I964" s="27"/>
    </row>
    <row r="965" spans="4:9" ht="14.25" customHeight="1" x14ac:dyDescent="0.3">
      <c r="D965" s="9"/>
      <c r="E965" s="10"/>
      <c r="H965" s="10"/>
      <c r="I965" s="27"/>
    </row>
    <row r="966" spans="4:9" ht="14.25" customHeight="1" x14ac:dyDescent="0.3">
      <c r="D966" s="9"/>
      <c r="E966" s="10"/>
      <c r="H966" s="10"/>
      <c r="I966" s="27"/>
    </row>
    <row r="967" spans="4:9" ht="14.25" customHeight="1" x14ac:dyDescent="0.3">
      <c r="D967" s="9"/>
      <c r="E967" s="10"/>
      <c r="H967" s="10"/>
      <c r="I967" s="27"/>
    </row>
    <row r="968" spans="4:9" ht="14.25" customHeight="1" x14ac:dyDescent="0.3">
      <c r="D968" s="9"/>
      <c r="E968" s="10"/>
      <c r="H968" s="10"/>
      <c r="I968" s="27"/>
    </row>
    <row r="969" spans="4:9" ht="14.25" customHeight="1" x14ac:dyDescent="0.3">
      <c r="D969" s="9"/>
      <c r="E969" s="10"/>
      <c r="H969" s="10"/>
      <c r="I969" s="27"/>
    </row>
    <row r="970" spans="4:9" ht="14.25" customHeight="1" x14ac:dyDescent="0.3">
      <c r="D970" s="9"/>
      <c r="E970" s="10"/>
      <c r="H970" s="10"/>
      <c r="I970" s="27"/>
    </row>
    <row r="971" spans="4:9" ht="14.25" customHeight="1" x14ac:dyDescent="0.3">
      <c r="D971" s="9"/>
      <c r="E971" s="10"/>
      <c r="H971" s="10"/>
      <c r="I971" s="27"/>
    </row>
    <row r="972" spans="4:9" ht="14.25" customHeight="1" x14ac:dyDescent="0.3">
      <c r="D972" s="9"/>
      <c r="E972" s="10"/>
      <c r="H972" s="10"/>
      <c r="I972" s="27"/>
    </row>
    <row r="973" spans="4:9" ht="14.25" customHeight="1" x14ac:dyDescent="0.3">
      <c r="D973" s="9"/>
      <c r="E973" s="10"/>
      <c r="H973" s="10"/>
      <c r="I973" s="27"/>
    </row>
    <row r="974" spans="4:9" ht="14.25" customHeight="1" x14ac:dyDescent="0.3">
      <c r="D974" s="9"/>
      <c r="E974" s="10"/>
      <c r="H974" s="10"/>
      <c r="I974" s="27"/>
    </row>
    <row r="975" spans="4:9" ht="14.25" customHeight="1" x14ac:dyDescent="0.3">
      <c r="D975" s="9"/>
      <c r="E975" s="10"/>
      <c r="H975" s="10"/>
      <c r="I975" s="27"/>
    </row>
    <row r="976" spans="4:9" ht="14.25" customHeight="1" x14ac:dyDescent="0.3">
      <c r="D976" s="9"/>
      <c r="E976" s="10"/>
      <c r="H976" s="10"/>
      <c r="I976" s="27"/>
    </row>
    <row r="977" spans="4:9" ht="14.25" customHeight="1" x14ac:dyDescent="0.3">
      <c r="D977" s="9"/>
      <c r="E977" s="10"/>
      <c r="H977" s="10"/>
      <c r="I977" s="27"/>
    </row>
    <row r="978" spans="4:9" ht="14.25" customHeight="1" x14ac:dyDescent="0.3">
      <c r="D978" s="9"/>
      <c r="E978" s="10"/>
      <c r="H978" s="10"/>
      <c r="I978" s="27"/>
    </row>
    <row r="979" spans="4:9" ht="14.25" customHeight="1" x14ac:dyDescent="0.3">
      <c r="D979" s="9"/>
      <c r="E979" s="10"/>
      <c r="H979" s="10"/>
      <c r="I979" s="27"/>
    </row>
    <row r="980" spans="4:9" ht="14.25" customHeight="1" x14ac:dyDescent="0.3">
      <c r="D980" s="9"/>
      <c r="E980" s="10"/>
      <c r="H980" s="10"/>
      <c r="I980" s="27"/>
    </row>
    <row r="981" spans="4:9" ht="14.25" customHeight="1" x14ac:dyDescent="0.3">
      <c r="D981" s="9"/>
      <c r="E981" s="10"/>
      <c r="H981" s="10"/>
      <c r="I981" s="27"/>
    </row>
    <row r="982" spans="4:9" ht="14.25" customHeight="1" x14ac:dyDescent="0.3">
      <c r="D982" s="9"/>
      <c r="E982" s="10"/>
      <c r="H982" s="10"/>
      <c r="I982" s="27"/>
    </row>
    <row r="983" spans="4:9" ht="14.25" customHeight="1" x14ac:dyDescent="0.3">
      <c r="D983" s="9"/>
      <c r="E983" s="10"/>
      <c r="H983" s="10"/>
      <c r="I983" s="27"/>
    </row>
    <row r="984" spans="4:9" ht="14.25" customHeight="1" x14ac:dyDescent="0.3">
      <c r="D984" s="9"/>
      <c r="E984" s="10"/>
      <c r="H984" s="10"/>
      <c r="I984" s="27"/>
    </row>
    <row r="985" spans="4:9" ht="14.25" customHeight="1" x14ac:dyDescent="0.3">
      <c r="D985" s="9"/>
      <c r="E985" s="10"/>
      <c r="H985" s="10"/>
      <c r="I985" s="27"/>
    </row>
    <row r="986" spans="4:9" ht="14.25" customHeight="1" x14ac:dyDescent="0.3">
      <c r="D986" s="9"/>
      <c r="E986" s="10"/>
      <c r="H986" s="10"/>
      <c r="I986" s="27"/>
    </row>
    <row r="987" spans="4:9" ht="14.25" customHeight="1" x14ac:dyDescent="0.3">
      <c r="D987" s="9"/>
      <c r="E987" s="10"/>
      <c r="H987" s="10"/>
      <c r="I987" s="27"/>
    </row>
    <row r="988" spans="4:9" ht="14.25" customHeight="1" x14ac:dyDescent="0.3">
      <c r="D988" s="9"/>
      <c r="E988" s="10"/>
      <c r="H988" s="10"/>
      <c r="I988" s="27"/>
    </row>
    <row r="989" spans="4:9" ht="14.25" customHeight="1" x14ac:dyDescent="0.3">
      <c r="D989" s="9"/>
      <c r="E989" s="10"/>
      <c r="H989" s="10"/>
      <c r="I989" s="27"/>
    </row>
    <row r="990" spans="4:9" ht="14.25" customHeight="1" x14ac:dyDescent="0.3">
      <c r="D990" s="9"/>
      <c r="E990" s="10"/>
      <c r="H990" s="10"/>
      <c r="I990" s="27"/>
    </row>
    <row r="991" spans="4:9" ht="14.25" customHeight="1" x14ac:dyDescent="0.3">
      <c r="D991" s="9"/>
      <c r="E991" s="10"/>
      <c r="H991" s="10"/>
      <c r="I991" s="27"/>
    </row>
    <row r="992" spans="4:9" ht="14.25" customHeight="1" x14ac:dyDescent="0.3">
      <c r="D992" s="9"/>
      <c r="E992" s="10"/>
      <c r="H992" s="10"/>
      <c r="I992" s="27"/>
    </row>
    <row r="993" spans="4:9" ht="14.25" customHeight="1" x14ac:dyDescent="0.3">
      <c r="D993" s="9"/>
      <c r="E993" s="10"/>
      <c r="H993" s="10"/>
      <c r="I993" s="27"/>
    </row>
    <row r="994" spans="4:9" ht="14.25" customHeight="1" x14ac:dyDescent="0.3">
      <c r="D994" s="9"/>
      <c r="E994" s="10"/>
      <c r="H994" s="10"/>
      <c r="I994" s="27"/>
    </row>
    <row r="995" spans="4:9" ht="14.25" customHeight="1" x14ac:dyDescent="0.3">
      <c r="D995" s="9"/>
      <c r="E995" s="10"/>
      <c r="H995" s="10"/>
      <c r="I995" s="27"/>
    </row>
    <row r="996" spans="4:9" ht="14.25" customHeight="1" x14ac:dyDescent="0.3">
      <c r="D996" s="9"/>
      <c r="E996" s="10"/>
      <c r="H996" s="10"/>
      <c r="I996" s="27"/>
    </row>
    <row r="997" spans="4:9" ht="14.25" customHeight="1" x14ac:dyDescent="0.3">
      <c r="D997" s="9"/>
      <c r="E997" s="10"/>
      <c r="H997" s="10"/>
      <c r="I997" s="27"/>
    </row>
    <row r="998" spans="4:9" ht="14.25" customHeight="1" x14ac:dyDescent="0.3">
      <c r="D998" s="9"/>
      <c r="E998" s="10"/>
      <c r="H998" s="10"/>
      <c r="I998" s="27"/>
    </row>
    <row r="999" spans="4:9" ht="14.25" customHeight="1" x14ac:dyDescent="0.3">
      <c r="D999" s="9"/>
      <c r="E999" s="10"/>
      <c r="H999" s="10"/>
      <c r="I999" s="27"/>
    </row>
    <row r="1000" spans="4:9" ht="14.25" customHeight="1" x14ac:dyDescent="0.3">
      <c r="D1000" s="9"/>
      <c r="E1000" s="10"/>
      <c r="H1000" s="10"/>
      <c r="I1000" s="27"/>
    </row>
    <row r="1001" spans="4:9" ht="14.25" customHeight="1" x14ac:dyDescent="0.3">
      <c r="D1001" s="9"/>
      <c r="E1001" s="10"/>
      <c r="H1001" s="10"/>
      <c r="I1001" s="27"/>
    </row>
    <row r="1002" spans="4:9" ht="14.25" customHeight="1" x14ac:dyDescent="0.3">
      <c r="D1002" s="9"/>
      <c r="E1002" s="10"/>
      <c r="H1002" s="10"/>
      <c r="I1002" s="27"/>
    </row>
    <row r="1003" spans="4:9" ht="14.25" customHeight="1" x14ac:dyDescent="0.3">
      <c r="D1003" s="9"/>
      <c r="E1003" s="10"/>
      <c r="H1003" s="10"/>
      <c r="I1003" s="27"/>
    </row>
    <row r="1004" spans="4:9" ht="14.25" customHeight="1" x14ac:dyDescent="0.3">
      <c r="D1004" s="9"/>
      <c r="E1004" s="10"/>
      <c r="H1004" s="10"/>
      <c r="I1004" s="27"/>
    </row>
  </sheetData>
  <pageMargins left="0.7" right="0.7" top="0.75" bottom="0.75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4F67C7A9EF524794E8C1D4074C9295" ma:contentTypeVersion="37" ma:contentTypeDescription="Create a new document." ma:contentTypeScope="" ma:versionID="de522d23bca3f4fc95d3547b11121bbc">
  <xsd:schema xmlns:xsd="http://www.w3.org/2001/XMLSchema" xmlns:xs="http://www.w3.org/2001/XMLSchema" xmlns:p="http://schemas.microsoft.com/office/2006/metadata/properties" xmlns:ns1="http://schemas.microsoft.com/sharepoint/v3" xmlns:ns2="f8849fde-3902-44ab-a179-ed36c0824914" xmlns:ns3="6c67fdc3-f446-4cae-bfa8-e0b61a5c0180" xmlns:ns4="82c7afbb-bb22-415e-9087-055b149e2465" targetNamespace="http://schemas.microsoft.com/office/2006/metadata/properties" ma:root="true" ma:fieldsID="869b29686e445d051072819476a55fb7" ns1:_="" ns2:_="" ns3:_="" ns4:_="">
    <xsd:import namespace="http://schemas.microsoft.com/sharepoint/v3"/>
    <xsd:import namespace="f8849fde-3902-44ab-a179-ed36c0824914"/>
    <xsd:import namespace="6c67fdc3-f446-4cae-bfa8-e0b61a5c0180"/>
    <xsd:import namespace="82c7afbb-bb22-415e-9087-055b149e2465"/>
    <xsd:element name="properties">
      <xsd:complexType>
        <xsd:sequence>
          <xsd:element name="documentManagement">
            <xsd:complexType>
              <xsd:all>
                <xsd:element ref="ns2:jkjy" minOccurs="0"/>
                <xsd:element ref="ns2:Year" minOccurs="0"/>
                <xsd:element ref="ns2:Platform" minOccurs="0"/>
                <xsd:element ref="ns2:Notes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NFFormData" minOccurs="0"/>
                <xsd:element ref="ns2:lcf76f155ced4ddcb4097134ff3c332f" minOccurs="0"/>
                <xsd:element ref="ns4:TaxCatchAll" minOccurs="0"/>
                <xsd:element ref="ns2:Amount" minOccurs="0"/>
                <xsd:element ref="ns2:Month" minOccurs="0"/>
                <xsd:element ref="ns2:DateCreated" minOccurs="0"/>
                <xsd:element ref="ns2:Date" minOccurs="0"/>
                <xsd:element ref="ns2:MediaServiceObjectDetectorVersions" minOccurs="0"/>
                <xsd:element ref="ns2:ProjectManage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49fde-3902-44ab-a179-ed36c0824914" elementFormDefault="qualified">
    <xsd:import namespace="http://schemas.microsoft.com/office/2006/documentManagement/types"/>
    <xsd:import namespace="http://schemas.microsoft.com/office/infopath/2007/PartnerControls"/>
    <xsd:element name="jkjy" ma:index="2" nillable="true" ma:displayName="Date and time" ma:internalName="jkjy" ma:readOnly="false">
      <xsd:simpleType>
        <xsd:restriction base="dms:DateTime"/>
      </xsd:simpleType>
    </xsd:element>
    <xsd:element name="Year" ma:index="4" nillable="true" ma:displayName="Year" ma:format="Dropdown" ma:internalName="Year">
      <xsd:simpleType>
        <xsd:restriction base="dms:Choice">
          <xsd:enumeration value="2021"/>
          <xsd:enumeration value="2022"/>
          <xsd:enumeration value="2023"/>
          <xsd:enumeration value="2024"/>
        </xsd:restriction>
      </xsd:simpleType>
    </xsd:element>
    <xsd:element name="Platform" ma:index="5" nillable="true" ma:displayName="Platform" ma:format="Dropdown" ma:internalName="Platform">
      <xsd:simpleType>
        <xsd:restriction base="dms:Choice">
          <xsd:enumeration value="Facebook/Instagram"/>
          <xsd:enumeration value="Twitter"/>
          <xsd:enumeration value="LinkedIn"/>
          <xsd:enumeration value="MailChimp"/>
        </xsd:restriction>
      </xsd:simpleType>
    </xsd:element>
    <xsd:element name="Notes" ma:index="6" nillable="true" ma:displayName="Notes" ma:format="Dropdown" ma:internalName="Notes" ma:readOnly="false">
      <xsd:simpleType>
        <xsd:restriction base="dms:Text">
          <xsd:maxLength value="255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OCR" ma:index="12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hidden="true" ma:internalName="MediaLengthInSeconds" ma:readOnly="true">
      <xsd:simpleType>
        <xsd:restriction base="dms:Unknown"/>
      </xsd:simpleType>
    </xsd:element>
    <xsd:element name="NFFormData" ma:index="22" nillable="true" ma:displayName="NFFormData" ma:hidden="true" ma:internalName="NFFormData" ma:readOnly="fals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2aac475-b1c2-42a5-8198-cbdd683842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Amount" ma:index="29" nillable="true" ma:displayName="Amount" ma:format="$123,456.00 (United States)" ma:hidden="true" ma:LCID="1033" ma:internalName="Amount" ma:readOnly="false">
      <xsd:simpleType>
        <xsd:restriction base="dms:Currency"/>
      </xsd:simpleType>
    </xsd:element>
    <xsd:element name="Month" ma:index="30" nillable="true" ma:displayName="Month" ma:format="Dropdown" ma:hidden="true" ma:internalName="Month" ma:readOnly="false">
      <xsd:simpleType>
        <xsd:restriction base="dms:Choice">
          <xsd:enumeration value="1"/>
          <xsd:enumeration value="2"/>
          <xsd:enumeration value="3"/>
          <xsd:enumeration value="4"/>
          <xsd:enumeration value="5"/>
          <xsd:enumeration value="6"/>
          <xsd:enumeration value="7"/>
          <xsd:enumeration value="8"/>
          <xsd:enumeration value="9"/>
          <xsd:enumeration value="10"/>
          <xsd:enumeration value="11"/>
          <xsd:enumeration value="12"/>
        </xsd:restriction>
      </xsd:simpleType>
    </xsd:element>
    <xsd:element name="DateCreated" ma:index="31" nillable="true" ma:displayName="Date Created" ma:format="DateOnly" ma:internalName="DateCreated">
      <xsd:simpleType>
        <xsd:restriction base="dms:DateTime"/>
      </xsd:simpleType>
    </xsd:element>
    <xsd:element name="Date" ma:index="32" nillable="true" ma:displayName="Date" ma:format="DateOnly" ma:internalName="Date">
      <xsd:simpleType>
        <xsd:restriction base="dms:DateTime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ProjectManager" ma:index="34" nillable="true" ma:displayName="Project Manager" ma:format="Dropdown" ma:list="UserInfo" ma:SharePointGroup="0" ma:internalName="ProjectManag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fdc3-f446-4cae-bfa8-e0b61a5c018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c7afbb-bb22-415e-9087-055b149e246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f7ef17c-9571-4100-b58b-17040077bc2c}" ma:internalName="TaxCatchAll" ma:readOnly="false" ma:showField="CatchAllData" ma:web="6c67fdc3-f446-4cae-bfa8-e0b61a5c01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49fde-3902-44ab-a179-ed36c0824914">
      <Terms xmlns="http://schemas.microsoft.com/office/infopath/2007/PartnerControls"/>
    </lcf76f155ced4ddcb4097134ff3c332f>
    <_ip_UnifiedCompliancePolicyUIAction xmlns="http://schemas.microsoft.com/sharepoint/v3" xsi:nil="true"/>
    <Date xmlns="f8849fde-3902-44ab-a179-ed36c0824914" xsi:nil="true"/>
    <DateCreated xmlns="f8849fde-3902-44ab-a179-ed36c0824914" xsi:nil="true"/>
    <NFFormData xmlns="f8849fde-3902-44ab-a179-ed36c0824914" xsi:nil="true"/>
    <Notes xmlns="f8849fde-3902-44ab-a179-ed36c0824914" xsi:nil="true"/>
    <_ip_UnifiedCompliancePolicyProperties xmlns="http://schemas.microsoft.com/sharepoint/v3" xsi:nil="true"/>
    <Month xmlns="f8849fde-3902-44ab-a179-ed36c0824914" xsi:nil="true"/>
    <jkjy xmlns="f8849fde-3902-44ab-a179-ed36c0824914" xsi:nil="true"/>
    <Amount xmlns="f8849fde-3902-44ab-a179-ed36c0824914" xsi:nil="true"/>
    <Platform xmlns="f8849fde-3902-44ab-a179-ed36c0824914" xsi:nil="true"/>
    <TaxCatchAll xmlns="82c7afbb-bb22-415e-9087-055b149e2465"/>
    <Year xmlns="f8849fde-3902-44ab-a179-ed36c0824914" xsi:nil="true"/>
    <ProjectManager xmlns="f8849fde-3902-44ab-a179-ed36c0824914">
      <UserInfo>
        <DisplayName/>
        <AccountId xsi:nil="true"/>
        <AccountType/>
      </UserInfo>
    </ProjectManag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2</Display>
  <Edit>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1</Edit>
  <New>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0</New>
  <NewComponentId>&amp;amp;lt;FormUrls xmlns="http://schemas.microsoft.com/sharepoint/v3/contenttype/forms/url"&amp;amp;gt;&amp;amp;lt;Display&amp;amp;gt;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2&amp;amp;lt;/Display&amp;amp;gt;&amp;amp;lt;Edit&amp;amp;gt;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1&amp;amp;lt;/Edit&amp;amp;gt;&amp;amp;lt;New&amp;amp;gt;FormsApp/UFRuntime.aspx?remoteAppUrl=https://formso365.nintex.com&amp;amp;amp;amp;SPAppWebUrl=https://denvercity-3fedff84e72844.sharepoint.com/sites/CASR/FormsApp&amp;amp;amp;amp;SPHostUrl=https://denvercity.sharepoint.com/sites/CASR/&amp;amp;amp;amp;ctype=0x010100404F67C7A9EF524794E8C1D4074C9295&amp;amp;amp;amp;client_id=73d49b7f-c0a4-4891-b2bb-65f7f7142c79&amp;amp;amp;amp;mode=0&amp;amp;lt;/New&amp;amp;gt;&amp;amp;lt;/FormUrls&amp;amp;gt;</NewComponentId>
  <DisplayFormTarget>NewWindow</DisplayFormTarget>
  <EditFormTarget>NewWindow</EditFormTarget>
  <NewFormTarget>NewWindow</NewFormTarget>
</FormUrls>
</file>

<file path=customXml/itemProps1.xml><?xml version="1.0" encoding="utf-8"?>
<ds:datastoreItem xmlns:ds="http://schemas.openxmlformats.org/officeDocument/2006/customXml" ds:itemID="{36AFBDEE-A00F-4601-841E-3F1AF4C8ED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8849fde-3902-44ab-a179-ed36c0824914"/>
    <ds:schemaRef ds:uri="6c67fdc3-f446-4cae-bfa8-e0b61a5c0180"/>
    <ds:schemaRef ds:uri="82c7afbb-bb22-415e-9087-055b149e24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F8C56C-5E83-44E5-A1F9-7A2BDAC0086B}">
  <ds:schemaRefs>
    <ds:schemaRef ds:uri="6c67fdc3-f446-4cae-bfa8-e0b61a5c0180"/>
    <ds:schemaRef ds:uri="http://schemas.microsoft.com/office/2006/documentManagement/types"/>
    <ds:schemaRef ds:uri="http://schemas.microsoft.com/sharepoint/v3"/>
    <ds:schemaRef ds:uri="http://purl.org/dc/terms/"/>
    <ds:schemaRef ds:uri="82c7afbb-bb22-415e-9087-055b149e2465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f8849fde-3902-44ab-a179-ed36c082491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747E4A1-C1CE-40DA-B5A3-7855D164660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AB17724-C66F-482C-B8DF-04B4497A2ED9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Central Program Admin Budget</vt:lpstr>
      <vt:lpstr>1 LIDAC Decarbonization</vt:lpstr>
      <vt:lpstr>2 Energy Advising</vt:lpstr>
      <vt:lpstr>3 Rebates and Incentives</vt:lpstr>
      <vt:lpstr>4 Policy Collaborative</vt:lpstr>
      <vt:lpstr>Workforce and Industry Dev</vt:lpstr>
      <vt:lpstr>In-Kind and Leveraged Funds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Lee, Sarah</dc:creator>
  <cp:keywords/>
  <dc:description/>
  <cp:lastModifiedBy>Lichtin, Samantha B. - CASR Building Electrification P</cp:lastModifiedBy>
  <cp:revision/>
  <dcterms:created xsi:type="dcterms:W3CDTF">2023-09-19T16:36:01Z</dcterms:created>
  <dcterms:modified xsi:type="dcterms:W3CDTF">2024-04-01T16:21:58Z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0x010100404F67C7A9EF524794E8C1D4074C9295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