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34" documentId="13_ncr:1_{BC7343EB-6619-4976-A1D4-48B4EBE6CA1B}" xr6:coauthVersionLast="47" xr6:coauthVersionMax="47" xr10:uidLastSave="{11FF8D23-2DA8-4E6A-BEE9-F95A0AF579FA}"/>
  <bookViews>
    <workbookView xWindow="-27660" yWindow="9045" windowWidth="21600" windowHeight="11325" tabRatio="979" firstSheet="1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0" i="16"/>
  <c r="J49" i="16"/>
  <c r="J51" i="16" s="1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J30" i="16" s="1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5" i="16" l="1"/>
  <c r="J34" i="16"/>
  <c r="E10" i="30"/>
  <c r="G10" i="30"/>
  <c r="J26" i="16"/>
  <c r="J40" i="16"/>
  <c r="D46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6" i="16"/>
  <c r="J11" i="16"/>
  <c r="J13" i="16"/>
  <c r="J16" i="16" s="1"/>
  <c r="J55" i="29"/>
  <c r="J49" i="29"/>
  <c r="J50" i="28"/>
  <c r="J56" i="27"/>
  <c r="E46" i="16"/>
  <c r="G46" i="16"/>
  <c r="F46" i="16"/>
  <c r="F51" i="16" l="1"/>
  <c r="G51" i="16"/>
  <c r="E51" i="16"/>
  <c r="H51" i="16"/>
  <c r="D51" i="16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8" i="30"/>
  <c r="J51" i="28"/>
  <c r="J58" i="28" s="1"/>
  <c r="D25" i="30" s="1"/>
  <c r="G14" i="30"/>
  <c r="J7" i="30"/>
  <c r="F58" i="28"/>
  <c r="H14" i="30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D16" i="30" l="1"/>
  <c r="D53" i="16"/>
  <c r="H16" i="30"/>
  <c r="H53" i="16"/>
  <c r="E16" i="30"/>
  <c r="E18" i="30" s="1"/>
  <c r="E53" i="16"/>
  <c r="G16" i="30"/>
  <c r="G18" i="30" s="1"/>
  <c r="G53" i="16"/>
  <c r="F16" i="30"/>
  <c r="F18" i="30" s="1"/>
  <c r="F53" i="16"/>
  <c r="J14" i="30"/>
  <c r="D18" i="30"/>
  <c r="D29" i="30"/>
  <c r="E24" i="30" s="1"/>
  <c r="J16" i="30" l="1"/>
  <c r="J18" i="30" s="1"/>
  <c r="H18" i="30"/>
  <c r="E25" i="30"/>
  <c r="E23" i="30"/>
  <c r="E26" i="30"/>
  <c r="E27" i="30"/>
  <c r="E29" i="30" l="1"/>
</calcChain>
</file>

<file path=xl/sharedStrings.xml><?xml version="1.0" encoding="utf-8"?>
<sst xmlns="http://schemas.openxmlformats.org/spreadsheetml/2006/main" count="504" uniqueCount="88">
  <si>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</si>
  <si>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</si>
  <si>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</si>
  <si>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</si>
  <si>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</si>
  <si>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</si>
  <si>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</si>
  <si>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</si>
  <si>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</si>
  <si>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</si>
  <si>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</si>
  <si>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</si>
  <si>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</si>
  <si>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</si>
  <si>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</si>
  <si>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</si>
  <si>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</si>
  <si>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</si>
  <si>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</si>
  <si>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</si>
  <si>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</si>
  <si>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</si>
  <si>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</si>
  <si>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</si>
  <si>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</si>
  <si>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</si>
  <si>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</si>
  <si>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</si>
  <si>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</si>
  <si>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</si>
  <si>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</si>
  <si>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</si>
  <si>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</si>
  <si>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</si>
  <si>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</si>
  <si>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</si>
  <si>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</si>
  <si>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33 Positons - See budget narrative</t>
  </si>
  <si>
    <t xml:space="preserve"> Fringe Benefits </t>
  </si>
  <si>
    <t>Fringes for full time positions</t>
  </si>
  <si>
    <t xml:space="preserve"> Travel </t>
  </si>
  <si>
    <t>No direct costs</t>
  </si>
  <si>
    <t xml:space="preserve"> Equipment </t>
  </si>
  <si>
    <t xml:space="preserve"> </t>
  </si>
  <si>
    <t xml:space="preserve"> Supplies </t>
  </si>
  <si>
    <t xml:space="preserve"> Contractual </t>
  </si>
  <si>
    <t>Supplimental Staff</t>
  </si>
  <si>
    <t>Other contrcts</t>
  </si>
  <si>
    <t>See budget narrative</t>
  </si>
  <si>
    <t>OTHER</t>
  </si>
  <si>
    <t>Community outreach and recuiting</t>
  </si>
  <si>
    <t>Construction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</si>
  <si>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</si>
  <si>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</si>
  <si>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</si>
  <si>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</si>
  <si>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</si>
  <si>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</si>
  <si>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</si>
  <si>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</si>
  <si>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</si>
  <si>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</si>
  <si>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</si>
  <si>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</si>
  <si>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</si>
  <si>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</si>
  <si>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</si>
  <si>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</si>
  <si>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</si>
  <si>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</si>
  <si>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</si>
  <si>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</si>
  <si>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</si>
  <si>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</si>
  <si>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</si>
  <si>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</si>
  <si>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</si>
  <si>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</si>
  <si>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</si>
  <si>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</si>
  <si>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</si>
  <si>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</si>
  <si>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</si>
  <si>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</si>
  <si>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</si>
  <si>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</si>
  <si>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</si>
  <si>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Anaerobic Digestor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</si>
</sst>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56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57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73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58</v>
      </c>
      <c r="D19" s="15" t="s">
        <v>43</v>
      </c>
      <c r="E19" s="11" t="s">
        <v>43</v>
      </c>
      <c r="F19" s="11" t="s">
        <v>43</v>
      </c>
      <c r="G19" s="11"/>
      <c r="H19" s="11"/>
      <c r="J19" s="15"/>
    </row>
    <row r="20" spans="2:10" x14ac:dyDescent="0.25">
      <c r="B20" s="23"/>
      <c r="C20" s="29" t="s">
        <v>59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60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62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63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64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80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81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82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83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84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49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85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52</v>
      </c>
      <c r="C53" s="17" t="s">
        <v>52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86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3" zoomScale="83" zoomScaleNormal="85" workbookViewId="0">
      <selection activeCell="C23" sqref="C2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6.42578125" style="6" customWidth="1"/>
    <col min="5" max="5" width="13.42578125" style="2" customWidth="1"/>
    <col min="6" max="6" width="13.85546875" customWidth="1"/>
    <col min="7" max="7" width="13.7109375" customWidth="1"/>
    <col min="8" max="8" width="14.5703125" style="2" customWidth="1"/>
    <col min="9" max="9" width="3.5703125" style="7" customWidth="1"/>
    <col min="10" max="10" width="14.85546875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1591900</v>
      </c>
      <c r="E7" s="52">
        <f>'Measure 1 Budget'!E11+'Measure 2 Budget'!E11+'Measure 3 Budget'!E11+'Measure 4 Budget'!E11+'Measure 5 Budget'!E11</f>
        <v>1793600</v>
      </c>
      <c r="F7" s="52">
        <f>'Measure 1 Budget'!F11+'Measure 2 Budget'!F11+'Measure 3 Budget'!F11+'Measure 4 Budget'!F11+'Measure 5 Budget'!F11</f>
        <v>1968300</v>
      </c>
      <c r="G7" s="52">
        <f>'Measure 1 Budget'!G11+'Measure 2 Budget'!G11+'Measure 3 Budget'!G11+'Measure 4 Budget'!G11+'Measure 5 Budget'!G11</f>
        <v>2044100</v>
      </c>
      <c r="H7" s="52">
        <f>'Measure 1 Budget'!H11+'Measure 2 Budget'!H11+'Measure 3 Budget'!H11+'Measure 4 Budget'!H11+'Measure 5 Budget'!H11</f>
        <v>2444200</v>
      </c>
      <c r="I7" s="53"/>
      <c r="J7" s="52">
        <f>SUM(D7:I7)</f>
        <v>9842100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562200</v>
      </c>
      <c r="E8" s="52">
        <f>'Measure 1 Budget'!E16+'Measure 2 Budget'!E16+'Measure 3 Budget'!E16+'Measure 4 Budget'!E16</f>
        <v>632200</v>
      </c>
      <c r="F8" s="52">
        <f>'Measure 1 Budget'!F16+'Measure 2 Budget'!F16+'Measure 3 Budget'!F16+'Measure 4 Budget'!F16</f>
        <v>692600</v>
      </c>
      <c r="G8" s="52">
        <f>'Measure 1 Budget'!G16+'Measure 2 Budget'!G16+'Measure 3 Budget'!G16+'Measure 4 Budget'!G16</f>
        <v>718800</v>
      </c>
      <c r="H8" s="52">
        <f>'Measure 1 Budget'!H16+'Measure 2 Budget'!H16+'Measure 3 Budget'!H16+'Measure 4 Budget'!H16</f>
        <v>857200</v>
      </c>
      <c r="I8" s="53"/>
      <c r="J8" s="52">
        <f t="shared" ref="J8:J14" si="0">SUM(D8:I8)</f>
        <v>3463000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Budget'!D40+'Measure 2 Budget'!D42+'Measure 3 Budget'!D42+'Measure 4 Budget'!D41+'Measure 5 Budget'!D41</f>
        <v>94040300</v>
      </c>
      <c r="E12" s="52">
        <f>'Measure 1 Budget'!E40+'Measure 2 Budget'!E42+'Measure 3 Budget'!E42+'Measure 4 Budget'!E41</f>
        <v>15650100</v>
      </c>
      <c r="F12" s="52">
        <f>'Measure 1 Budget'!F40+'Measure 2 Budget'!F42+'Measure 3 Budget'!F42+'Measure 4 Budget'!F41</f>
        <v>15851100</v>
      </c>
      <c r="G12" s="52">
        <f>'Measure 1 Budget'!G40+'Measure 2 Budget'!G42+'Measure 3 Budget'!G42+'Measure 4 Budget'!G41</f>
        <v>15851100</v>
      </c>
      <c r="H12" s="52">
        <f>'Measure 1 Budget'!H40+'Measure 2 Budget'!H42+'Measure 3 Budget'!H42+'Measure 4 Budget'!H41</f>
        <v>15850600</v>
      </c>
      <c r="I12" s="53"/>
      <c r="J12" s="52">
        <f t="shared" si="0"/>
        <v>157243200</v>
      </c>
    </row>
    <row r="13" spans="2:39" x14ac:dyDescent="0.25">
      <c r="B13" s="23"/>
      <c r="C13" s="51" t="s">
        <v>18</v>
      </c>
      <c r="D13" s="52">
        <f>'Measure 1 Budget'!D45+'Measure 2 Budget'!D50+'Measure 3 Budget'!D50+'Measure 4 Budget'!D49+'Measure 5 Budget'!D49</f>
        <v>55845559</v>
      </c>
      <c r="E13" s="52">
        <f>'Measure 1 Budget'!E45+'Measure 2 Budget'!E50+'Measure 3 Budget'!E50+'Measure 4 Budget'!E49</f>
        <v>185686130</v>
      </c>
      <c r="F13" s="52">
        <f>'Measure 1 Budget'!F45+'Measure 2 Budget'!F50+'Measure 3 Budget'!F50+'Measure 4 Budget'!F49</f>
        <v>185686130</v>
      </c>
      <c r="G13" s="52">
        <f>'Measure 1 Budget'!G45+'Measure 2 Budget'!G50+'Measure 3 Budget'!G50+'Measure 4 Budget'!G49</f>
        <v>185686131</v>
      </c>
      <c r="H13" s="52">
        <f>'Measure 1 Budget'!H45+'Measure 2 Budget'!H50+'Measure 3 Budget'!H50+'Measure 4 Budget'!H49</f>
        <v>83668538</v>
      </c>
      <c r="I13" s="53"/>
      <c r="J13" s="52">
        <f t="shared" si="0"/>
        <v>696572488</v>
      </c>
    </row>
    <row r="14" spans="2:39" x14ac:dyDescent="0.25">
      <c r="B14" s="24"/>
      <c r="C14" s="9" t="s">
        <v>19</v>
      </c>
      <c r="D14" s="16">
        <f>D13+D12+D11+D10+D9+D8+D7</f>
        <v>152039959</v>
      </c>
      <c r="E14" s="16">
        <f>E13+E12+E11+E10+E9+E8+E7</f>
        <v>203762030</v>
      </c>
      <c r="F14" s="16">
        <f>F13+F12+F11+F10+F9+F8+F7</f>
        <v>204198130</v>
      </c>
      <c r="G14" s="16">
        <f>G13+G12+G11+G10+G9+G8+G7</f>
        <v>204300131</v>
      </c>
      <c r="H14" s="16">
        <f>H13+H12+H11+H10+H9+H8+H7</f>
        <v>102820538</v>
      </c>
      <c r="J14" s="16">
        <f t="shared" si="0"/>
        <v>867120788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Budget'!D56+'Measure 3 Budget'!D56+'Measure 4 Budget'!D55+'Measure 5 Budget'!D55</f>
        <v>0</v>
      </c>
      <c r="E16" s="59">
        <f>'Measure 1 Budget'!E51+'Measure 2 Budget'!E56+'Measure 3 Budget'!E56+'Measure 4 Budget'!E55</f>
        <v>0</v>
      </c>
      <c r="F16" s="59">
        <f>'Measure 1 Budget'!F51+'Measure 2 Budget'!F56+'Measure 3 Budget'!F56+'Measure 4 Budget'!F55</f>
        <v>0</v>
      </c>
      <c r="G16" s="59">
        <f>'Measure 1 Budget'!G51+'Measure 2 Budget'!G56+'Measure 3 Budget'!G56+'Measure 4 Budget'!G55</f>
        <v>0</v>
      </c>
      <c r="H16" s="59">
        <f>'Measure 1 Budget'!H51+'Measure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152039959</v>
      </c>
      <c r="E18" s="54">
        <f>E14+E16</f>
        <v>203762030</v>
      </c>
      <c r="F18" s="54">
        <f>F14+F16</f>
        <v>204198130</v>
      </c>
      <c r="G18" s="54">
        <f>G14+G16</f>
        <v>204300131</v>
      </c>
      <c r="H18" s="54">
        <f>H14+H16</f>
        <v>102820538</v>
      </c>
      <c r="I18" s="55"/>
      <c r="J18" s="70">
        <f>J14+J16</f>
        <v>867120788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87</v>
      </c>
      <c r="D23" s="58">
        <f>'Measure 1 Budget'!J53</f>
        <v>867120788</v>
      </c>
      <c r="E23" s="73">
        <f>D23/D$29</f>
        <v>1</v>
      </c>
      <c r="F23" s="73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73">
        <f t="shared" ref="E24:E27" si="1">D24/D$29</f>
        <v>0</v>
      </c>
      <c r="F24" s="73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73">
        <f t="shared" si="1"/>
        <v>0</v>
      </c>
      <c r="F25" s="73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867120788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29" zoomScale="85" zoomScaleNormal="85" workbookViewId="0">
      <selection activeCell="M46" sqref="M46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3.85546875" style="6" customWidth="1"/>
    <col min="5" max="5" width="14.5703125" style="2" customWidth="1"/>
    <col min="6" max="6" width="14.28515625" customWidth="1"/>
    <col min="7" max="7" width="15.5703125" customWidth="1"/>
    <col min="8" max="8" width="14" style="2" customWidth="1"/>
    <col min="9" max="9" width="1.7109375" style="7" customWidth="1"/>
    <col min="10" max="10" width="15.1406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/>
      <c r="E7" s="10"/>
      <c r="F7" s="10"/>
      <c r="G7" s="10"/>
      <c r="H7" s="10"/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37</v>
      </c>
      <c r="D8" s="15">
        <v>1591900</v>
      </c>
      <c r="E8" s="15">
        <v>1793600</v>
      </c>
      <c r="F8" s="15">
        <v>1968300</v>
      </c>
      <c r="G8" s="15">
        <v>2044100</v>
      </c>
      <c r="H8" s="15">
        <v>2444200</v>
      </c>
      <c r="I8" s="35"/>
      <c r="J8" s="15">
        <f>SUM(D8:H8)</f>
        <v>9842100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1591900</v>
      </c>
      <c r="E11" s="16">
        <f t="shared" ref="E11:J11" si="0">SUM(E8:E10)</f>
        <v>1793600</v>
      </c>
      <c r="F11" s="16">
        <f t="shared" si="0"/>
        <v>1968300</v>
      </c>
      <c r="G11" s="16">
        <f t="shared" si="0"/>
        <v>2044100</v>
      </c>
      <c r="H11" s="16">
        <f t="shared" si="0"/>
        <v>2444200</v>
      </c>
      <c r="J11" s="16">
        <f t="shared" si="0"/>
        <v>9842100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39</v>
      </c>
      <c r="D13" s="15">
        <v>562200</v>
      </c>
      <c r="E13" s="15">
        <v>632200</v>
      </c>
      <c r="F13" s="15">
        <v>692600</v>
      </c>
      <c r="G13" s="15">
        <v>718800</v>
      </c>
      <c r="H13" s="15">
        <v>857200</v>
      </c>
      <c r="J13" s="15">
        <f>SUM(D13:H13)</f>
        <v>3463000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562200</v>
      </c>
      <c r="E16" s="16">
        <f t="shared" ref="E16:J16" si="2">SUM(E13:E15)</f>
        <v>632200</v>
      </c>
      <c r="F16" s="16">
        <f t="shared" si="2"/>
        <v>692600</v>
      </c>
      <c r="G16" s="16">
        <f t="shared" si="2"/>
        <v>718800</v>
      </c>
      <c r="H16" s="16">
        <f t="shared" si="2"/>
        <v>857200</v>
      </c>
      <c r="J16" s="16">
        <f t="shared" si="2"/>
        <v>3463000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41</v>
      </c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42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9" t="s">
        <v>41</v>
      </c>
      <c r="D28" s="15"/>
      <c r="E28" s="10"/>
      <c r="F28" s="10"/>
      <c r="G28" s="10"/>
      <c r="H28" s="10"/>
      <c r="J28" s="15">
        <f>SUM(D28:H28)</f>
        <v>0</v>
      </c>
    </row>
    <row r="29" spans="2:10" x14ac:dyDescent="0.25">
      <c r="B29" s="23" t="s">
        <v>43</v>
      </c>
      <c r="C29" s="28" t="s">
        <v>43</v>
      </c>
      <c r="D29" s="13" t="s">
        <v>36</v>
      </c>
      <c r="E29" s="10"/>
      <c r="F29" s="10"/>
      <c r="G29" s="10"/>
      <c r="H29" s="10"/>
      <c r="J29" s="15">
        <f t="shared" ref="J29:J46" si="5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25">
      <c r="B31" s="23"/>
      <c r="C31" s="14" t="s">
        <v>44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9" t="s">
        <v>41</v>
      </c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25">
      <c r="B35" s="23"/>
      <c r="C35" s="14" t="s">
        <v>45</v>
      </c>
      <c r="D35" s="13" t="s">
        <v>36</v>
      </c>
      <c r="E35" s="10"/>
      <c r="F35" s="10"/>
      <c r="G35" s="10"/>
      <c r="H35" s="10"/>
      <c r="J35" s="15"/>
    </row>
    <row r="36" spans="2:10" x14ac:dyDescent="0.25">
      <c r="B36" s="23"/>
      <c r="C36" s="25" t="s">
        <v>46</v>
      </c>
      <c r="D36" s="15">
        <v>1602600</v>
      </c>
      <c r="E36" s="15">
        <v>3018600</v>
      </c>
      <c r="F36" s="15">
        <v>3282600</v>
      </c>
      <c r="G36" s="15">
        <v>3282600</v>
      </c>
      <c r="H36" s="15">
        <v>3282600</v>
      </c>
      <c r="I36" s="35"/>
      <c r="J36" s="15">
        <f t="shared" si="5"/>
        <v>14469000</v>
      </c>
    </row>
    <row r="37" spans="2:10" x14ac:dyDescent="0.25">
      <c r="B37" s="23"/>
      <c r="C37" s="25" t="s">
        <v>47</v>
      </c>
      <c r="D37" s="15">
        <v>92437700</v>
      </c>
      <c r="E37" s="15">
        <v>12631500</v>
      </c>
      <c r="F37" s="15">
        <v>12568500</v>
      </c>
      <c r="G37" s="15">
        <v>12568500</v>
      </c>
      <c r="H37" s="15">
        <v>12568000</v>
      </c>
      <c r="I37" s="35"/>
      <c r="J37" s="15">
        <f t="shared" si="5"/>
        <v>142774200</v>
      </c>
    </row>
    <row r="38" spans="2:10" x14ac:dyDescent="0.25">
      <c r="B38" s="23"/>
      <c r="C38" s="25" t="s">
        <v>48</v>
      </c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94040300</v>
      </c>
      <c r="E40" s="16">
        <f t="shared" ref="E40:H40" si="8">SUM(E36:E39)</f>
        <v>15650100</v>
      </c>
      <c r="F40" s="16">
        <f t="shared" si="8"/>
        <v>15851100</v>
      </c>
      <c r="G40" s="16">
        <f t="shared" si="8"/>
        <v>15851100</v>
      </c>
      <c r="H40" s="16">
        <f t="shared" si="8"/>
        <v>15850600</v>
      </c>
      <c r="J40" s="16">
        <f>SUM(J36:J39)</f>
        <v>157243200</v>
      </c>
    </row>
    <row r="41" spans="2:10" x14ac:dyDescent="0.25">
      <c r="B41" s="23"/>
      <c r="C41" s="14" t="s">
        <v>49</v>
      </c>
      <c r="D41" s="13" t="s">
        <v>36</v>
      </c>
      <c r="E41" s="10"/>
      <c r="F41" s="10"/>
      <c r="G41" s="10"/>
      <c r="H41" s="10"/>
      <c r="J41" s="15"/>
    </row>
    <row r="42" spans="2:10" x14ac:dyDescent="0.25">
      <c r="B42" s="23"/>
      <c r="C42" s="25" t="s">
        <v>50</v>
      </c>
      <c r="D42" s="15">
        <v>199600</v>
      </c>
      <c r="E42" s="44">
        <v>199600</v>
      </c>
      <c r="F42" s="44">
        <v>199600</v>
      </c>
      <c r="G42" s="44">
        <v>199600</v>
      </c>
      <c r="H42" s="44">
        <v>199600</v>
      </c>
      <c r="J42" s="15">
        <f>SUM(D42:H42)</f>
        <v>998000</v>
      </c>
    </row>
    <row r="43" spans="2:10" x14ac:dyDescent="0.25">
      <c r="B43" s="23"/>
      <c r="C43" s="25" t="s">
        <v>51</v>
      </c>
      <c r="D43" s="15">
        <v>55645959</v>
      </c>
      <c r="E43" s="60">
        <v>185486530</v>
      </c>
      <c r="F43" s="60">
        <v>185486530</v>
      </c>
      <c r="G43" s="60">
        <v>185486531</v>
      </c>
      <c r="H43" s="60">
        <v>83468938</v>
      </c>
      <c r="J43" s="15">
        <f t="shared" si="5"/>
        <v>695574488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 x14ac:dyDescent="0.25">
      <c r="B45" s="24"/>
      <c r="C45" s="9" t="s">
        <v>18</v>
      </c>
      <c r="D45" s="16">
        <f>SUM(D42:D44)</f>
        <v>55845559</v>
      </c>
      <c r="E45" s="16">
        <f>SUM(E42:E44)</f>
        <v>185686130</v>
      </c>
      <c r="F45" s="16">
        <f>SUM(F42:F44)</f>
        <v>185686130</v>
      </c>
      <c r="G45" s="16">
        <f>SUM(G42:G44)</f>
        <v>185686131</v>
      </c>
      <c r="H45" s="16">
        <f>SUM(H42:H44)</f>
        <v>83668538</v>
      </c>
      <c r="J45" s="16">
        <f>SUM(J42:J44)</f>
        <v>696572488</v>
      </c>
    </row>
    <row r="46" spans="2:10" x14ac:dyDescent="0.25">
      <c r="B46" s="24"/>
      <c r="C46" s="9" t="s">
        <v>19</v>
      </c>
      <c r="D46" s="16">
        <f>SUM(D45,D40,D34,D30,D26,D16,D11)</f>
        <v>152039959</v>
      </c>
      <c r="E46" s="16">
        <f>SUM(E45,E40,E34,E30,E26,E16,E11)</f>
        <v>203762030</v>
      </c>
      <c r="F46" s="16">
        <f>SUM(F45,F40,F34,F30,F26,F16,F11)</f>
        <v>204198130</v>
      </c>
      <c r="G46" s="16">
        <f>SUM(G45,G40,G34,G30,G26,G16,G11)</f>
        <v>204300131</v>
      </c>
      <c r="H46" s="16">
        <f>SUM(H45,H40,H34,H30,H26,H16,H11)</f>
        <v>102820538</v>
      </c>
      <c r="J46" s="16">
        <f t="shared" si="5"/>
        <v>867120788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71" t="s">
        <v>52</v>
      </c>
      <c r="C48" s="17" t="s">
        <v>52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5"/>
      <c r="E49" s="15"/>
      <c r="F49" s="15"/>
      <c r="G49" s="15"/>
      <c r="H49" s="15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>SUM(E49:E50)</f>
        <v>0</v>
      </c>
      <c r="F51" s="16">
        <f>SUM(F49:F50)</f>
        <v>0</v>
      </c>
      <c r="G51" s="16">
        <f>SUM(G49:G50)</f>
        <v>0</v>
      </c>
      <c r="H51" s="16">
        <f>SUM(H49:H50)</f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152039959</v>
      </c>
      <c r="E53" s="20">
        <f t="shared" ref="E53:J53" si="10">SUM(E51,E46)</f>
        <v>203762030</v>
      </c>
      <c r="F53" s="20">
        <f t="shared" si="10"/>
        <v>204198130</v>
      </c>
      <c r="G53" s="20">
        <f t="shared" si="10"/>
        <v>204300131</v>
      </c>
      <c r="H53" s="20">
        <f t="shared" si="10"/>
        <v>102820538</v>
      </c>
      <c r="I53" s="7"/>
      <c r="J53" s="20">
        <f t="shared" si="10"/>
        <v>867120788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49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52</v>
      </c>
      <c r="C53" s="17" t="s">
        <v>52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M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49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52</v>
      </c>
      <c r="C53" s="17" t="s">
        <v>52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43</v>
      </c>
      <c r="E19" s="11" t="s">
        <v>43</v>
      </c>
      <c r="F19" s="11" t="s">
        <v>43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53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54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52</v>
      </c>
      <c r="C52" s="17" t="s">
        <v>52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49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52</v>
      </c>
      <c r="C52" s="17" t="s">
        <v>52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55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56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57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58</v>
      </c>
      <c r="D18" s="15" t="s">
        <v>43</v>
      </c>
      <c r="E18" s="11" t="s">
        <v>43</v>
      </c>
      <c r="F18" s="11" t="s">
        <v>43</v>
      </c>
      <c r="G18" s="11"/>
      <c r="H18" s="11"/>
      <c r="J18" s="15"/>
    </row>
    <row r="19" spans="2:10" x14ac:dyDescent="0.25">
      <c r="B19" s="23"/>
      <c r="C19" s="29" t="s">
        <v>59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60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61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62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63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64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65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42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66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43</v>
      </c>
      <c r="C29" s="28" t="s">
        <v>43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44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67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45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70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49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71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72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52</v>
      </c>
      <c r="C48" s="17" t="s">
        <v>52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55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38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57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40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73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58</v>
      </c>
      <c r="D19" s="15" t="s">
        <v>43</v>
      </c>
      <c r="E19" s="11" t="s">
        <v>43</v>
      </c>
      <c r="F19" s="11" t="s">
        <v>43</v>
      </c>
      <c r="G19" s="11"/>
      <c r="H19" s="11"/>
      <c r="J19" s="15"/>
    </row>
    <row r="20" spans="2:10" x14ac:dyDescent="0.25">
      <c r="B20" s="23"/>
      <c r="C20" s="29" t="s">
        <v>59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60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62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63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64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65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43</v>
      </c>
      <c r="C30" s="28" t="s">
        <v>43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44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74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45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49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75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76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77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52</v>
      </c>
      <c r="C53" s="17" t="s">
        <v>52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3A966440588D46A3554118F301495F" ma:contentTypeVersion="18" ma:contentTypeDescription="Create a new document." ma:contentTypeScope="" ma:versionID="0e6761c2edf3601bf88c466f45bc2b2d">
  <xsd:schema xmlns:xsd="http://www.w3.org/2001/XMLSchema" xmlns:xs="http://www.w3.org/2001/XMLSchema" xmlns:p="http://schemas.microsoft.com/office/2006/metadata/properties" xmlns:ns2="7b04bebf-4cce-4bf5-a9c6-91abf39648e8" xmlns:ns3="688becc1-7217-4643-b9c7-d95d8df7b984" xmlns:ns4="ef75cf38-f4c1-400c-9953-4fbc0d7f5027" targetNamespace="http://schemas.microsoft.com/office/2006/metadata/properties" ma:root="true" ma:fieldsID="746ea6e3cfff3f2d1ddc07cd842b9f8a" ns2:_="" ns3:_="" ns4:_="">
    <xsd:import namespace="7b04bebf-4cce-4bf5-a9c6-91abf39648e8"/>
    <xsd:import namespace="688becc1-7217-4643-b9c7-d95d8df7b984"/>
    <xsd:import namespace="ef75cf38-f4c1-400c-9953-4fbc0d7f50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04bebf-4cce-4bf5-a9c6-91abf39648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218b70-71a6-4944-86e6-ec315e1831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8becc1-7217-4643-b9c7-d95d8df7b98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75cf38-f4c1-400c-9953-4fbc0d7f502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f49e7da-5238-4e17-8579-6ae69a2816cb}" ma:internalName="TaxCatchAll" ma:showField="CatchAllData" ma:web="688becc1-7217-4643-b9c7-d95d8df7b9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88becc1-7217-4643-b9c7-d95d8df7b984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7b04bebf-4cce-4bf5-a9c6-91abf39648e8">
      <Terms xmlns="http://schemas.microsoft.com/office/infopath/2007/PartnerControls"/>
    </lcf76f155ced4ddcb4097134ff3c332f>
    <TaxCatchAll xmlns="ef75cf38-f4c1-400c-9953-4fbc0d7f5027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C04F2C-3462-4AF5-85E2-E3A43CB21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04bebf-4cce-4bf5-a9c6-91abf39648e8"/>
    <ds:schemaRef ds:uri="688becc1-7217-4643-b9c7-d95d8df7b984"/>
    <ds:schemaRef ds:uri="ef75cf38-f4c1-400c-9953-4fbc0d7f50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688becc1-7217-4643-b9c7-d95d8df7b984"/>
    <ds:schemaRef ds:uri="ef75cf38-f4c1-400c-9953-4fbc0d7f5027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7b04bebf-4cce-4bf5-a9c6-91abf39648e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2024-04-01T19:24:16Z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0x010100113A966440588D46A3554118F301495F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