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codeName="ThisWorkbook" defaultThemeVersion="166925"/>
  <xr:revisionPtr revIDLastSave="0" documentId="13_ncr:1_{4B46C688-C783-4878-9B45-BBC204C066A2}" xr6:coauthVersionLast="47" xr6:coauthVersionMax="47" xr10:uidLastSave="{00000000-0000-0000-0000-000000000000}"/>
  <bookViews>
    <workbookView xWindow="-110" yWindow="-110" windowWidth="25820" windowHeight="15500" tabRatio="979" activeTab="1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6" l="1"/>
  <c r="E21" i="16"/>
  <c r="D21" i="16"/>
  <c r="H55" i="16"/>
  <c r="H56" i="16"/>
  <c r="H33" i="16"/>
  <c r="F51" i="16"/>
  <c r="E51" i="16"/>
  <c r="D51" i="16"/>
  <c r="H36" i="16"/>
  <c r="H37" i="16"/>
  <c r="H38" i="16"/>
  <c r="H39" i="16"/>
  <c r="H40" i="16"/>
  <c r="H41" i="16"/>
  <c r="H42" i="16"/>
  <c r="H43" i="16"/>
  <c r="H44" i="16"/>
  <c r="H45" i="16"/>
  <c r="H46" i="16"/>
  <c r="H47" i="16"/>
  <c r="H48" i="16"/>
  <c r="H49" i="16"/>
  <c r="H50" i="16"/>
  <c r="H24" i="16" l="1"/>
  <c r="H25" i="16"/>
  <c r="H26" i="16"/>
  <c r="J18" i="31"/>
  <c r="J19" i="31"/>
  <c r="J18" i="29"/>
  <c r="J19" i="29"/>
  <c r="J18" i="28"/>
  <c r="J19" i="28"/>
  <c r="H37" i="27"/>
  <c r="H42" i="27" s="1"/>
  <c r="H38" i="27"/>
  <c r="H39" i="27"/>
  <c r="H40" i="27"/>
  <c r="H35" i="27"/>
  <c r="H31" i="27"/>
  <c r="H18" i="27"/>
  <c r="H27" i="27" s="1"/>
  <c r="H19" i="27"/>
  <c r="H10" i="16"/>
  <c r="H16" i="16"/>
  <c r="E54" i="34"/>
  <c r="J54" i="34" s="1"/>
  <c r="F54" i="34"/>
  <c r="F56" i="34" s="1"/>
  <c r="J56" i="34" s="1"/>
  <c r="G54" i="34"/>
  <c r="H54" i="34"/>
  <c r="D54" i="34"/>
  <c r="H8" i="16"/>
  <c r="H9" i="16"/>
  <c r="E14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4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G58" i="27"/>
  <c r="F56" i="27"/>
  <c r="E56" i="27"/>
  <c r="D56" i="27"/>
  <c r="H55" i="27"/>
  <c r="H54" i="27"/>
  <c r="F50" i="27"/>
  <c r="E50" i="27"/>
  <c r="D50" i="27"/>
  <c r="H49" i="27"/>
  <c r="H48" i="27"/>
  <c r="H47" i="27"/>
  <c r="H46" i="27"/>
  <c r="H45" i="27"/>
  <c r="H44" i="27"/>
  <c r="F42" i="27"/>
  <c r="E42" i="27"/>
  <c r="D42" i="27"/>
  <c r="H41" i="27"/>
  <c r="F35" i="27"/>
  <c r="E35" i="27"/>
  <c r="D35" i="27"/>
  <c r="H34" i="27"/>
  <c r="H33" i="27"/>
  <c r="F31" i="27"/>
  <c r="E31" i="27"/>
  <c r="D31" i="27"/>
  <c r="H30" i="27"/>
  <c r="H29" i="27"/>
  <c r="F27" i="27"/>
  <c r="E27" i="27"/>
  <c r="D27" i="27"/>
  <c r="H26" i="27"/>
  <c r="H25" i="27"/>
  <c r="H24" i="27"/>
  <c r="H23" i="27"/>
  <c r="H22" i="27"/>
  <c r="H21" i="27"/>
  <c r="H20" i="27"/>
  <c r="G16" i="27"/>
  <c r="H15" i="27"/>
  <c r="H14" i="27"/>
  <c r="G11" i="27"/>
  <c r="F11" i="27"/>
  <c r="F16" i="27" s="1"/>
  <c r="E11" i="27"/>
  <c r="E16" i="27" s="1"/>
  <c r="D11" i="27"/>
  <c r="D16" i="27" s="1"/>
  <c r="H10" i="27"/>
  <c r="H9" i="27"/>
  <c r="H8" i="27"/>
  <c r="H11" i="27" s="1"/>
  <c r="E64" i="16"/>
  <c r="F64" i="16"/>
  <c r="D64" i="16"/>
  <c r="H63" i="16"/>
  <c r="H62" i="16"/>
  <c r="E58" i="16"/>
  <c r="F58" i="16"/>
  <c r="D58" i="16"/>
  <c r="D59" i="16" s="1"/>
  <c r="E31" i="16"/>
  <c r="F31" i="16"/>
  <c r="D31" i="16"/>
  <c r="H29" i="16"/>
  <c r="H30" i="16"/>
  <c r="H34" i="16"/>
  <c r="H35" i="16"/>
  <c r="H53" i="16"/>
  <c r="H54" i="16"/>
  <c r="H57" i="16"/>
  <c r="E27" i="16"/>
  <c r="F27" i="16"/>
  <c r="D27" i="16"/>
  <c r="H23" i="16"/>
  <c r="H18" i="16"/>
  <c r="H19" i="16"/>
  <c r="H20" i="16"/>
  <c r="H17" i="16"/>
  <c r="E11" i="16"/>
  <c r="F11" i="16"/>
  <c r="D11" i="16"/>
  <c r="D14" i="16"/>
  <c r="H27" i="16" l="1"/>
  <c r="H21" i="16"/>
  <c r="H51" i="16"/>
  <c r="H50" i="27"/>
  <c r="H31" i="16"/>
  <c r="H64" i="16"/>
  <c r="H58" i="16"/>
  <c r="E10" i="30"/>
  <c r="D66" i="16"/>
  <c r="D16" i="30"/>
  <c r="E9" i="30"/>
  <c r="F9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E16" i="30"/>
  <c r="E7" i="30"/>
  <c r="F12" i="30"/>
  <c r="D10" i="30"/>
  <c r="H13" i="27"/>
  <c r="H16" i="27" s="1"/>
  <c r="E8" i="30"/>
  <c r="D51" i="27"/>
  <c r="D58" i="27" s="1"/>
  <c r="J56" i="28"/>
  <c r="J54" i="28"/>
  <c r="F13" i="30"/>
  <c r="J42" i="28"/>
  <c r="J31" i="28"/>
  <c r="D12" i="30"/>
  <c r="E12" i="30"/>
  <c r="J35" i="28"/>
  <c r="J27" i="28"/>
  <c r="E51" i="28"/>
  <c r="E58" i="28" s="1"/>
  <c r="J13" i="28"/>
  <c r="J16" i="28" s="1"/>
  <c r="D51" i="28"/>
  <c r="D58" i="28" s="1"/>
  <c r="D8" i="30"/>
  <c r="G51" i="28"/>
  <c r="G58" i="28" s="1"/>
  <c r="F8" i="30"/>
  <c r="H51" i="28"/>
  <c r="H58" i="28" s="1"/>
  <c r="F51" i="28"/>
  <c r="F7" i="30"/>
  <c r="D7" i="30"/>
  <c r="J11" i="28"/>
  <c r="E13" i="30"/>
  <c r="D13" i="30"/>
  <c r="H50" i="31"/>
  <c r="H57" i="31" s="1"/>
  <c r="J41" i="31"/>
  <c r="D9" i="30"/>
  <c r="J16" i="31"/>
  <c r="F50" i="31"/>
  <c r="F57" i="31" s="1"/>
  <c r="G50" i="31"/>
  <c r="G57" i="31" s="1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H11" i="16"/>
  <c r="H13" i="16"/>
  <c r="H14" i="16" s="1"/>
  <c r="J55" i="29"/>
  <c r="J49" i="29"/>
  <c r="J50" i="28"/>
  <c r="H56" i="27"/>
  <c r="E59" i="16"/>
  <c r="E66" i="16" s="1"/>
  <c r="F59" i="16"/>
  <c r="F66" i="16" s="1"/>
  <c r="H59" i="16" l="1"/>
  <c r="H10" i="30"/>
  <c r="H16" i="30"/>
  <c r="H11" i="30"/>
  <c r="D58" i="34"/>
  <c r="J51" i="34"/>
  <c r="J58" i="34" s="1"/>
  <c r="J51" i="33"/>
  <c r="J58" i="33" s="1"/>
  <c r="D58" i="33"/>
  <c r="J46" i="32"/>
  <c r="J53" i="32" s="1"/>
  <c r="E14" i="30"/>
  <c r="E18" i="30" s="1"/>
  <c r="H12" i="30"/>
  <c r="F14" i="30"/>
  <c r="F18" i="30" s="1"/>
  <c r="H9" i="30"/>
  <c r="H8" i="30"/>
  <c r="J51" i="28"/>
  <c r="J58" i="28" s="1"/>
  <c r="D25" i="30" s="1"/>
  <c r="H7" i="30"/>
  <c r="F58" i="28"/>
  <c r="D14" i="30"/>
  <c r="H13" i="30"/>
  <c r="J50" i="31"/>
  <c r="J57" i="31" s="1"/>
  <c r="J50" i="29"/>
  <c r="J57" i="29" s="1"/>
  <c r="D26" i="30" s="1"/>
  <c r="H51" i="27"/>
  <c r="H58" i="27" s="1"/>
  <c r="D24" i="30" s="1"/>
  <c r="H66" i="16" l="1"/>
  <c r="D23" i="30" s="1"/>
  <c r="D29" i="30" s="1"/>
  <c r="E24" i="30" s="1"/>
  <c r="H14" i="30"/>
  <c r="H18" i="30" s="1"/>
  <c r="D18" i="30"/>
  <c r="E25" i="30" l="1"/>
  <c r="E23" i="30"/>
  <c r="E26" i="30"/>
  <c r="E27" i="30"/>
  <c r="E29" i="30" l="1"/>
</calcChain>
</file>

<file path=xl/sharedStrings.xml><?xml version="1.0" encoding="utf-8"?>
<sst xmlns="http://schemas.openxmlformats.org/spreadsheetml/2006/main" count="525" uniqueCount="123">
  <si>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</si>
  <si>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</si>
  <si>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</si>
  <si>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</si>
  <si>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</si>
  <si>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</si>
  <si>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</si>
  <si>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</si>
  <si>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</si>
  <si>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</si>
  <si>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</si>
  <si>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</si>
  <si>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</si>
  <si>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</si>
  <si>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</si>
  <si>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</si>
  <si>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</si>
  <si>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</si>
  <si>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</si>
  <si>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</si>
  <si>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</si>
  <si>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</si>
  <si>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</si>
  <si>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</si>
  <si>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</si>
  <si>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</si>
  <si>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</si>
  <si>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</si>
  <si>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</si>
  <si>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</si>
  <si>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</si>
  <si>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</si>
  <si>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</si>
  <si>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</si>
  <si>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</si>
  <si>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</si>
  <si>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</si>
  <si>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</si>
  <si>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</si>
  <si>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</si>
  <si>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</si>
  <si>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</si>
  <si>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</si>
  <si>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</si>
  <si>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</si>
  <si>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</si>
  <si>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</si>
  <si>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</si>
  <si>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</si>
  <si>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</si>
  <si>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</si>
  <si>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</si>
  <si>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</si>
  <si>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</si>
  <si>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</si>
  <si>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</si>
  <si>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</si>
  <si>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</si>
  <si>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</si>
  <si>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</si>
  <si>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</si>
  <si>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</si>
  <si>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</si>
  <si>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</si>
  <si>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</si>
  <si>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</si>
  <si>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</si>
  <si>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</si>
  <si>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</si>
  <si>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</si>
  <si>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</si>
  <si>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</si>
  <si>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</si>
  <si>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</si>
  <si>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</si>
  <si>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</si>
  <si>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</si>
  <si>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</si>
  <si>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>Chief Development Officer @$200,000/yr, 0.5 FTE</t>
  </si>
  <si>
    <t>Vice President of Finance @$150,000/yr, 0.5 FTE</t>
  </si>
  <si>
    <t>Project Manager @$75,000/yr, 2.0 FTE</t>
  </si>
  <si>
    <t>Benefits (Insurance, 401K, etc.)</t>
  </si>
  <si>
    <t>Biofuel Development</t>
  </si>
  <si>
    <t>Per diem, $50 per day for 6 days, twice per year for 3 people</t>
  </si>
  <si>
    <t>Washington Contracting Fees and Admin Expenses</t>
  </si>
  <si>
    <t>Washington Contracting Legal Expenses</t>
  </si>
  <si>
    <t>Fleet Emission Reduction Program</t>
  </si>
  <si>
    <t>Solid Waste Management Program</t>
  </si>
  <si>
    <t>Energy Efficiency Solutions</t>
  </si>
  <si>
    <t>Onsite Emission Reduction Programs</t>
  </si>
  <si>
    <t>Maine: Contracting Fees and Admin Expenses</t>
  </si>
  <si>
    <t>Maine: Contracting Legal Expenses</t>
  </si>
  <si>
    <t>Maine: Site Work (Phase 1, site plan, site option, draft GA)</t>
  </si>
  <si>
    <t>Maine: Permitting</t>
  </si>
  <si>
    <t>Maine: Basic Engineering Package</t>
  </si>
  <si>
    <t>Maine: Detailed Engineering Package</t>
  </si>
  <si>
    <t>Maine: Procurement and Fabrication</t>
  </si>
  <si>
    <t>Maine: Civil, Buildings, Utilities</t>
  </si>
  <si>
    <t>Maine: Airfare: $750, twice per year for 3 people</t>
  </si>
  <si>
    <t>Maine: Hotels: $250 per night for 3 nights, twice per year for 3 people</t>
  </si>
  <si>
    <t>Washington: Airfare: $400, twice per year for 3 people</t>
  </si>
  <si>
    <t>Washington: Hotels: $250 per night for 3 nights, twice per year for 3 people</t>
  </si>
  <si>
    <t>Washington: RTP Unit</t>
  </si>
  <si>
    <t>Maine: RTP Unit</t>
  </si>
  <si>
    <t>Maine: Biomass Processing and Drying Units</t>
  </si>
  <si>
    <t>Washington: Biomass Processing and Drying Units</t>
  </si>
  <si>
    <t>Washington: Site Work (Phase 1, site plan, site option, draft GA)</t>
  </si>
  <si>
    <t>Washington: Permitting</t>
  </si>
  <si>
    <t>Washington: Basic Engineering Package</t>
  </si>
  <si>
    <t>Washington: Detailed Engineering Package</t>
  </si>
  <si>
    <t>Washington: Procurement and Fabrication</t>
  </si>
  <si>
    <t>Washington: Civil, Buildings, Utilities</t>
  </si>
  <si>
    <t>Maine: Construction Contingency</t>
  </si>
  <si>
    <t>Washington: Construction Contingency</t>
  </si>
  <si>
    <t>Maine: Feedstock Contracting and Testing</t>
  </si>
  <si>
    <t>Washington Development: Feedstock Contracting and Testing</t>
  </si>
  <si>
    <t>Maine: Commissioning and Startup</t>
  </si>
  <si>
    <t>Washington: Commissioning and Startup</t>
  </si>
  <si>
    <t>TOTAL TRAVEL</t>
  </si>
  <si>
    <t xml:space="preserve">TOTAL FRINGE BENEFITS  </t>
  </si>
  <si>
    <t xml:space="preserve">TOTAL EQUIPMENT </t>
  </si>
  <si>
    <t xml:space="preserve">TOTAL SUPPLIES </t>
  </si>
  <si>
    <t xml:space="preserve">TOTAL CONTRACTUAL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</si>
</sst>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6" fontId="2" fillId="0" borderId="0" xfId="0" applyNumberFormat="1" applyFont="1"/>
    <xf numFmtId="6" fontId="0" fillId="0" borderId="0" xfId="0" applyNumberFormat="1" applyAlignment="1">
      <alignment vertical="top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4.5" x14ac:dyDescent="0.35"/>
  <cols>
    <col min="1" max="1" width="1.81640625" customWidth="1"/>
    <col min="5" max="5" width="13.453125" bestFit="1" customWidth="1"/>
    <col min="6" max="6" width="14.453125" bestFit="1" customWidth="1"/>
    <col min="7" max="9" width="14.453125" customWidth="1"/>
    <col min="10" max="10" width="10.81640625" bestFit="1" customWidth="1"/>
    <col min="11" max="11" width="15.54296875" customWidth="1"/>
    <col min="18" max="18" width="37.54296875" customWidth="1"/>
  </cols>
  <sheetData>
    <row r="1" spans="4:11" ht="10.5" customHeight="1" x14ac:dyDescent="0.35"/>
    <row r="2" spans="4:11" x14ac:dyDescent="0.35">
      <c r="D2" s="3"/>
      <c r="E2" s="3"/>
      <c r="J2" s="33"/>
      <c r="K2" s="3"/>
    </row>
    <row r="3" spans="4:11" x14ac:dyDescent="0.35">
      <c r="D3" s="3"/>
      <c r="E3" s="3"/>
      <c r="J3" s="31"/>
      <c r="K3" s="32"/>
    </row>
    <row r="4" spans="4:11" x14ac:dyDescent="0.35">
      <c r="D4" s="4"/>
      <c r="E4" s="3"/>
    </row>
    <row r="9" spans="4:11" x14ac:dyDescent="0.35">
      <c r="J9" s="21"/>
    </row>
    <row r="17" spans="5:18" x14ac:dyDescent="0.35">
      <c r="E17" s="34"/>
      <c r="F17" s="34"/>
      <c r="G17" s="34"/>
      <c r="H17" s="34"/>
      <c r="I17" s="34"/>
    </row>
    <row r="18" spans="5:18" x14ac:dyDescent="0.35">
      <c r="E18" s="34"/>
      <c r="F18" s="34"/>
      <c r="G18" s="34"/>
      <c r="H18" s="34"/>
      <c r="I18" s="34"/>
    </row>
    <row r="27" spans="5:18" ht="23.5" x14ac:dyDescent="0.55000000000000004">
      <c r="Q27" s="30"/>
    </row>
    <row r="28" spans="5:18" x14ac:dyDescent="0.35">
      <c r="Q28" s="62"/>
      <c r="R28" s="63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796875" defaultRowHeight="14.5" x14ac:dyDescent="0.35"/>
  <cols>
    <col min="1" max="1" width="3.1796875" customWidth="1"/>
    <col min="2" max="2" width="12.1796875" customWidth="1"/>
    <col min="3" max="3" width="52.81640625" customWidth="1"/>
    <col min="4" max="4" width="12.7265625" style="6" customWidth="1"/>
    <col min="5" max="5" width="12.54296875" style="2" customWidth="1"/>
    <col min="6" max="7" width="12.453125" customWidth="1"/>
    <col min="8" max="8" width="12.54296875" style="2" customWidth="1"/>
    <col min="9" max="9" width="0.81640625" style="7" customWidth="1"/>
    <col min="10" max="10" width="13.54296875" customWidth="1"/>
    <col min="11" max="11" width="10.1796875" customWidth="1"/>
  </cols>
  <sheetData>
    <row r="2" spans="2:39" ht="23.5" x14ac:dyDescent="0.55000000000000004">
      <c r="B2" s="30" t="s">
        <v>32</v>
      </c>
    </row>
    <row r="3" spans="2:39" x14ac:dyDescent="0.35">
      <c r="B3" s="5"/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 x14ac:dyDescent="0.35">
      <c r="B8" s="23"/>
      <c r="C8" s="25" t="s">
        <v>68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29" x14ac:dyDescent="0.35">
      <c r="B9" s="23"/>
      <c r="C9" s="25" t="s">
        <v>46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3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35">
      <c r="B12" s="23"/>
      <c r="C12" s="14" t="s">
        <v>35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35">
      <c r="B13" s="23"/>
      <c r="C13" s="25" t="s">
        <v>47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3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35">
      <c r="B17" s="23"/>
      <c r="C17" s="14" t="s">
        <v>36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35">
      <c r="B18" s="23"/>
      <c r="C18" s="25" t="s">
        <v>63</v>
      </c>
      <c r="D18" s="13"/>
      <c r="E18" s="10"/>
      <c r="F18" s="10"/>
      <c r="G18" s="10"/>
      <c r="H18" s="10"/>
      <c r="J18" s="15" t="s">
        <v>34</v>
      </c>
    </row>
    <row r="19" spans="2:10" x14ac:dyDescent="0.35">
      <c r="B19" s="23"/>
      <c r="C19" s="29" t="s">
        <v>48</v>
      </c>
      <c r="D19" s="15" t="s">
        <v>38</v>
      </c>
      <c r="E19" s="11" t="s">
        <v>38</v>
      </c>
      <c r="F19" s="11" t="s">
        <v>38</v>
      </c>
      <c r="G19" s="11"/>
      <c r="H19" s="11"/>
      <c r="J19" s="15"/>
    </row>
    <row r="20" spans="2:10" x14ac:dyDescent="0.35">
      <c r="B20" s="23"/>
      <c r="C20" s="29" t="s">
        <v>49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35">
      <c r="B21" s="23"/>
      <c r="C21" s="29" t="s">
        <v>50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35">
      <c r="B22" s="23"/>
      <c r="C22" s="25" t="s">
        <v>69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35">
      <c r="B23" s="23"/>
      <c r="C23" s="29" t="s">
        <v>52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35">
      <c r="B24" s="23"/>
      <c r="C24" s="29" t="s">
        <v>53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35">
      <c r="B25" s="23"/>
      <c r="C25" s="29" t="s">
        <v>54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3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35">
      <c r="B28" s="23"/>
      <c r="C28" s="14" t="s">
        <v>37</v>
      </c>
      <c r="D28" s="15"/>
      <c r="E28" s="10"/>
      <c r="F28" s="10"/>
      <c r="G28" s="10"/>
      <c r="H28" s="10"/>
      <c r="J28" s="15" t="s">
        <v>20</v>
      </c>
    </row>
    <row r="29" spans="2:10" x14ac:dyDescent="0.3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5">
      <c r="B30" s="23" t="s">
        <v>38</v>
      </c>
      <c r="C30" s="28" t="s">
        <v>38</v>
      </c>
      <c r="D30" s="13" t="s">
        <v>34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5">
      <c r="B32" s="23"/>
      <c r="C32" s="14" t="s">
        <v>39</v>
      </c>
      <c r="D32" s="13" t="s">
        <v>34</v>
      </c>
      <c r="E32" s="10"/>
      <c r="F32" s="10"/>
      <c r="G32" s="10"/>
      <c r="H32" s="10"/>
      <c r="J32" s="15"/>
    </row>
    <row r="33" spans="2:10" x14ac:dyDescent="0.35">
      <c r="B33" s="23"/>
      <c r="C33" s="25" t="s">
        <v>57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3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35">
      <c r="B36" s="23"/>
      <c r="C36" s="14" t="s">
        <v>40</v>
      </c>
      <c r="D36" s="13" t="s">
        <v>34</v>
      </c>
      <c r="E36" s="10"/>
      <c r="F36" s="10"/>
      <c r="G36" s="10"/>
      <c r="H36" s="10"/>
      <c r="J36" s="15"/>
    </row>
    <row r="37" spans="2:10" ht="29" x14ac:dyDescent="0.35">
      <c r="B37" s="23"/>
      <c r="C37" s="60" t="s">
        <v>70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35">
      <c r="B38" s="23"/>
      <c r="C38" s="25" t="s">
        <v>71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35">
      <c r="B39" s="23"/>
      <c r="C39" s="25" t="s">
        <v>72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35">
      <c r="B40" s="23"/>
      <c r="C40" s="25" t="s">
        <v>73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35">
      <c r="B41" s="23"/>
      <c r="C41" s="25" t="s">
        <v>74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3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35">
      <c r="B43" s="23"/>
      <c r="C43" s="14" t="s">
        <v>41</v>
      </c>
      <c r="D43" s="13" t="s">
        <v>34</v>
      </c>
      <c r="E43" s="10"/>
      <c r="F43" s="10"/>
      <c r="G43" s="10"/>
      <c r="H43" s="10"/>
      <c r="J43" s="15"/>
    </row>
    <row r="44" spans="2:10" ht="29" x14ac:dyDescent="0.35">
      <c r="B44" s="23"/>
      <c r="C44" s="25" t="s">
        <v>75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3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3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3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3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35">
      <c r="B52" s="6"/>
      <c r="D52"/>
      <c r="E52"/>
      <c r="H52"/>
      <c r="I52"/>
      <c r="J52" t="s">
        <v>20</v>
      </c>
    </row>
    <row r="53" spans="2:10" x14ac:dyDescent="0.35">
      <c r="B53" s="22" t="s">
        <v>42</v>
      </c>
      <c r="C53" s="17" t="s">
        <v>42</v>
      </c>
      <c r="D53" s="18"/>
      <c r="E53" s="18"/>
      <c r="F53" s="18"/>
      <c r="G53" s="18"/>
      <c r="H53" s="18"/>
      <c r="I53"/>
      <c r="J53" s="18" t="s">
        <v>20</v>
      </c>
    </row>
    <row r="54" spans="2:10" ht="29" x14ac:dyDescent="0.35">
      <c r="B54" s="23"/>
      <c r="C54" s="25" t="s">
        <v>76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3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3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" thickBot="1" x14ac:dyDescent="0.4">
      <c r="B57" s="6"/>
      <c r="D57"/>
      <c r="E57"/>
      <c r="H57"/>
      <c r="I57"/>
      <c r="J57" t="s">
        <v>20</v>
      </c>
    </row>
    <row r="58" spans="2:10" s="1" customFormat="1" ht="29.5" thickBot="1" x14ac:dyDescent="0.4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  <row r="73" spans="2:2" x14ac:dyDescent="0.3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K31"/>
  <sheetViews>
    <sheetView showGridLines="0" tabSelected="1" zoomScale="83" zoomScaleNormal="85" workbookViewId="0">
      <selection activeCell="C12" sqref="C12"/>
    </sheetView>
  </sheetViews>
  <sheetFormatPr defaultColWidth="9.1796875" defaultRowHeight="15" customHeight="1" x14ac:dyDescent="0.35"/>
  <cols>
    <col min="1" max="1" width="3.1796875" customWidth="1"/>
    <col min="2" max="2" width="12.1796875" customWidth="1"/>
    <col min="3" max="3" width="42.54296875" customWidth="1"/>
    <col min="4" max="4" width="12.81640625" style="6" bestFit="1" customWidth="1"/>
    <col min="5" max="5" width="14.1796875" style="2" customWidth="1"/>
    <col min="6" max="6" width="12.1796875" customWidth="1"/>
    <col min="7" max="7" width="3.54296875" style="7" customWidth="1"/>
    <col min="8" max="8" width="12.7265625" bestFit="1" customWidth="1"/>
    <col min="9" max="9" width="10.1796875" customWidth="1"/>
  </cols>
  <sheetData>
    <row r="2" spans="2:37" ht="23.5" x14ac:dyDescent="0.55000000000000004">
      <c r="B2" s="30" t="s">
        <v>0</v>
      </c>
    </row>
    <row r="3" spans="2:37" ht="26.5" customHeight="1" x14ac:dyDescent="0.35">
      <c r="B3" s="73" t="s">
        <v>1</v>
      </c>
      <c r="C3" s="73"/>
      <c r="D3" s="73"/>
      <c r="E3" s="73"/>
      <c r="F3" s="73"/>
      <c r="G3" s="73"/>
      <c r="H3" s="73"/>
    </row>
    <row r="4" spans="2:37" ht="15" customHeight="1" x14ac:dyDescent="0.35">
      <c r="B4" s="5"/>
    </row>
    <row r="5" spans="2:37" ht="18.5" x14ac:dyDescent="0.45">
      <c r="B5" s="45" t="s">
        <v>2</v>
      </c>
      <c r="C5" s="46"/>
      <c r="D5" s="46"/>
      <c r="E5" s="46"/>
      <c r="F5" s="46"/>
      <c r="G5" s="46"/>
      <c r="H5" s="67"/>
    </row>
    <row r="6" spans="2:37" ht="17.149999999999999" customHeight="1" x14ac:dyDescent="0.3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9"/>
      <c r="H6" s="68" t="s">
        <v>10</v>
      </c>
    </row>
    <row r="7" spans="2:37" s="5" customFormat="1" ht="14.5" x14ac:dyDescent="0.35">
      <c r="B7" s="22" t="s">
        <v>11</v>
      </c>
      <c r="C7" s="50" t="s">
        <v>12</v>
      </c>
      <c r="D7" s="51">
        <f>'Measure 1 Budget'!D11+'Measure 2 Budget'!D11+'Measure 3 Budget'!D11+'Measure 4 Budget'!D11+'Measure 5 Budget'!D11</f>
        <v>325000</v>
      </c>
      <c r="E7" s="51">
        <f>'Measure 1 Budget'!E11+'Measure 2 Budget'!E11+'Measure 3 Budget'!E11+'Measure 4 Budget'!E11+'Measure 5 Budget'!E11</f>
        <v>334750</v>
      </c>
      <c r="F7" s="51">
        <f>'Measure 1 Budget'!F11+'Measure 2 Budget'!F11+'Measure 3 Budget'!F11+'Measure 4 Budget'!F11+'Measure 5 Budget'!F11</f>
        <v>344792.5</v>
      </c>
      <c r="G7" s="52"/>
      <c r="H7" s="51">
        <f t="shared" ref="H7:H14" si="0">SUM(D7:G7)</f>
        <v>1004542.5</v>
      </c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2:37" ht="14.5" x14ac:dyDescent="0.35">
      <c r="B8" s="23"/>
      <c r="C8" s="50" t="s">
        <v>119</v>
      </c>
      <c r="D8" s="51">
        <f>'Measure 1 Budget'!D14+'Measure 2 Budget'!D16+'Measure 3 Budget'!D16+'Measure 4 Budget'!D16+'Measure 5 Budget'!D16</f>
        <v>97500</v>
      </c>
      <c r="E8" s="51">
        <f>'Measure 1 Budget'!E14+'Measure 2 Budget'!E16+'Measure 3 Budget'!E16+'Measure 4 Budget'!E16</f>
        <v>100425</v>
      </c>
      <c r="F8" s="51">
        <f>'Measure 1 Budget'!F14+'Measure 2 Budget'!F16+'Measure 3 Budget'!F16+'Measure 4 Budget'!F16</f>
        <v>103437.75</v>
      </c>
      <c r="G8" s="52"/>
      <c r="H8" s="51">
        <f t="shared" si="0"/>
        <v>301362.75</v>
      </c>
    </row>
    <row r="9" spans="2:37" ht="14.5" x14ac:dyDescent="0.35">
      <c r="B9" s="23"/>
      <c r="C9" s="50" t="s">
        <v>118</v>
      </c>
      <c r="D9" s="51">
        <f>'Measure 1 Budget'!D21+'Measure 2 Budget'!D27+'Measure 3 Budget'!D27+'Measure 4 Budget'!D27+'Measure 5 Budget'!D27</f>
        <v>17700</v>
      </c>
      <c r="E9" s="51">
        <f>'Measure 1 Budget'!E21+'Measure 2 Budget'!E27+'Measure 3 Budget'!E27+'Measure 4 Budget'!E27</f>
        <v>17700</v>
      </c>
      <c r="F9" s="51">
        <f>'Measure 1 Budget'!F21+'Measure 2 Budget'!F27+'Measure 3 Budget'!F27+'Measure 4 Budget'!F27</f>
        <v>17700</v>
      </c>
      <c r="G9" s="52"/>
      <c r="H9" s="51">
        <f t="shared" si="0"/>
        <v>53100</v>
      </c>
    </row>
    <row r="10" spans="2:37" ht="14.5" x14ac:dyDescent="0.35">
      <c r="B10" s="23"/>
      <c r="C10" s="50" t="s">
        <v>120</v>
      </c>
      <c r="D10" s="51">
        <f>'Measure 1 Budget'!D27+'Measure 2 Budget'!D31+'Measure 3 Budget'!D31+'Measure 4 Budget'!D31+'Measure 5 Budget'!D31</f>
        <v>8571428.5714285709</v>
      </c>
      <c r="E10" s="51">
        <f>'Measure 1 Budget'!E27+'Measure 2 Budget'!E31+'Measure 3 Budget'!E31+'Measure 4 Budget'!E31</f>
        <v>17080052.857142858</v>
      </c>
      <c r="F10" s="51">
        <f>'Measure 1 Budget'!F27+'Measure 2 Budget'!F31+'Measure 3 Budget'!F31+'Measure 4 Budget'!F31</f>
        <v>0</v>
      </c>
      <c r="G10" s="52"/>
      <c r="H10" s="51">
        <f t="shared" si="0"/>
        <v>25651481.428571429</v>
      </c>
    </row>
    <row r="11" spans="2:37" ht="14.5" x14ac:dyDescent="0.35">
      <c r="B11" s="23"/>
      <c r="C11" s="50" t="s">
        <v>121</v>
      </c>
      <c r="D11" s="51">
        <f>'Measure 1 Budget'!D31+'Measure 2 Budget'!D35+'Measure 3 Budget'!D35+'Measure 4 Budget'!D35+'Measure 5 Budget'!D35</f>
        <v>0</v>
      </c>
      <c r="E11" s="51">
        <f>'Measure 1 Budget'!E31+'Measure 2 Budget'!E35+'Measure 3 Budget'!E35+'Measure 4 Budget'!E35</f>
        <v>0</v>
      </c>
      <c r="F11" s="51">
        <f>'Measure 1 Budget'!F31+'Measure 2 Budget'!F35+'Measure 3 Budget'!F35+'Measure 4 Budget'!F35</f>
        <v>0</v>
      </c>
      <c r="G11" s="52"/>
      <c r="H11" s="51">
        <f t="shared" si="0"/>
        <v>0</v>
      </c>
    </row>
    <row r="12" spans="2:37" ht="14.5" x14ac:dyDescent="0.35">
      <c r="B12" s="23"/>
      <c r="C12" s="50" t="s">
        <v>122</v>
      </c>
      <c r="D12" s="51">
        <f>'Measure 1 Budget'!D51+'Measure 2 Budget'!D42+'Measure 3 Budget'!D42+'Measure 4 Budget'!D41+'Measure 5 Budget'!D41</f>
        <v>16617586.571428567</v>
      </c>
      <c r="E12" s="51">
        <f>'Measure 1 Budget'!E51+'Measure 2 Budget'!E42+'Measure 3 Budget'!E42+'Measure 4 Budget'!E41</f>
        <v>57142.857142857145</v>
      </c>
      <c r="F12" s="51">
        <f>'Measure 1 Budget'!F51+'Measure 2 Budget'!F42+'Measure 3 Budget'!F42+'Measure 4 Budget'!F41</f>
        <v>1428571.4285714286</v>
      </c>
      <c r="G12" s="52"/>
      <c r="H12" s="51">
        <f t="shared" si="0"/>
        <v>18103300.857142851</v>
      </c>
    </row>
    <row r="13" spans="2:37" ht="14.5" x14ac:dyDescent="0.35">
      <c r="B13" s="23"/>
      <c r="C13" s="50" t="s">
        <v>18</v>
      </c>
      <c r="D13" s="51">
        <f>'Measure 1 Budget'!D58+'Measure 2 Budget'!D50+'Measure 3 Budget'!D50+'Measure 4 Budget'!D49+'Measure 5 Budget'!D49</f>
        <v>416666.66666666663</v>
      </c>
      <c r="E13" s="51">
        <f>'Measure 1 Budget'!E58+'Measure 2 Budget'!E50+'Measure 3 Budget'!E50+'Measure 4 Budget'!E49</f>
        <v>6130952.3809523815</v>
      </c>
      <c r="F13" s="51">
        <f>'Measure 1 Budget'!F58+'Measure 2 Budget'!F50+'Measure 3 Budget'!F50+'Measure 4 Budget'!F49</f>
        <v>7477430.3809523815</v>
      </c>
      <c r="G13" s="52"/>
      <c r="H13" s="51">
        <f t="shared" si="0"/>
        <v>14025049.428571429</v>
      </c>
    </row>
    <row r="14" spans="2:37" ht="14.5" x14ac:dyDescent="0.35">
      <c r="B14" s="24"/>
      <c r="C14" s="9" t="s">
        <v>19</v>
      </c>
      <c r="D14" s="16">
        <f>D13+D12+D11+D10+D9+D8+D7</f>
        <v>26045881.809523806</v>
      </c>
      <c r="E14" s="16">
        <f>E13+E12+E11+E10+E9+E8+E7</f>
        <v>23721023.095238097</v>
      </c>
      <c r="F14" s="16">
        <f>F13+F12+F11+F10+F9+F8+F7</f>
        <v>9371932.0595238097</v>
      </c>
      <c r="H14" s="16">
        <f t="shared" si="0"/>
        <v>59138836.964285716</v>
      </c>
    </row>
    <row r="15" spans="2:37" ht="14.5" x14ac:dyDescent="0.35">
      <c r="B15" s="66"/>
      <c r="D15"/>
      <c r="E15"/>
      <c r="G15"/>
      <c r="H15" s="18" t="s">
        <v>20</v>
      </c>
    </row>
    <row r="16" spans="2:37" ht="20.149999999999999" customHeight="1" x14ac:dyDescent="0.35">
      <c r="B16" s="66"/>
      <c r="C16" s="9" t="s">
        <v>21</v>
      </c>
      <c r="D16" s="58">
        <f>'Measure 1 Budget'!D64+'Measure 2 Budget'!D56+'Measure 3 Budget'!D56+'Measure 4 Budget'!D55+'Measure 5 Budget'!D55</f>
        <v>0</v>
      </c>
      <c r="E16" s="58">
        <f>'Measure 1 Budget'!E64+'Measure 2 Budget'!E56+'Measure 3 Budget'!E56+'Measure 4 Budget'!E55</f>
        <v>0</v>
      </c>
      <c r="F16" s="58">
        <f>'Measure 1 Budget'!F64+'Measure 2 Budget'!F56+'Measure 3 Budget'!F56+'Measure 4 Budget'!F55</f>
        <v>0</v>
      </c>
      <c r="H16" s="9">
        <f>SUM(D16:F16)</f>
        <v>0</v>
      </c>
    </row>
    <row r="17" spans="2:8" thickBot="1" x14ac:dyDescent="0.4">
      <c r="B17" s="66"/>
      <c r="D17"/>
      <c r="E17"/>
      <c r="G17"/>
      <c r="H17" s="18" t="s">
        <v>20</v>
      </c>
    </row>
    <row r="18" spans="2:8" ht="31" customHeight="1" thickBot="1" x14ac:dyDescent="0.4">
      <c r="B18" s="65" t="s">
        <v>22</v>
      </c>
      <c r="C18" s="19"/>
      <c r="D18" s="53">
        <f>D14+D16</f>
        <v>26045881.809523806</v>
      </c>
      <c r="E18" s="53">
        <f>E14+E16</f>
        <v>23721023.095238097</v>
      </c>
      <c r="F18" s="53">
        <f>F14+F16</f>
        <v>9371932.0595238097</v>
      </c>
      <c r="G18" s="54"/>
      <c r="H18" s="69">
        <f>H14+H16</f>
        <v>59138836.964285716</v>
      </c>
    </row>
    <row r="19" spans="2:8" s="1" customFormat="1" ht="14.5" x14ac:dyDescent="0.35">
      <c r="B19" s="6"/>
      <c r="C19"/>
      <c r="D19" s="6"/>
      <c r="E19" s="2"/>
      <c r="F19"/>
      <c r="G19" s="7"/>
      <c r="H19"/>
    </row>
    <row r="20" spans="2:8" ht="15" customHeight="1" x14ac:dyDescent="0.35">
      <c r="B20" s="6"/>
    </row>
    <row r="21" spans="2:8" ht="15" customHeight="1" x14ac:dyDescent="0.45">
      <c r="B21" s="45" t="s">
        <v>23</v>
      </c>
      <c r="C21" s="46"/>
      <c r="D21" s="46"/>
      <c r="E21" s="75"/>
      <c r="F21" s="75"/>
      <c r="G21"/>
    </row>
    <row r="22" spans="2:8" ht="29.15" customHeight="1" x14ac:dyDescent="0.35">
      <c r="B22" s="47" t="s">
        <v>24</v>
      </c>
      <c r="C22" s="47" t="s">
        <v>25</v>
      </c>
      <c r="D22" s="55" t="s">
        <v>26</v>
      </c>
      <c r="E22" s="76" t="s">
        <v>27</v>
      </c>
      <c r="F22" s="76"/>
      <c r="G22"/>
    </row>
    <row r="23" spans="2:8" ht="15" customHeight="1" x14ac:dyDescent="0.35">
      <c r="B23" s="50">
        <v>1</v>
      </c>
      <c r="C23" s="56" t="s">
        <v>82</v>
      </c>
      <c r="D23" s="57">
        <f>'Measure 1 Budget'!H66</f>
        <v>57888836.964285709</v>
      </c>
      <c r="E23" s="74">
        <f>D23/D$29</f>
        <v>0.97886329755258994</v>
      </c>
      <c r="F23" s="74"/>
      <c r="G23"/>
    </row>
    <row r="24" spans="2:8" ht="15" customHeight="1" x14ac:dyDescent="0.35">
      <c r="B24" s="50">
        <v>2</v>
      </c>
      <c r="C24" s="51" t="s">
        <v>89</v>
      </c>
      <c r="D24" s="57">
        <f>'Measure 2 Budget'!H58</f>
        <v>1250000</v>
      </c>
      <c r="E24" s="74">
        <f t="shared" ref="E24:E27" si="1">D24/D$29</f>
        <v>2.1136702447410022E-2</v>
      </c>
      <c r="F24" s="74"/>
      <c r="G24"/>
    </row>
    <row r="25" spans="2:8" ht="15" customHeight="1" x14ac:dyDescent="0.35">
      <c r="B25" s="50">
        <v>3</v>
      </c>
      <c r="C25" s="51" t="s">
        <v>28</v>
      </c>
      <c r="D25" s="57">
        <f>'Measure 3 Budget'!J58</f>
        <v>0</v>
      </c>
      <c r="E25" s="74">
        <f t="shared" si="1"/>
        <v>0</v>
      </c>
      <c r="F25" s="74"/>
      <c r="G25"/>
    </row>
    <row r="26" spans="2:8" ht="15" customHeight="1" x14ac:dyDescent="0.35">
      <c r="B26" s="50">
        <v>4</v>
      </c>
      <c r="C26" s="51" t="s">
        <v>29</v>
      </c>
      <c r="D26" s="57">
        <f>'Measure 4 Budget'!J57</f>
        <v>0</v>
      </c>
      <c r="E26" s="74">
        <f t="shared" si="1"/>
        <v>0</v>
      </c>
      <c r="F26" s="74"/>
      <c r="G26"/>
    </row>
    <row r="27" spans="2:8" ht="15" customHeight="1" x14ac:dyDescent="0.35">
      <c r="B27" s="50">
        <v>5</v>
      </c>
      <c r="C27" s="51" t="s">
        <v>30</v>
      </c>
      <c r="D27" s="57">
        <v>0</v>
      </c>
      <c r="E27" s="74">
        <f t="shared" si="1"/>
        <v>0</v>
      </c>
      <c r="F27" s="74"/>
      <c r="G27"/>
    </row>
    <row r="28" spans="2:8" ht="15" customHeight="1" x14ac:dyDescent="0.35">
      <c r="B28" s="50"/>
      <c r="C28" s="51"/>
      <c r="D28" s="57"/>
      <c r="E28" s="74"/>
      <c r="F28" s="74"/>
      <c r="G28"/>
    </row>
    <row r="29" spans="2:8" ht="15" customHeight="1" x14ac:dyDescent="0.35">
      <c r="B29" s="50" t="s">
        <v>31</v>
      </c>
      <c r="C29" s="51"/>
      <c r="D29" s="57">
        <f>SUM(D23:D28)</f>
        <v>59138836.964285709</v>
      </c>
      <c r="E29" s="74">
        <f t="shared" ref="E29" si="2">SUM(E23:E28)</f>
        <v>1</v>
      </c>
      <c r="F29" s="74"/>
      <c r="G29"/>
    </row>
    <row r="30" spans="2:8" ht="15" customHeight="1" x14ac:dyDescent="0.35">
      <c r="G30"/>
    </row>
    <row r="31" spans="2:8" ht="15" customHeight="1" x14ac:dyDescent="0.35">
      <c r="D31" s="72"/>
    </row>
  </sheetData>
  <mergeCells count="10">
    <mergeCell ref="B3:H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K81"/>
  <sheetViews>
    <sheetView showGridLines="0" topLeftCell="A7" zoomScale="85" zoomScaleNormal="85" workbookViewId="0">
      <selection activeCell="H58" sqref="H58"/>
    </sheetView>
  </sheetViews>
  <sheetFormatPr defaultColWidth="9.1796875" defaultRowHeight="14.5" x14ac:dyDescent="0.35"/>
  <cols>
    <col min="1" max="1" width="3.1796875" customWidth="1"/>
    <col min="2" max="2" width="10.1796875" customWidth="1"/>
    <col min="3" max="3" width="35.453125" customWidth="1"/>
    <col min="4" max="4" width="12.453125" style="6" customWidth="1"/>
    <col min="5" max="5" width="12.54296875" style="2" customWidth="1"/>
    <col min="6" max="6" width="12.453125" customWidth="1"/>
    <col min="7" max="7" width="1.7265625" style="7" customWidth="1"/>
    <col min="8" max="8" width="12.81640625" customWidth="1"/>
    <col min="9" max="9" width="17.54296875" customWidth="1"/>
  </cols>
  <sheetData>
    <row r="2" spans="2:37" ht="23.5" x14ac:dyDescent="0.55000000000000004">
      <c r="B2" s="30" t="s">
        <v>32</v>
      </c>
    </row>
    <row r="3" spans="2:37" x14ac:dyDescent="0.35">
      <c r="B3" s="5" t="s">
        <v>77</v>
      </c>
    </row>
    <row r="4" spans="2:37" x14ac:dyDescent="0.35">
      <c r="B4" s="5"/>
    </row>
    <row r="5" spans="2:37" ht="18.5" x14ac:dyDescent="0.45">
      <c r="B5" s="36" t="s">
        <v>2</v>
      </c>
      <c r="C5" s="37"/>
      <c r="D5" s="37"/>
      <c r="E5" s="37"/>
      <c r="F5" s="37"/>
      <c r="G5" s="37"/>
      <c r="H5" s="38"/>
    </row>
    <row r="6" spans="2:37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2"/>
      <c r="H6" s="43" t="s">
        <v>10</v>
      </c>
    </row>
    <row r="7" spans="2:37" s="5" customFormat="1" ht="29" x14ac:dyDescent="0.35">
      <c r="B7" s="70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7"/>
      <c r="H7" s="8" t="s">
        <v>34</v>
      </c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2:37" ht="29" x14ac:dyDescent="0.35">
      <c r="B8" s="23"/>
      <c r="C8" s="25" t="s">
        <v>78</v>
      </c>
      <c r="D8" s="15">
        <v>100000</v>
      </c>
      <c r="E8" s="15">
        <v>103000</v>
      </c>
      <c r="F8" s="15">
        <v>106090</v>
      </c>
      <c r="G8" s="35"/>
      <c r="H8" s="15">
        <f>SUM(D8:F8)</f>
        <v>309090</v>
      </c>
    </row>
    <row r="9" spans="2:37" ht="29" x14ac:dyDescent="0.35">
      <c r="B9" s="23"/>
      <c r="C9" s="25" t="s">
        <v>79</v>
      </c>
      <c r="D9" s="15">
        <v>75000</v>
      </c>
      <c r="E9" s="15">
        <v>77250</v>
      </c>
      <c r="F9" s="15">
        <v>79567.5</v>
      </c>
      <c r="H9" s="15">
        <f>SUM(D9:F9)</f>
        <v>231817.5</v>
      </c>
    </row>
    <row r="10" spans="2:37" ht="29" x14ac:dyDescent="0.35">
      <c r="B10" s="23"/>
      <c r="C10" s="25" t="s">
        <v>80</v>
      </c>
      <c r="D10" s="15">
        <v>150000</v>
      </c>
      <c r="E10" s="15">
        <v>154500</v>
      </c>
      <c r="F10" s="15">
        <v>159135</v>
      </c>
      <c r="H10" s="15">
        <f>SUM(D10:F10)</f>
        <v>463635</v>
      </c>
    </row>
    <row r="11" spans="2:37" x14ac:dyDescent="0.35">
      <c r="B11" s="23"/>
      <c r="C11" s="9" t="s">
        <v>12</v>
      </c>
      <c r="D11" s="16">
        <f>SUM(D8:D10)</f>
        <v>325000</v>
      </c>
      <c r="E11" s="16">
        <f t="shared" ref="E11:H11" si="0">SUM(E8:E10)</f>
        <v>334750</v>
      </c>
      <c r="F11" s="16">
        <f t="shared" si="0"/>
        <v>344792.5</v>
      </c>
      <c r="H11" s="16">
        <f t="shared" si="0"/>
        <v>1004542.5</v>
      </c>
    </row>
    <row r="12" spans="2:37" x14ac:dyDescent="0.35">
      <c r="B12" s="23"/>
      <c r="C12" s="14" t="s">
        <v>35</v>
      </c>
      <c r="D12" s="13" t="s">
        <v>34</v>
      </c>
      <c r="E12" s="10"/>
      <c r="F12" s="10"/>
      <c r="H12" s="8" t="s">
        <v>34</v>
      </c>
    </row>
    <row r="13" spans="2:37" x14ac:dyDescent="0.35">
      <c r="B13" s="23"/>
      <c r="C13" s="25" t="s">
        <v>81</v>
      </c>
      <c r="D13" s="15">
        <v>97500</v>
      </c>
      <c r="E13" s="15">
        <v>100425</v>
      </c>
      <c r="F13" s="15">
        <v>103437.75</v>
      </c>
      <c r="H13" s="15">
        <f>SUM(D13:F13)</f>
        <v>301362.75</v>
      </c>
    </row>
    <row r="14" spans="2:37" x14ac:dyDescent="0.35">
      <c r="B14" s="23"/>
      <c r="C14" s="9" t="s">
        <v>13</v>
      </c>
      <c r="D14" s="16">
        <f>SUM(D13:D13)</f>
        <v>97500</v>
      </c>
      <c r="E14" s="16">
        <f>SUM(E13:E13)</f>
        <v>100425</v>
      </c>
      <c r="F14" s="16">
        <f>SUM(F13:F13)</f>
        <v>103437.75</v>
      </c>
      <c r="H14" s="16">
        <f>SUM(H13:H13)</f>
        <v>301362.75</v>
      </c>
    </row>
    <row r="15" spans="2:37" x14ac:dyDescent="0.35">
      <c r="B15" s="23"/>
      <c r="C15" s="14" t="s">
        <v>36</v>
      </c>
      <c r="D15" s="13" t="s">
        <v>34</v>
      </c>
      <c r="E15" s="10"/>
      <c r="F15" s="10"/>
      <c r="H15" s="8" t="s">
        <v>34</v>
      </c>
    </row>
    <row r="16" spans="2:37" ht="29" x14ac:dyDescent="0.35">
      <c r="B16" s="23"/>
      <c r="C16" s="25" t="s">
        <v>98</v>
      </c>
      <c r="D16" s="15">
        <v>4500</v>
      </c>
      <c r="E16" s="15">
        <v>4500</v>
      </c>
      <c r="F16" s="15">
        <v>4500</v>
      </c>
      <c r="H16" s="15">
        <f>SUM(D16:F16)</f>
        <v>13500</v>
      </c>
    </row>
    <row r="17" spans="2:8" ht="29" x14ac:dyDescent="0.35">
      <c r="B17" s="23"/>
      <c r="C17" s="25" t="s">
        <v>99</v>
      </c>
      <c r="D17" s="15">
        <v>4500</v>
      </c>
      <c r="E17" s="15">
        <v>4500</v>
      </c>
      <c r="F17" s="15">
        <v>4500</v>
      </c>
      <c r="G17" s="35"/>
      <c r="H17" s="15">
        <f>SUM(D17:F17)</f>
        <v>13500</v>
      </c>
    </row>
    <row r="18" spans="2:8" ht="29" x14ac:dyDescent="0.35">
      <c r="B18" s="23"/>
      <c r="C18" s="25" t="s">
        <v>100</v>
      </c>
      <c r="D18" s="15">
        <v>2400</v>
      </c>
      <c r="E18" s="15">
        <v>2400</v>
      </c>
      <c r="F18" s="15">
        <v>2400</v>
      </c>
      <c r="G18" s="35"/>
      <c r="H18" s="15">
        <f>SUM(D18:F18)</f>
        <v>7200</v>
      </c>
    </row>
    <row r="19" spans="2:8" ht="43.5" x14ac:dyDescent="0.35">
      <c r="B19" s="23"/>
      <c r="C19" s="25" t="s">
        <v>101</v>
      </c>
      <c r="D19" s="15">
        <v>4500</v>
      </c>
      <c r="E19" s="15">
        <v>4500</v>
      </c>
      <c r="F19" s="15">
        <v>4500</v>
      </c>
      <c r="G19" s="35"/>
      <c r="H19" s="15">
        <f>SUM(D19:F19)</f>
        <v>13500</v>
      </c>
    </row>
    <row r="20" spans="2:8" ht="29" x14ac:dyDescent="0.35">
      <c r="B20" s="23"/>
      <c r="C20" s="25" t="s">
        <v>83</v>
      </c>
      <c r="D20" s="15">
        <v>1800</v>
      </c>
      <c r="E20" s="15">
        <v>1800</v>
      </c>
      <c r="F20" s="15">
        <v>1800</v>
      </c>
      <c r="G20" s="35"/>
      <c r="H20" s="15">
        <f>SUM(D20:F20)</f>
        <v>5400</v>
      </c>
    </row>
    <row r="21" spans="2:8" x14ac:dyDescent="0.35">
      <c r="B21" s="23"/>
      <c r="C21" s="9" t="s">
        <v>14</v>
      </c>
      <c r="D21" s="16">
        <f>SUM(D16:D20)</f>
        <v>17700</v>
      </c>
      <c r="E21" s="16">
        <f>SUM(E16:E20)</f>
        <v>17700</v>
      </c>
      <c r="F21" s="16">
        <f>SUM(F16:F20)</f>
        <v>17700</v>
      </c>
      <c r="H21" s="16">
        <f>SUM(H16:H20)</f>
        <v>53100</v>
      </c>
    </row>
    <row r="22" spans="2:8" x14ac:dyDescent="0.35">
      <c r="B22" s="23"/>
      <c r="C22" s="14" t="s">
        <v>37</v>
      </c>
      <c r="D22" s="15"/>
      <c r="E22" s="10"/>
      <c r="F22" s="10"/>
      <c r="H22" s="15" t="s">
        <v>20</v>
      </c>
    </row>
    <row r="23" spans="2:8" x14ac:dyDescent="0.35">
      <c r="B23" s="23"/>
      <c r="C23" s="25" t="s">
        <v>103</v>
      </c>
      <c r="D23" s="15">
        <v>4285714.2857142854</v>
      </c>
      <c r="E23" s="15">
        <v>5000000</v>
      </c>
      <c r="F23" s="15">
        <v>0</v>
      </c>
      <c r="H23" s="15">
        <f>SUM(D23:F23)</f>
        <v>9285714.2857142854</v>
      </c>
    </row>
    <row r="24" spans="2:8" ht="29" x14ac:dyDescent="0.35">
      <c r="B24" s="23"/>
      <c r="C24" s="25" t="s">
        <v>104</v>
      </c>
      <c r="D24" s="15">
        <v>0</v>
      </c>
      <c r="E24" s="15">
        <v>3540026.4285714286</v>
      </c>
      <c r="F24" s="15">
        <v>0</v>
      </c>
      <c r="H24" s="15">
        <f t="shared" ref="H24:H26" si="1">SUM(D24:F24)</f>
        <v>3540026.4285714286</v>
      </c>
    </row>
    <row r="25" spans="2:8" x14ac:dyDescent="0.35">
      <c r="B25" s="23"/>
      <c r="C25" s="25" t="s">
        <v>102</v>
      </c>
      <c r="D25" s="15">
        <v>4285714.2857142854</v>
      </c>
      <c r="E25" s="15">
        <v>5000000</v>
      </c>
      <c r="F25" s="15">
        <v>0</v>
      </c>
      <c r="H25" s="15">
        <f t="shared" si="1"/>
        <v>9285714.2857142854</v>
      </c>
    </row>
    <row r="26" spans="2:8" ht="29" x14ac:dyDescent="0.35">
      <c r="B26" s="23"/>
      <c r="C26" s="25" t="s">
        <v>105</v>
      </c>
      <c r="D26" s="15">
        <v>0</v>
      </c>
      <c r="E26" s="15">
        <v>3540026.4285714286</v>
      </c>
      <c r="F26" s="15">
        <v>0</v>
      </c>
      <c r="H26" s="15">
        <f t="shared" si="1"/>
        <v>3540026.4285714286</v>
      </c>
    </row>
    <row r="27" spans="2:8" x14ac:dyDescent="0.35">
      <c r="B27" s="23"/>
      <c r="C27" s="9" t="s">
        <v>15</v>
      </c>
      <c r="D27" s="12">
        <f>SUM(D23:D26)</f>
        <v>8571428.5714285709</v>
      </c>
      <c r="E27" s="12">
        <f>SUM(E23:E26)</f>
        <v>17080052.857142858</v>
      </c>
      <c r="F27" s="12">
        <f>SUM(F23:F26)</f>
        <v>0</v>
      </c>
      <c r="H27" s="16">
        <f>SUM(H23:H26)</f>
        <v>25651481.428571429</v>
      </c>
    </row>
    <row r="28" spans="2:8" x14ac:dyDescent="0.35">
      <c r="B28" s="23"/>
      <c r="C28" s="14" t="s">
        <v>39</v>
      </c>
      <c r="D28" s="13" t="s">
        <v>34</v>
      </c>
      <c r="E28" s="10"/>
      <c r="F28" s="10"/>
      <c r="H28" s="15"/>
    </row>
    <row r="29" spans="2:8" x14ac:dyDescent="0.35">
      <c r="B29" s="23"/>
      <c r="C29" s="25"/>
      <c r="D29" s="15"/>
      <c r="E29" s="15"/>
      <c r="F29" s="15"/>
      <c r="G29" s="35"/>
      <c r="H29" s="15">
        <f>SUM(D29:F29)</f>
        <v>0</v>
      </c>
    </row>
    <row r="30" spans="2:8" x14ac:dyDescent="0.35">
      <c r="B30" s="23"/>
      <c r="C30" s="25"/>
      <c r="D30" s="15"/>
      <c r="E30" s="11"/>
      <c r="F30" s="11"/>
      <c r="H30" s="15">
        <f>SUM(D30:F30)</f>
        <v>0</v>
      </c>
    </row>
    <row r="31" spans="2:8" x14ac:dyDescent="0.35">
      <c r="B31" s="23"/>
      <c r="C31" s="9" t="s">
        <v>16</v>
      </c>
      <c r="D31" s="16">
        <f>SUM(D29:D30)</f>
        <v>0</v>
      </c>
      <c r="E31" s="16">
        <f t="shared" ref="E31:F31" si="2">SUM(E29:E30)</f>
        <v>0</v>
      </c>
      <c r="F31" s="16">
        <f t="shared" si="2"/>
        <v>0</v>
      </c>
      <c r="H31" s="16">
        <f>SUM(H29:H30)</f>
        <v>0</v>
      </c>
    </row>
    <row r="32" spans="2:8" x14ac:dyDescent="0.35">
      <c r="B32" s="23"/>
      <c r="C32" s="14" t="s">
        <v>40</v>
      </c>
      <c r="D32" s="13" t="s">
        <v>34</v>
      </c>
      <c r="E32" s="10"/>
      <c r="F32" s="10"/>
      <c r="H32" s="15"/>
    </row>
    <row r="33" spans="2:8" ht="29" x14ac:dyDescent="0.35">
      <c r="B33" s="23"/>
      <c r="C33" s="25" t="s">
        <v>114</v>
      </c>
      <c r="D33" s="15">
        <v>22592.142857142859</v>
      </c>
      <c r="E33" s="15">
        <v>0</v>
      </c>
      <c r="F33" s="15">
        <v>0</v>
      </c>
      <c r="G33" s="35"/>
      <c r="H33" s="15">
        <f>SUM(D33:F33)</f>
        <v>22592.142857142859</v>
      </c>
    </row>
    <row r="34" spans="2:8" ht="29" x14ac:dyDescent="0.35">
      <c r="B34" s="23"/>
      <c r="C34" s="25" t="s">
        <v>90</v>
      </c>
      <c r="D34" s="15">
        <v>2454226.7142857141</v>
      </c>
      <c r="E34" s="15">
        <v>0</v>
      </c>
      <c r="F34" s="15">
        <v>714285.71428571432</v>
      </c>
      <c r="G34" s="35"/>
      <c r="H34" s="15">
        <f>SUM(D34:F34)</f>
        <v>3168512.4285714282</v>
      </c>
    </row>
    <row r="35" spans="2:8" x14ac:dyDescent="0.35">
      <c r="B35" s="23"/>
      <c r="C35" s="25" t="s">
        <v>91</v>
      </c>
      <c r="D35" s="15">
        <v>35714.285714285717</v>
      </c>
      <c r="E35" s="15">
        <v>35714.285714285717</v>
      </c>
      <c r="F35" s="15">
        <v>0</v>
      </c>
      <c r="G35" s="35"/>
      <c r="H35" s="15">
        <f>SUM(D35:F35)</f>
        <v>71428.571428571435</v>
      </c>
    </row>
    <row r="36" spans="2:8" ht="29" x14ac:dyDescent="0.35">
      <c r="B36" s="23"/>
      <c r="C36" s="25" t="s">
        <v>92</v>
      </c>
      <c r="D36" s="15">
        <v>38627.857142857145</v>
      </c>
      <c r="E36" s="15">
        <v>0</v>
      </c>
      <c r="F36" s="15">
        <v>0</v>
      </c>
      <c r="G36" s="35"/>
      <c r="H36" s="15">
        <f t="shared" ref="H36:H50" si="3">SUM(D36:F36)</f>
        <v>38627.857142857145</v>
      </c>
    </row>
    <row r="37" spans="2:8" x14ac:dyDescent="0.35">
      <c r="B37" s="23"/>
      <c r="C37" s="25" t="s">
        <v>93</v>
      </c>
      <c r="D37" s="15">
        <v>0</v>
      </c>
      <c r="E37" s="15">
        <v>0</v>
      </c>
      <c r="F37" s="15">
        <v>0</v>
      </c>
      <c r="G37" s="35"/>
      <c r="H37" s="15">
        <f t="shared" si="3"/>
        <v>0</v>
      </c>
    </row>
    <row r="38" spans="2:8" x14ac:dyDescent="0.35">
      <c r="B38" s="23"/>
      <c r="C38" s="25" t="s">
        <v>94</v>
      </c>
      <c r="D38" s="15">
        <v>333492.85714285716</v>
      </c>
      <c r="E38" s="15">
        <v>0</v>
      </c>
      <c r="F38" s="15">
        <v>0</v>
      </c>
      <c r="G38" s="35"/>
      <c r="H38" s="15">
        <f t="shared" si="3"/>
        <v>333492.85714285716</v>
      </c>
    </row>
    <row r="39" spans="2:8" x14ac:dyDescent="0.35">
      <c r="B39" s="23"/>
      <c r="C39" s="25" t="s">
        <v>95</v>
      </c>
      <c r="D39" s="15">
        <v>743656.57142857148</v>
      </c>
      <c r="E39" s="15">
        <v>0</v>
      </c>
      <c r="F39" s="15">
        <v>0</v>
      </c>
      <c r="G39" s="35"/>
      <c r="H39" s="15">
        <f t="shared" si="3"/>
        <v>743656.57142857148</v>
      </c>
    </row>
    <row r="40" spans="2:8" x14ac:dyDescent="0.35">
      <c r="B40" s="23"/>
      <c r="C40" s="25" t="s">
        <v>96</v>
      </c>
      <c r="D40" s="15">
        <v>128963.28571428571</v>
      </c>
      <c r="E40" s="15">
        <v>0</v>
      </c>
      <c r="F40" s="15">
        <v>0</v>
      </c>
      <c r="G40" s="35"/>
      <c r="H40" s="15">
        <f t="shared" si="3"/>
        <v>128963.28571428571</v>
      </c>
    </row>
    <row r="41" spans="2:8" x14ac:dyDescent="0.35">
      <c r="B41" s="23"/>
      <c r="C41" s="25" t="s">
        <v>97</v>
      </c>
      <c r="D41" s="15">
        <v>4548662.4285714282</v>
      </c>
      <c r="E41" s="15">
        <v>0</v>
      </c>
      <c r="F41" s="15">
        <v>0</v>
      </c>
      <c r="G41" s="35"/>
      <c r="H41" s="15">
        <f t="shared" si="3"/>
        <v>4548662.4285714282</v>
      </c>
    </row>
    <row r="42" spans="2:8" ht="29" x14ac:dyDescent="0.35">
      <c r="B42" s="23"/>
      <c r="C42" s="25" t="s">
        <v>115</v>
      </c>
      <c r="D42" s="15">
        <v>22592.142857142859</v>
      </c>
      <c r="E42" s="15">
        <v>0</v>
      </c>
      <c r="F42" s="15">
        <v>0</v>
      </c>
      <c r="G42" s="35"/>
      <c r="H42" s="15">
        <f t="shared" si="3"/>
        <v>22592.142857142859</v>
      </c>
    </row>
    <row r="43" spans="2:8" ht="29" x14ac:dyDescent="0.35">
      <c r="B43" s="23"/>
      <c r="C43" s="25" t="s">
        <v>84</v>
      </c>
      <c r="D43" s="15">
        <v>2454226.7142857141</v>
      </c>
      <c r="E43" s="15">
        <v>0</v>
      </c>
      <c r="F43" s="15">
        <v>714285.71428571432</v>
      </c>
      <c r="G43" s="35"/>
      <c r="H43" s="15">
        <f t="shared" si="3"/>
        <v>3168512.4285714282</v>
      </c>
    </row>
    <row r="44" spans="2:8" ht="29" x14ac:dyDescent="0.35">
      <c r="B44" s="23"/>
      <c r="C44" s="25" t="s">
        <v>85</v>
      </c>
      <c r="D44" s="15">
        <v>21428.571428571428</v>
      </c>
      <c r="E44" s="15">
        <v>21428.571428571428</v>
      </c>
      <c r="F44" s="15">
        <v>0</v>
      </c>
      <c r="H44" s="15">
        <f t="shared" si="3"/>
        <v>42857.142857142855</v>
      </c>
    </row>
    <row r="45" spans="2:8" ht="29" x14ac:dyDescent="0.35">
      <c r="B45" s="23"/>
      <c r="C45" s="25" t="s">
        <v>106</v>
      </c>
      <c r="D45" s="15">
        <v>38627.857142857145</v>
      </c>
      <c r="E45" s="15">
        <v>0</v>
      </c>
      <c r="F45" s="15">
        <v>0</v>
      </c>
      <c r="H45" s="15">
        <f t="shared" si="3"/>
        <v>38627.857142857145</v>
      </c>
    </row>
    <row r="46" spans="2:8" x14ac:dyDescent="0.35">
      <c r="B46" s="23"/>
      <c r="C46" s="25" t="s">
        <v>107</v>
      </c>
      <c r="D46" s="15">
        <v>20000</v>
      </c>
      <c r="E46" s="15">
        <v>0</v>
      </c>
      <c r="F46" s="15">
        <v>0</v>
      </c>
      <c r="H46" s="15">
        <f t="shared" si="3"/>
        <v>20000</v>
      </c>
    </row>
    <row r="47" spans="2:8" ht="29" x14ac:dyDescent="0.35">
      <c r="B47" s="23"/>
      <c r="C47" s="25" t="s">
        <v>108</v>
      </c>
      <c r="D47" s="15">
        <v>333492.85714285716</v>
      </c>
      <c r="E47" s="15">
        <v>0</v>
      </c>
      <c r="F47" s="15">
        <v>0</v>
      </c>
      <c r="H47" s="15">
        <f t="shared" si="3"/>
        <v>333492.85714285716</v>
      </c>
    </row>
    <row r="48" spans="2:8" ht="29" x14ac:dyDescent="0.35">
      <c r="B48" s="23"/>
      <c r="C48" s="25" t="s">
        <v>109</v>
      </c>
      <c r="D48" s="15">
        <v>743656.57142857148</v>
      </c>
      <c r="E48" s="15">
        <v>0</v>
      </c>
      <c r="F48" s="15">
        <v>0</v>
      </c>
      <c r="H48" s="15">
        <f t="shared" si="3"/>
        <v>743656.57142857148</v>
      </c>
    </row>
    <row r="49" spans="2:9" ht="29" x14ac:dyDescent="0.35">
      <c r="B49" s="23"/>
      <c r="C49" s="25" t="s">
        <v>110</v>
      </c>
      <c r="D49" s="15">
        <v>128963.28571428571</v>
      </c>
      <c r="E49" s="15">
        <v>0</v>
      </c>
      <c r="F49" s="15">
        <v>0</v>
      </c>
      <c r="H49" s="15">
        <f t="shared" si="3"/>
        <v>128963.28571428571</v>
      </c>
    </row>
    <row r="50" spans="2:9" x14ac:dyDescent="0.35">
      <c r="B50" s="23"/>
      <c r="C50" s="25" t="s">
        <v>111</v>
      </c>
      <c r="D50" s="15">
        <v>4548662.4285714282</v>
      </c>
      <c r="E50" s="15">
        <v>0</v>
      </c>
      <c r="F50" s="15">
        <v>0</v>
      </c>
      <c r="H50" s="15">
        <f t="shared" si="3"/>
        <v>4548662.4285714282</v>
      </c>
    </row>
    <row r="51" spans="2:9" x14ac:dyDescent="0.35">
      <c r="B51" s="23"/>
      <c r="C51" s="9" t="s">
        <v>17</v>
      </c>
      <c r="D51" s="16">
        <f>SUM(D33:D50)</f>
        <v>16617586.571428567</v>
      </c>
      <c r="E51" s="16">
        <f>SUM(E33:E50)</f>
        <v>57142.857142857145</v>
      </c>
      <c r="F51" s="16">
        <f>SUM(F33:F50)</f>
        <v>1428571.4285714286</v>
      </c>
      <c r="H51" s="16">
        <f>SUM(H33:H50)</f>
        <v>18103300.857142854</v>
      </c>
    </row>
    <row r="52" spans="2:9" x14ac:dyDescent="0.35">
      <c r="B52" s="23"/>
      <c r="C52" s="14" t="s">
        <v>41</v>
      </c>
      <c r="D52" s="13" t="s">
        <v>34</v>
      </c>
      <c r="E52" s="10"/>
      <c r="F52" s="10"/>
      <c r="H52" s="15"/>
    </row>
    <row r="53" spans="2:9" x14ac:dyDescent="0.35">
      <c r="B53" s="23"/>
      <c r="C53" s="25" t="s">
        <v>112</v>
      </c>
      <c r="D53" s="15">
        <v>0</v>
      </c>
      <c r="E53" s="44">
        <v>2857142.8571428573</v>
      </c>
      <c r="F53" s="44">
        <v>2857142.8571428573</v>
      </c>
      <c r="H53" s="15">
        <f>SUM(D53:F53)</f>
        <v>5714285.7142857146</v>
      </c>
    </row>
    <row r="54" spans="2:9" x14ac:dyDescent="0.35">
      <c r="B54" s="23"/>
      <c r="C54" s="25" t="s">
        <v>116</v>
      </c>
      <c r="D54" s="15">
        <v>0</v>
      </c>
      <c r="E54" s="59">
        <v>0</v>
      </c>
      <c r="F54" s="59">
        <v>673239</v>
      </c>
      <c r="H54" s="15">
        <f>SUM(D54:F54)</f>
        <v>673239</v>
      </c>
    </row>
    <row r="55" spans="2:9" ht="29" x14ac:dyDescent="0.35">
      <c r="B55" s="23"/>
      <c r="C55" s="25" t="s">
        <v>113</v>
      </c>
      <c r="D55" s="15">
        <v>0</v>
      </c>
      <c r="E55" s="59">
        <v>2857142.8571428573</v>
      </c>
      <c r="F55" s="59">
        <v>2857142.8571428573</v>
      </c>
      <c r="H55" s="15">
        <f t="shared" ref="H55:H56" si="4">SUM(D55:F55)</f>
        <v>5714285.7142857146</v>
      </c>
    </row>
    <row r="56" spans="2:9" ht="29" x14ac:dyDescent="0.35">
      <c r="B56" s="23"/>
      <c r="C56" s="25" t="s">
        <v>117</v>
      </c>
      <c r="D56" s="15">
        <v>0</v>
      </c>
      <c r="E56" s="59">
        <v>0</v>
      </c>
      <c r="F56" s="59">
        <v>673239</v>
      </c>
      <c r="H56" s="15">
        <f t="shared" si="4"/>
        <v>673239</v>
      </c>
    </row>
    <row r="57" spans="2:9" x14ac:dyDescent="0.35">
      <c r="B57" s="23"/>
      <c r="C57" s="10"/>
      <c r="D57" s="15"/>
      <c r="E57" s="11"/>
      <c r="F57" s="11"/>
      <c r="H57" s="15">
        <f>SUM(D57:F57)</f>
        <v>0</v>
      </c>
    </row>
    <row r="58" spans="2:9" x14ac:dyDescent="0.35">
      <c r="B58" s="24"/>
      <c r="C58" s="9" t="s">
        <v>18</v>
      </c>
      <c r="D58" s="16">
        <f>SUM(D53:D57)</f>
        <v>0</v>
      </c>
      <c r="E58" s="16">
        <f>SUM(E53:E57)</f>
        <v>5714285.7142857146</v>
      </c>
      <c r="F58" s="16">
        <f>SUM(F53:F57)</f>
        <v>7060763.7142857146</v>
      </c>
      <c r="H58" s="16">
        <f>SUM(H53:H57)</f>
        <v>12775049.428571429</v>
      </c>
    </row>
    <row r="59" spans="2:9" x14ac:dyDescent="0.35">
      <c r="B59" s="24"/>
      <c r="C59" s="9" t="s">
        <v>19</v>
      </c>
      <c r="D59" s="16">
        <f>SUM(D58,D51,D31,D27,D21,D14,D11)</f>
        <v>25629215.142857138</v>
      </c>
      <c r="E59" s="16">
        <f>SUM(E58,E51,E31,E27,E21,E14,E11)</f>
        <v>23304356.428571429</v>
      </c>
      <c r="F59" s="16">
        <f>SUM(F58,F51,F31,F27,F21,F14,F11)</f>
        <v>8955265.3928571437</v>
      </c>
      <c r="H59" s="16">
        <f>SUM(D59:F59)</f>
        <v>57888836.964285709</v>
      </c>
      <c r="I59" s="34"/>
    </row>
    <row r="60" spans="2:9" x14ac:dyDescent="0.35">
      <c r="B60" s="6"/>
      <c r="D60"/>
      <c r="E60"/>
      <c r="G60"/>
      <c r="H60" t="s">
        <v>20</v>
      </c>
    </row>
    <row r="61" spans="2:9" ht="29" x14ac:dyDescent="0.35">
      <c r="B61" s="70" t="s">
        <v>42</v>
      </c>
      <c r="C61" s="17" t="s">
        <v>42</v>
      </c>
      <c r="D61" s="18"/>
      <c r="E61" s="18"/>
      <c r="F61" s="18"/>
      <c r="G61"/>
      <c r="H61" s="18" t="s">
        <v>20</v>
      </c>
    </row>
    <row r="62" spans="2:9" x14ac:dyDescent="0.35">
      <c r="B62" s="23"/>
      <c r="C62" s="25"/>
      <c r="D62" s="13"/>
      <c r="E62" s="10"/>
      <c r="F62" s="10"/>
      <c r="H62" s="15">
        <f>SUM(D62:F62)</f>
        <v>0</v>
      </c>
    </row>
    <row r="63" spans="2:9" x14ac:dyDescent="0.35">
      <c r="B63" s="23"/>
      <c r="C63" s="25"/>
      <c r="D63" s="13"/>
      <c r="E63" s="10"/>
      <c r="F63" s="10"/>
      <c r="H63" s="15">
        <f>SUM(D63:F63)</f>
        <v>0</v>
      </c>
    </row>
    <row r="64" spans="2:9" x14ac:dyDescent="0.35">
      <c r="B64" s="24"/>
      <c r="C64" s="9" t="s">
        <v>21</v>
      </c>
      <c r="D64" s="16">
        <f>SUM(D62:D63)</f>
        <v>0</v>
      </c>
      <c r="E64" s="16">
        <f t="shared" ref="E64:F64" si="5">SUM(E62:E63)</f>
        <v>0</v>
      </c>
      <c r="F64" s="16">
        <f t="shared" si="5"/>
        <v>0</v>
      </c>
      <c r="H64" s="16">
        <f>SUM(H62:H63)</f>
        <v>0</v>
      </c>
    </row>
    <row r="65" spans="2:10" ht="15" thickBot="1" x14ac:dyDescent="0.4">
      <c r="B65" s="6"/>
      <c r="D65"/>
      <c r="E65"/>
      <c r="G65"/>
      <c r="H65" t="s">
        <v>20</v>
      </c>
    </row>
    <row r="66" spans="2:10" s="1" customFormat="1" ht="29.5" thickBot="1" x14ac:dyDescent="0.4">
      <c r="B66" s="19" t="s">
        <v>22</v>
      </c>
      <c r="C66" s="19"/>
      <c r="D66" s="20">
        <f>SUM(D64,D59)</f>
        <v>25629215.142857138</v>
      </c>
      <c r="E66" s="20">
        <f t="shared" ref="E66:H66" si="6">SUM(E64,E59)</f>
        <v>23304356.428571429</v>
      </c>
      <c r="F66" s="20">
        <f t="shared" si="6"/>
        <v>8955265.3928571437</v>
      </c>
      <c r="G66" s="7"/>
      <c r="H66" s="20">
        <f t="shared" si="6"/>
        <v>57888836.964285709</v>
      </c>
      <c r="J66" s="71"/>
    </row>
    <row r="67" spans="2:10" x14ac:dyDescent="0.35">
      <c r="B67" s="6"/>
    </row>
    <row r="68" spans="2:10" x14ac:dyDescent="0.35">
      <c r="B68" s="6"/>
    </row>
    <row r="69" spans="2:10" x14ac:dyDescent="0.35">
      <c r="B69" s="6"/>
    </row>
    <row r="70" spans="2:10" x14ac:dyDescent="0.35">
      <c r="B70" s="6"/>
    </row>
    <row r="71" spans="2:10" x14ac:dyDescent="0.35">
      <c r="B71" s="6"/>
    </row>
    <row r="72" spans="2:10" x14ac:dyDescent="0.35">
      <c r="B72" s="6"/>
    </row>
    <row r="73" spans="2:10" x14ac:dyDescent="0.35">
      <c r="B73" s="6"/>
    </row>
    <row r="74" spans="2:10" x14ac:dyDescent="0.35">
      <c r="B74" s="6"/>
    </row>
    <row r="75" spans="2:10" x14ac:dyDescent="0.35">
      <c r="B75" s="6"/>
    </row>
    <row r="76" spans="2:10" x14ac:dyDescent="0.35">
      <c r="B76" s="6"/>
    </row>
    <row r="77" spans="2:10" x14ac:dyDescent="0.35">
      <c r="B77" s="6"/>
    </row>
    <row r="78" spans="2:10" x14ac:dyDescent="0.35">
      <c r="B78" s="6"/>
    </row>
    <row r="79" spans="2:10" x14ac:dyDescent="0.35">
      <c r="B79" s="6"/>
    </row>
    <row r="80" spans="2:10" x14ac:dyDescent="0.35">
      <c r="B80" s="6"/>
    </row>
    <row r="81" spans="2:2" x14ac:dyDescent="0.35">
      <c r="B81" s="6"/>
    </row>
  </sheetData>
  <pageMargins left="0.7" right="0.7" top="0.75" bottom="0.75" header="0.3" footer="0.3"/>
  <pageSetup scale="97" fitToHeight="0" orientation="landscape" r:id="rId1"/>
  <ignoredErrors>
    <ignoredError sqref="H17:H20 H29 H34:H35 H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K73"/>
  <sheetViews>
    <sheetView showGridLines="0" zoomScale="85" zoomScaleNormal="85" workbookViewId="0">
      <pane xSplit="3" ySplit="6" topLeftCell="D28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L32" sqref="L32"/>
    </sheetView>
  </sheetViews>
  <sheetFormatPr defaultColWidth="9.1796875" defaultRowHeight="14.5" x14ac:dyDescent="0.35"/>
  <cols>
    <col min="1" max="1" width="3.1796875" customWidth="1"/>
    <col min="2" max="2" width="9.7265625" customWidth="1"/>
    <col min="3" max="3" width="44.453125" customWidth="1"/>
    <col min="4" max="4" width="12.81640625" style="6" customWidth="1"/>
    <col min="5" max="5" width="12.453125" style="2" customWidth="1"/>
    <col min="6" max="6" width="12.7265625" customWidth="1"/>
    <col min="7" max="7" width="0.81640625" style="7" customWidth="1"/>
    <col min="8" max="8" width="14.453125" customWidth="1"/>
    <col min="9" max="9" width="10.1796875" customWidth="1"/>
  </cols>
  <sheetData>
    <row r="2" spans="2:37" ht="23.5" x14ac:dyDescent="0.55000000000000004">
      <c r="B2" s="30" t="s">
        <v>32</v>
      </c>
    </row>
    <row r="3" spans="2:37" x14ac:dyDescent="0.35">
      <c r="B3" s="5" t="s">
        <v>77</v>
      </c>
    </row>
    <row r="4" spans="2:37" x14ac:dyDescent="0.35">
      <c r="B4" s="5"/>
    </row>
    <row r="5" spans="2:37" ht="18.5" x14ac:dyDescent="0.45">
      <c r="B5" s="36" t="s">
        <v>2</v>
      </c>
      <c r="C5" s="37"/>
      <c r="D5" s="37"/>
      <c r="E5" s="37"/>
      <c r="F5" s="37"/>
      <c r="G5" s="37"/>
      <c r="H5" s="38"/>
    </row>
    <row r="6" spans="2:37" ht="2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2"/>
      <c r="H6" s="43" t="s">
        <v>10</v>
      </c>
    </row>
    <row r="7" spans="2:37" s="5" customFormat="1" x14ac:dyDescent="0.3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7"/>
      <c r="H7" s="8" t="s">
        <v>34</v>
      </c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2:37" x14ac:dyDescent="0.35">
      <c r="B8" s="23"/>
      <c r="C8" s="25"/>
      <c r="D8" s="15"/>
      <c r="E8" s="15"/>
      <c r="F8" s="15"/>
      <c r="G8" s="35">
        <v>450000</v>
      </c>
      <c r="H8" s="15">
        <f>SUM(D8:F8)</f>
        <v>0</v>
      </c>
    </row>
    <row r="9" spans="2:37" x14ac:dyDescent="0.35">
      <c r="B9" s="23"/>
      <c r="C9" s="25"/>
      <c r="D9" s="15"/>
      <c r="E9" s="15"/>
      <c r="F9" s="15"/>
      <c r="H9" s="15">
        <f>SUM(D9:F9)</f>
        <v>0</v>
      </c>
    </row>
    <row r="10" spans="2:37" x14ac:dyDescent="0.35">
      <c r="B10" s="23"/>
      <c r="C10" s="27"/>
      <c r="D10" s="15"/>
      <c r="E10" s="11"/>
      <c r="F10" s="11"/>
      <c r="H10" s="15">
        <f>SUM(D10:F10)</f>
        <v>0</v>
      </c>
    </row>
    <row r="11" spans="2:37" x14ac:dyDescent="0.35">
      <c r="B11" s="23"/>
      <c r="C11" s="9" t="s">
        <v>12</v>
      </c>
      <c r="D11" s="16">
        <f>SUM(D8:D10)</f>
        <v>0</v>
      </c>
      <c r="E11" s="16">
        <f t="shared" ref="E11:H11" si="0">SUM(E8:E10)</f>
        <v>0</v>
      </c>
      <c r="F11" s="16">
        <f t="shared" si="0"/>
        <v>0</v>
      </c>
      <c r="G11" s="7">
        <f t="shared" si="0"/>
        <v>450000</v>
      </c>
      <c r="H11" s="16">
        <f t="shared" si="0"/>
        <v>0</v>
      </c>
    </row>
    <row r="12" spans="2:37" x14ac:dyDescent="0.35">
      <c r="B12" s="23"/>
      <c r="C12" s="14" t="s">
        <v>35</v>
      </c>
      <c r="D12" s="13" t="s">
        <v>34</v>
      </c>
      <c r="E12" s="10"/>
      <c r="F12" s="10"/>
      <c r="H12" s="8" t="s">
        <v>34</v>
      </c>
    </row>
    <row r="13" spans="2:37" x14ac:dyDescent="0.35">
      <c r="B13" s="23"/>
      <c r="C13" s="25"/>
      <c r="D13" s="15"/>
      <c r="E13" s="15"/>
      <c r="F13" s="15"/>
      <c r="H13" s="15">
        <f>SUM(D13:F13)</f>
        <v>0</v>
      </c>
    </row>
    <row r="14" spans="2:37" x14ac:dyDescent="0.35">
      <c r="B14" s="23"/>
      <c r="C14" s="25"/>
      <c r="D14" s="15"/>
      <c r="E14" s="15"/>
      <c r="F14" s="15"/>
      <c r="H14" s="15">
        <f>SUM(D14:F14)</f>
        <v>0</v>
      </c>
    </row>
    <row r="15" spans="2:37" x14ac:dyDescent="0.35">
      <c r="B15" s="23"/>
      <c r="C15" s="10"/>
      <c r="D15" s="15"/>
      <c r="E15" s="11"/>
      <c r="F15" s="11"/>
      <c r="H15" s="15">
        <f>SUM(D15:F15)</f>
        <v>0</v>
      </c>
    </row>
    <row r="16" spans="2:37" x14ac:dyDescent="0.35">
      <c r="B16" s="23"/>
      <c r="C16" s="9" t="s">
        <v>13</v>
      </c>
      <c r="D16" s="16">
        <f>SUM(D13:D15)</f>
        <v>0</v>
      </c>
      <c r="E16" s="16">
        <f t="shared" ref="E16:H16" si="1">SUM(E13:E15)</f>
        <v>0</v>
      </c>
      <c r="F16" s="16">
        <f t="shared" si="1"/>
        <v>0</v>
      </c>
      <c r="G16" s="7">
        <f t="shared" si="1"/>
        <v>0</v>
      </c>
      <c r="H16" s="16">
        <f t="shared" si="1"/>
        <v>0</v>
      </c>
    </row>
    <row r="17" spans="2:8" x14ac:dyDescent="0.35">
      <c r="B17" s="23"/>
      <c r="C17" s="14" t="s">
        <v>36</v>
      </c>
      <c r="D17" s="13" t="s">
        <v>34</v>
      </c>
      <c r="E17" s="10"/>
      <c r="F17" s="10"/>
      <c r="H17" s="8" t="s">
        <v>34</v>
      </c>
    </row>
    <row r="18" spans="2:8" x14ac:dyDescent="0.35">
      <c r="B18" s="23"/>
      <c r="C18" s="25"/>
      <c r="D18" s="13"/>
      <c r="E18" s="10"/>
      <c r="F18" s="10"/>
      <c r="H18" s="15">
        <f t="shared" ref="H18:H26" si="2">SUM(D18:F18)</f>
        <v>0</v>
      </c>
    </row>
    <row r="19" spans="2:8" x14ac:dyDescent="0.35">
      <c r="B19" s="23"/>
      <c r="C19" s="29"/>
      <c r="D19" s="15"/>
      <c r="E19" s="11"/>
      <c r="F19" s="11"/>
      <c r="H19" s="15">
        <f t="shared" si="2"/>
        <v>0</v>
      </c>
    </row>
    <row r="20" spans="2:8" x14ac:dyDescent="0.35">
      <c r="B20" s="23"/>
      <c r="C20" s="29"/>
      <c r="D20" s="15"/>
      <c r="E20" s="15"/>
      <c r="F20" s="15"/>
      <c r="G20" s="35">
        <v>2000</v>
      </c>
      <c r="H20" s="15">
        <f t="shared" si="2"/>
        <v>0</v>
      </c>
    </row>
    <row r="21" spans="2:8" x14ac:dyDescent="0.35">
      <c r="B21" s="23"/>
      <c r="C21" s="29"/>
      <c r="D21" s="15"/>
      <c r="E21" s="15"/>
      <c r="F21" s="15"/>
      <c r="G21" s="35">
        <v>250</v>
      </c>
      <c r="H21" s="15">
        <f t="shared" si="2"/>
        <v>0</v>
      </c>
    </row>
    <row r="22" spans="2:8" x14ac:dyDescent="0.35">
      <c r="B22" s="23"/>
      <c r="C22" s="25"/>
      <c r="D22" s="15"/>
      <c r="E22" s="15"/>
      <c r="F22" s="15"/>
      <c r="G22" s="35">
        <v>2250</v>
      </c>
      <c r="H22" s="15">
        <f t="shared" si="2"/>
        <v>0</v>
      </c>
    </row>
    <row r="23" spans="2:8" x14ac:dyDescent="0.35">
      <c r="B23" s="23"/>
      <c r="C23" s="29"/>
      <c r="D23" s="15"/>
      <c r="E23" s="15"/>
      <c r="F23" s="15"/>
      <c r="G23" s="35">
        <v>1243</v>
      </c>
      <c r="H23" s="15">
        <f t="shared" si="2"/>
        <v>0</v>
      </c>
    </row>
    <row r="24" spans="2:8" x14ac:dyDescent="0.35">
      <c r="B24" s="23"/>
      <c r="C24" s="29"/>
      <c r="D24" s="15"/>
      <c r="E24" s="15"/>
      <c r="F24" s="15"/>
      <c r="G24" s="35">
        <v>225</v>
      </c>
      <c r="H24" s="15">
        <f t="shared" si="2"/>
        <v>0</v>
      </c>
    </row>
    <row r="25" spans="2:8" x14ac:dyDescent="0.35">
      <c r="B25" s="23"/>
      <c r="C25" s="29"/>
      <c r="D25" s="15"/>
      <c r="E25" s="15"/>
      <c r="F25" s="15"/>
      <c r="G25" s="35">
        <v>400</v>
      </c>
      <c r="H25" s="15">
        <f t="shared" si="2"/>
        <v>0</v>
      </c>
    </row>
    <row r="26" spans="2:8" x14ac:dyDescent="0.35">
      <c r="B26" s="23"/>
      <c r="C26" s="25"/>
      <c r="D26" s="15"/>
      <c r="E26" s="15"/>
      <c r="F26" s="15"/>
      <c r="G26" s="35">
        <v>1638</v>
      </c>
      <c r="H26" s="15">
        <f t="shared" si="2"/>
        <v>0</v>
      </c>
    </row>
    <row r="27" spans="2:8" x14ac:dyDescent="0.35">
      <c r="B27" s="23"/>
      <c r="C27" s="9" t="s">
        <v>14</v>
      </c>
      <c r="D27" s="16">
        <f>SUM(D20:D26)</f>
        <v>0</v>
      </c>
      <c r="E27" s="16">
        <f t="shared" ref="E27:F27" si="3">SUM(E20:E26)</f>
        <v>0</v>
      </c>
      <c r="F27" s="16">
        <f t="shared" si="3"/>
        <v>0</v>
      </c>
      <c r="H27" s="16">
        <f>SUM(H18:H26)</f>
        <v>0</v>
      </c>
    </row>
    <row r="28" spans="2:8" x14ac:dyDescent="0.35">
      <c r="B28" s="23"/>
      <c r="C28" s="14" t="s">
        <v>37</v>
      </c>
      <c r="D28" s="15"/>
      <c r="E28" s="10"/>
      <c r="F28" s="10"/>
      <c r="H28" s="15" t="s">
        <v>20</v>
      </c>
    </row>
    <row r="29" spans="2:8" x14ac:dyDescent="0.35">
      <c r="B29" s="23"/>
      <c r="C29" s="25"/>
      <c r="D29" s="15"/>
      <c r="E29" s="10"/>
      <c r="F29" s="10"/>
      <c r="H29" s="15">
        <f>SUM(D29:F29)</f>
        <v>0</v>
      </c>
    </row>
    <row r="30" spans="2:8" x14ac:dyDescent="0.35">
      <c r="B30" s="23" t="s">
        <v>38</v>
      </c>
      <c r="C30" s="28" t="s">
        <v>38</v>
      </c>
      <c r="D30" s="13" t="s">
        <v>34</v>
      </c>
      <c r="E30" s="10"/>
      <c r="F30" s="10"/>
      <c r="H30" s="15">
        <f>SUM(D30:F30)</f>
        <v>0</v>
      </c>
    </row>
    <row r="31" spans="2:8" x14ac:dyDescent="0.35">
      <c r="B31" s="23"/>
      <c r="C31" s="9" t="s">
        <v>15</v>
      </c>
      <c r="D31" s="12">
        <f>SUM(D29:D30)</f>
        <v>0</v>
      </c>
      <c r="E31" s="12">
        <f t="shared" ref="E31:F31" si="4">SUM(E29:E30)</f>
        <v>0</v>
      </c>
      <c r="F31" s="12">
        <f t="shared" si="4"/>
        <v>0</v>
      </c>
      <c r="H31" s="16">
        <f>SUM(H29:H30)</f>
        <v>0</v>
      </c>
    </row>
    <row r="32" spans="2:8" x14ac:dyDescent="0.35">
      <c r="B32" s="23"/>
      <c r="C32" s="14" t="s">
        <v>39</v>
      </c>
      <c r="D32" s="13" t="s">
        <v>34</v>
      </c>
      <c r="E32" s="10"/>
      <c r="F32" s="10"/>
      <c r="H32" s="15"/>
    </row>
    <row r="33" spans="2:8" x14ac:dyDescent="0.35">
      <c r="B33" s="23"/>
      <c r="C33" s="25"/>
      <c r="D33" s="15"/>
      <c r="E33" s="15"/>
      <c r="F33" s="15"/>
      <c r="G33" s="35">
        <v>5000</v>
      </c>
      <c r="H33" s="15">
        <f>SUM(D33:F33)</f>
        <v>0</v>
      </c>
    </row>
    <row r="34" spans="2:8" x14ac:dyDescent="0.35">
      <c r="B34" s="23"/>
      <c r="C34" s="25"/>
      <c r="D34" s="15"/>
      <c r="E34" s="11"/>
      <c r="F34" s="11"/>
      <c r="H34" s="15">
        <f>SUM(D34:F34)</f>
        <v>0</v>
      </c>
    </row>
    <row r="35" spans="2:8" x14ac:dyDescent="0.35">
      <c r="B35" s="23"/>
      <c r="C35" s="9" t="s">
        <v>16</v>
      </c>
      <c r="D35" s="16">
        <f>SUM(D33:D34)</f>
        <v>0</v>
      </c>
      <c r="E35" s="16">
        <f t="shared" ref="E35:F35" si="5">SUM(E33:E34)</f>
        <v>0</v>
      </c>
      <c r="F35" s="16">
        <f t="shared" si="5"/>
        <v>0</v>
      </c>
      <c r="H35" s="16">
        <f>SUM(H33:H34)</f>
        <v>0</v>
      </c>
    </row>
    <row r="36" spans="2:8" x14ac:dyDescent="0.35">
      <c r="B36" s="23"/>
      <c r="C36" s="14" t="s">
        <v>40</v>
      </c>
      <c r="D36" s="13" t="s">
        <v>34</v>
      </c>
      <c r="E36" s="10"/>
      <c r="F36" s="10"/>
      <c r="H36" s="15"/>
    </row>
    <row r="37" spans="2:8" x14ac:dyDescent="0.35">
      <c r="B37" s="23"/>
      <c r="C37" s="13"/>
      <c r="D37" s="15"/>
      <c r="E37" s="15"/>
      <c r="F37" s="15"/>
      <c r="G37" s="35"/>
      <c r="H37" s="15">
        <f>SUM(D37:F37)</f>
        <v>0</v>
      </c>
    </row>
    <row r="38" spans="2:8" x14ac:dyDescent="0.35">
      <c r="B38" s="23"/>
      <c r="C38" s="13"/>
      <c r="D38" s="15"/>
      <c r="E38" s="15"/>
      <c r="F38" s="15"/>
      <c r="G38" s="35"/>
      <c r="H38" s="15">
        <f>SUM(D38:F38)</f>
        <v>0</v>
      </c>
    </row>
    <row r="39" spans="2:8" x14ac:dyDescent="0.35">
      <c r="B39" s="23"/>
      <c r="C39" s="13"/>
      <c r="D39" s="15"/>
      <c r="E39" s="15"/>
      <c r="F39" s="15"/>
      <c r="G39" s="35"/>
      <c r="H39" s="15">
        <f>SUM(D39:F39)</f>
        <v>0</v>
      </c>
    </row>
    <row r="40" spans="2:8" x14ac:dyDescent="0.35">
      <c r="B40" s="23"/>
      <c r="C40" s="61"/>
      <c r="D40" s="15"/>
      <c r="E40" s="15"/>
      <c r="F40" s="15"/>
      <c r="G40" s="35"/>
      <c r="H40" s="15">
        <f>SUM(D40:F40)</f>
        <v>0</v>
      </c>
    </row>
    <row r="41" spans="2:8" x14ac:dyDescent="0.35">
      <c r="B41" s="23"/>
      <c r="C41" s="25"/>
      <c r="D41" s="15"/>
      <c r="E41" s="11"/>
      <c r="F41" s="11"/>
      <c r="H41" s="15">
        <f>SUM(D41:F41)</f>
        <v>0</v>
      </c>
    </row>
    <row r="42" spans="2:8" x14ac:dyDescent="0.35">
      <c r="B42" s="23"/>
      <c r="C42" s="9" t="s">
        <v>17</v>
      </c>
      <c r="D42" s="16">
        <f>SUM(D37:D41)</f>
        <v>0</v>
      </c>
      <c r="E42" s="16">
        <f t="shared" ref="E42:F42" si="6">SUM(E37:E41)</f>
        <v>0</v>
      </c>
      <c r="F42" s="16">
        <f t="shared" si="6"/>
        <v>0</v>
      </c>
      <c r="H42" s="16">
        <f>SUM(H37:H41)</f>
        <v>0</v>
      </c>
    </row>
    <row r="43" spans="2:8" x14ac:dyDescent="0.35">
      <c r="B43" s="23"/>
      <c r="C43" s="14" t="s">
        <v>41</v>
      </c>
      <c r="D43" s="13" t="s">
        <v>34</v>
      </c>
      <c r="E43" s="10"/>
      <c r="F43" s="10"/>
      <c r="H43" s="15"/>
    </row>
    <row r="44" spans="2:8" x14ac:dyDescent="0.35">
      <c r="B44" s="23"/>
      <c r="C44" s="25" t="s">
        <v>86</v>
      </c>
      <c r="D44" s="15">
        <v>166666.66666666666</v>
      </c>
      <c r="E44" s="15">
        <v>166666.66666666666</v>
      </c>
      <c r="F44" s="15">
        <v>166666.66666666666</v>
      </c>
      <c r="G44" s="35">
        <v>375000</v>
      </c>
      <c r="H44" s="15">
        <f t="shared" ref="H44:H49" si="7">SUM(D44:F44)</f>
        <v>500000</v>
      </c>
    </row>
    <row r="45" spans="2:8" x14ac:dyDescent="0.35">
      <c r="B45" s="23"/>
      <c r="C45" s="25" t="s">
        <v>87</v>
      </c>
      <c r="D45" s="15">
        <v>166666.66666666666</v>
      </c>
      <c r="E45" s="15">
        <v>166666.66666666666</v>
      </c>
      <c r="F45" s="15">
        <v>166666.66666666666</v>
      </c>
      <c r="G45" s="35">
        <v>781250</v>
      </c>
      <c r="H45" s="15">
        <f t="shared" si="7"/>
        <v>500000</v>
      </c>
    </row>
    <row r="46" spans="2:8" x14ac:dyDescent="0.35">
      <c r="B46" s="23"/>
      <c r="C46" s="25" t="s">
        <v>88</v>
      </c>
      <c r="D46" s="15">
        <v>83333.333333333328</v>
      </c>
      <c r="E46" s="15">
        <v>83333.333333333328</v>
      </c>
      <c r="F46" s="15">
        <v>83333.333333333328</v>
      </c>
      <c r="G46" s="35">
        <v>2083335</v>
      </c>
      <c r="H46" s="15">
        <f t="shared" si="7"/>
        <v>250000</v>
      </c>
    </row>
    <row r="47" spans="2:8" x14ac:dyDescent="0.35">
      <c r="B47" s="23"/>
      <c r="C47" s="25"/>
      <c r="D47" s="15"/>
      <c r="E47" s="11"/>
      <c r="F47" s="11"/>
      <c r="H47" s="15">
        <f t="shared" si="7"/>
        <v>0</v>
      </c>
    </row>
    <row r="48" spans="2:8" x14ac:dyDescent="0.35">
      <c r="B48" s="23"/>
      <c r="C48" s="25"/>
      <c r="D48" s="15"/>
      <c r="E48" s="11"/>
      <c r="F48" s="11"/>
      <c r="H48" s="15">
        <f t="shared" si="7"/>
        <v>0</v>
      </c>
    </row>
    <row r="49" spans="2:8" x14ac:dyDescent="0.35">
      <c r="B49" s="23"/>
      <c r="C49" s="10"/>
      <c r="D49" s="15"/>
      <c r="E49" s="11"/>
      <c r="F49" s="11"/>
      <c r="H49" s="15">
        <f t="shared" si="7"/>
        <v>0</v>
      </c>
    </row>
    <row r="50" spans="2:8" x14ac:dyDescent="0.35">
      <c r="B50" s="24"/>
      <c r="C50" s="9" t="s">
        <v>18</v>
      </c>
      <c r="D50" s="16">
        <f>SUM(D44:D49)</f>
        <v>416666.66666666663</v>
      </c>
      <c r="E50" s="16">
        <f t="shared" ref="E50:F50" si="8">SUM(E44:E49)</f>
        <v>416666.66666666663</v>
      </c>
      <c r="F50" s="16">
        <f t="shared" si="8"/>
        <v>416666.66666666663</v>
      </c>
      <c r="H50" s="16">
        <f>SUM(H44:H49)</f>
        <v>1250000</v>
      </c>
    </row>
    <row r="51" spans="2:8" x14ac:dyDescent="0.35">
      <c r="B51" s="24"/>
      <c r="C51" s="9" t="s">
        <v>19</v>
      </c>
      <c r="D51" s="16">
        <f>SUM(D50,D42,D35,D31,D27,D16,D11)</f>
        <v>416666.66666666663</v>
      </c>
      <c r="E51" s="16">
        <f t="shared" ref="E51:F51" si="9">SUM(E50,E42,E35,E31,E27,E16,E11)</f>
        <v>416666.66666666663</v>
      </c>
      <c r="F51" s="16">
        <f t="shared" si="9"/>
        <v>416666.66666666663</v>
      </c>
      <c r="H51" s="16">
        <f>SUM(D51:F51)</f>
        <v>1250000</v>
      </c>
    </row>
    <row r="52" spans="2:8" x14ac:dyDescent="0.35">
      <c r="B52" s="6"/>
      <c r="D52"/>
      <c r="E52"/>
      <c r="G52"/>
      <c r="H52" t="s">
        <v>20</v>
      </c>
    </row>
    <row r="53" spans="2:8" x14ac:dyDescent="0.35">
      <c r="B53" s="22" t="s">
        <v>42</v>
      </c>
      <c r="C53" s="17" t="s">
        <v>42</v>
      </c>
      <c r="D53" s="18"/>
      <c r="E53" s="18"/>
      <c r="F53" s="18"/>
      <c r="G53"/>
      <c r="H53" s="18" t="s">
        <v>20</v>
      </c>
    </row>
    <row r="54" spans="2:8" x14ac:dyDescent="0.35">
      <c r="B54" s="23"/>
      <c r="C54" s="25"/>
      <c r="D54" s="13"/>
      <c r="E54" s="10"/>
      <c r="F54" s="10"/>
      <c r="H54" s="15">
        <f>SUM(D54:F54)</f>
        <v>0</v>
      </c>
    </row>
    <row r="55" spans="2:8" x14ac:dyDescent="0.35">
      <c r="B55" s="23"/>
      <c r="C55" s="25"/>
      <c r="D55" s="13"/>
      <c r="E55" s="10"/>
      <c r="F55" s="10"/>
      <c r="H55" s="15">
        <f>SUM(D55:F55)</f>
        <v>0</v>
      </c>
    </row>
    <row r="56" spans="2:8" x14ac:dyDescent="0.35">
      <c r="B56" s="24"/>
      <c r="C56" s="9" t="s">
        <v>21</v>
      </c>
      <c r="D56" s="16">
        <f>SUM(D54:D55)</f>
        <v>0</v>
      </c>
      <c r="E56" s="16">
        <f t="shared" ref="E56:F56" si="10">SUM(E54:E55)</f>
        <v>0</v>
      </c>
      <c r="F56" s="16">
        <f t="shared" si="10"/>
        <v>0</v>
      </c>
      <c r="H56" s="16">
        <f>SUM(D56:F56)</f>
        <v>0</v>
      </c>
    </row>
    <row r="57" spans="2:8" ht="15" thickBot="1" x14ac:dyDescent="0.4">
      <c r="B57" s="6"/>
      <c r="D57"/>
      <c r="E57"/>
      <c r="G57"/>
      <c r="H57" t="s">
        <v>20</v>
      </c>
    </row>
    <row r="58" spans="2:8" s="1" customFormat="1" ht="29.5" thickBot="1" x14ac:dyDescent="0.4">
      <c r="B58" s="19" t="s">
        <v>22</v>
      </c>
      <c r="C58" s="19"/>
      <c r="D58" s="20">
        <f>SUM(D56,D51)</f>
        <v>416666.66666666663</v>
      </c>
      <c r="E58" s="20">
        <f t="shared" ref="E58:H58" si="11">SUM(E56,E51)</f>
        <v>416666.66666666663</v>
      </c>
      <c r="F58" s="20">
        <f t="shared" si="11"/>
        <v>416666.66666666663</v>
      </c>
      <c r="G58" s="7">
        <f>SUM(G56,G51)</f>
        <v>0</v>
      </c>
      <c r="H58" s="20">
        <f t="shared" si="11"/>
        <v>1250000</v>
      </c>
    </row>
    <row r="59" spans="2:8" x14ac:dyDescent="0.35">
      <c r="B59" s="6"/>
    </row>
    <row r="60" spans="2:8" x14ac:dyDescent="0.35">
      <c r="B60" s="6"/>
    </row>
    <row r="61" spans="2:8" x14ac:dyDescent="0.35">
      <c r="B61" s="6"/>
    </row>
    <row r="62" spans="2:8" x14ac:dyDescent="0.35">
      <c r="B62" s="6"/>
    </row>
    <row r="63" spans="2:8" x14ac:dyDescent="0.35">
      <c r="B63" s="6"/>
    </row>
    <row r="64" spans="2:8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  <row r="73" spans="2:2" x14ac:dyDescent="0.35">
      <c r="B73" s="6"/>
    </row>
  </sheetData>
  <pageMargins left="0.7" right="0.7" top="0.75" bottom="0.75" header="0.3" footer="0.3"/>
  <pageSetup scale="89" fitToHeight="0" orientation="landscape" r:id="rId1"/>
  <ignoredErrors>
    <ignoredError sqref="H8 H20:H26 H33 H44:H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C43" sqref="C43"/>
    </sheetView>
  </sheetViews>
  <sheetFormatPr defaultColWidth="9.1796875" defaultRowHeight="14.5" x14ac:dyDescent="0.35"/>
  <cols>
    <col min="1" max="1" width="3.1796875" customWidth="1"/>
    <col min="2" max="2" width="10.7265625" customWidth="1"/>
    <col min="3" max="3" width="45.54296875" customWidth="1"/>
    <col min="4" max="4" width="12.7265625" style="6" customWidth="1"/>
    <col min="5" max="5" width="12.54296875" style="2" customWidth="1"/>
    <col min="6" max="7" width="12.453125" customWidth="1"/>
    <col min="8" max="8" width="12.54296875" style="2" customWidth="1"/>
    <col min="9" max="9" width="0.81640625" style="7" customWidth="1"/>
    <col min="10" max="10" width="13.54296875" customWidth="1"/>
    <col min="11" max="11" width="10.1796875" customWidth="1"/>
  </cols>
  <sheetData>
    <row r="2" spans="2:39" ht="23.5" x14ac:dyDescent="0.55000000000000004">
      <c r="B2" s="30" t="s">
        <v>32</v>
      </c>
    </row>
    <row r="3" spans="2:39" x14ac:dyDescent="0.35">
      <c r="B3" s="64" t="s">
        <v>77</v>
      </c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5">
      <c r="B12" s="23"/>
      <c r="C12" s="14" t="s">
        <v>35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3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5">
      <c r="B17" s="23"/>
      <c r="C17" s="14" t="s">
        <v>36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3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3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5">
      <c r="B28" s="23"/>
      <c r="C28" s="14" t="s">
        <v>37</v>
      </c>
      <c r="D28" s="15"/>
      <c r="E28" s="10"/>
      <c r="F28" s="10"/>
      <c r="G28" s="10"/>
      <c r="H28" s="10"/>
      <c r="J28" s="15" t="s">
        <v>20</v>
      </c>
    </row>
    <row r="29" spans="2:10" x14ac:dyDescent="0.3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5">
      <c r="B30" s="23" t="s">
        <v>38</v>
      </c>
      <c r="C30" s="28" t="s">
        <v>38</v>
      </c>
      <c r="D30" s="13" t="s">
        <v>34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5">
      <c r="B32" s="23"/>
      <c r="C32" s="14" t="s">
        <v>39</v>
      </c>
      <c r="D32" s="13" t="s">
        <v>34</v>
      </c>
      <c r="E32" s="10"/>
      <c r="F32" s="10"/>
      <c r="G32" s="10"/>
      <c r="H32" s="10"/>
      <c r="J32" s="15"/>
    </row>
    <row r="33" spans="2:10" x14ac:dyDescent="0.3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5">
      <c r="B36" s="23"/>
      <c r="C36" s="14" t="s">
        <v>40</v>
      </c>
      <c r="D36" s="13" t="s">
        <v>34</v>
      </c>
      <c r="E36" s="10"/>
      <c r="F36" s="10"/>
      <c r="G36" s="10"/>
      <c r="H36" s="10"/>
      <c r="J36" s="15"/>
    </row>
    <row r="37" spans="2:10" x14ac:dyDescent="0.35">
      <c r="B37" s="23"/>
      <c r="C37" s="60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3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5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35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3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35">
      <c r="B43" s="23"/>
      <c r="C43" s="14" t="s">
        <v>41</v>
      </c>
      <c r="D43" s="13" t="s">
        <v>34</v>
      </c>
      <c r="E43" s="10"/>
      <c r="F43" s="10"/>
      <c r="G43" s="10"/>
      <c r="H43" s="10"/>
      <c r="J43" s="15"/>
    </row>
    <row r="44" spans="2:10" x14ac:dyDescent="0.3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3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3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3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5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35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35">
      <c r="B52" s="6"/>
      <c r="D52"/>
      <c r="E52"/>
      <c r="H52"/>
      <c r="I52"/>
      <c r="J52" t="s">
        <v>20</v>
      </c>
    </row>
    <row r="53" spans="2:10" ht="29" x14ac:dyDescent="0.35">
      <c r="B53" s="70" t="s">
        <v>42</v>
      </c>
      <c r="C53" s="17" t="s">
        <v>42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3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" thickBot="1" x14ac:dyDescent="0.4">
      <c r="B57" s="6"/>
      <c r="D57"/>
      <c r="E57"/>
      <c r="H57"/>
      <c r="I57"/>
      <c r="J57" t="s">
        <v>20</v>
      </c>
    </row>
    <row r="58" spans="2:10" s="1" customFormat="1" ht="29.5" thickBot="1" x14ac:dyDescent="0.4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  <row r="73" spans="2:2" x14ac:dyDescent="0.35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796875" defaultRowHeight="14.5" x14ac:dyDescent="0.35"/>
  <cols>
    <col min="1" max="1" width="3.1796875" customWidth="1"/>
    <col min="2" max="2" width="10" customWidth="1"/>
    <col min="3" max="3" width="46.81640625" customWidth="1"/>
    <col min="4" max="4" width="12.7265625" style="6" customWidth="1"/>
    <col min="5" max="5" width="12.453125" style="2" customWidth="1"/>
    <col min="6" max="6" width="12.81640625" customWidth="1"/>
    <col min="7" max="7" width="12.453125" customWidth="1"/>
    <col min="8" max="8" width="12.7265625" style="2" customWidth="1"/>
    <col min="9" max="9" width="0.81640625" style="7" customWidth="1"/>
    <col min="10" max="10" width="12.7265625" bestFit="1" customWidth="1"/>
    <col min="11" max="11" width="10.1796875" customWidth="1"/>
  </cols>
  <sheetData>
    <row r="2" spans="2:39" ht="23.5" x14ac:dyDescent="0.55000000000000004">
      <c r="B2" s="30" t="s">
        <v>32</v>
      </c>
    </row>
    <row r="3" spans="2:39" x14ac:dyDescent="0.35">
      <c r="B3" s="64" t="s">
        <v>77</v>
      </c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5">
      <c r="B12" s="23"/>
      <c r="C12" s="14" t="s">
        <v>35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3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5">
      <c r="B17" s="23"/>
      <c r="C17" s="14" t="s">
        <v>36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3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5">
      <c r="B19" s="23"/>
      <c r="C19" s="29"/>
      <c r="D19" s="15" t="s">
        <v>38</v>
      </c>
      <c r="E19" s="11" t="s">
        <v>38</v>
      </c>
      <c r="F19" s="11" t="s">
        <v>38</v>
      </c>
      <c r="G19" s="11"/>
      <c r="H19" s="11"/>
      <c r="J19" s="15">
        <f t="shared" si="3"/>
        <v>0</v>
      </c>
    </row>
    <row r="20" spans="2:10" x14ac:dyDescent="0.3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5">
      <c r="B28" s="23"/>
      <c r="C28" s="14" t="s">
        <v>37</v>
      </c>
      <c r="D28" s="15"/>
      <c r="E28" s="10"/>
      <c r="F28" s="10"/>
      <c r="G28" s="10"/>
      <c r="H28" s="10"/>
      <c r="J28" s="15" t="s">
        <v>20</v>
      </c>
    </row>
    <row r="29" spans="2:10" x14ac:dyDescent="0.3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5">
      <c r="B30" s="23" t="s">
        <v>38</v>
      </c>
      <c r="C30" s="28" t="s">
        <v>38</v>
      </c>
      <c r="D30" s="13" t="s">
        <v>34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3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5">
      <c r="B32" s="23"/>
      <c r="C32" s="14" t="s">
        <v>39</v>
      </c>
      <c r="D32" s="13" t="s">
        <v>34</v>
      </c>
      <c r="E32" s="10"/>
      <c r="F32" s="10"/>
      <c r="G32" s="10"/>
      <c r="H32" s="10"/>
      <c r="J32" s="15"/>
    </row>
    <row r="33" spans="2:10" x14ac:dyDescent="0.3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5">
      <c r="B36" s="23"/>
      <c r="C36" s="14" t="s">
        <v>40</v>
      </c>
      <c r="D36" s="13" t="s">
        <v>34</v>
      </c>
      <c r="E36" s="10"/>
      <c r="F36" s="10"/>
      <c r="G36" s="10"/>
      <c r="H36" s="10"/>
      <c r="J36" s="15"/>
    </row>
    <row r="37" spans="2:10" x14ac:dyDescent="0.3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3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35">
      <c r="B41" s="23"/>
      <c r="C41" s="9" t="s">
        <v>43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35">
      <c r="B42" s="23"/>
      <c r="C42" s="14" t="s">
        <v>44</v>
      </c>
      <c r="D42" s="13" t="s">
        <v>34</v>
      </c>
      <c r="E42" s="10"/>
      <c r="F42" s="10"/>
      <c r="G42" s="10"/>
      <c r="H42" s="10"/>
      <c r="J42" s="15"/>
    </row>
    <row r="43" spans="2:10" x14ac:dyDescent="0.3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3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3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3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3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3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3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35">
      <c r="B51" s="6"/>
      <c r="D51"/>
      <c r="E51"/>
      <c r="H51"/>
      <c r="I51"/>
      <c r="J51" t="s">
        <v>20</v>
      </c>
    </row>
    <row r="52" spans="2:10" ht="29" x14ac:dyDescent="0.35">
      <c r="B52" s="70" t="s">
        <v>42</v>
      </c>
      <c r="C52" s="17" t="s">
        <v>42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3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" thickBot="1" x14ac:dyDescent="0.4">
      <c r="B56" s="6"/>
      <c r="D56"/>
      <c r="E56"/>
      <c r="H56"/>
      <c r="I56"/>
      <c r="J56" t="s">
        <v>20</v>
      </c>
    </row>
    <row r="57" spans="2:10" s="1" customFormat="1" ht="29.5" thickBot="1" x14ac:dyDescent="0.4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35">
      <c r="B58" s="6"/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796875" defaultRowHeight="14.5" x14ac:dyDescent="0.35"/>
  <cols>
    <col min="1" max="1" width="3.1796875" customWidth="1"/>
    <col min="2" max="2" width="11.1796875" customWidth="1"/>
    <col min="3" max="3" width="46.453125" customWidth="1"/>
    <col min="4" max="4" width="13.26953125" style="6" customWidth="1"/>
    <col min="5" max="5" width="13.1796875" style="2" customWidth="1"/>
    <col min="6" max="7" width="13.1796875" customWidth="1"/>
    <col min="8" max="8" width="12.81640625" style="2" customWidth="1"/>
    <col min="9" max="9" width="0.81640625" style="7" customWidth="1"/>
    <col min="10" max="10" width="14.54296875" customWidth="1"/>
    <col min="11" max="11" width="10.1796875" customWidth="1"/>
  </cols>
  <sheetData>
    <row r="2" spans="2:39" ht="23.5" x14ac:dyDescent="0.55000000000000004">
      <c r="B2" s="30" t="s">
        <v>32</v>
      </c>
    </row>
    <row r="3" spans="2:39" x14ac:dyDescent="0.35">
      <c r="B3" s="64" t="s">
        <v>77</v>
      </c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5">
      <c r="B12" s="23"/>
      <c r="C12" s="14" t="s">
        <v>35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3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5">
      <c r="B17" s="23"/>
      <c r="C17" s="14" t="s">
        <v>36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3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3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5">
      <c r="B28" s="23"/>
      <c r="C28" s="14" t="s">
        <v>37</v>
      </c>
      <c r="D28" s="15"/>
      <c r="E28" s="10"/>
      <c r="F28" s="10"/>
      <c r="G28" s="10"/>
      <c r="H28" s="10"/>
      <c r="J28" s="15" t="s">
        <v>20</v>
      </c>
    </row>
    <row r="29" spans="2:10" x14ac:dyDescent="0.3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5">
      <c r="B30" s="23" t="s">
        <v>38</v>
      </c>
      <c r="C30" s="28" t="s">
        <v>38</v>
      </c>
      <c r="D30" s="13" t="s">
        <v>34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3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5">
      <c r="B32" s="23"/>
      <c r="C32" s="14" t="s">
        <v>39</v>
      </c>
      <c r="D32" s="13" t="s">
        <v>34</v>
      </c>
      <c r="E32" s="10"/>
      <c r="F32" s="10"/>
      <c r="G32" s="10"/>
      <c r="H32" s="10"/>
      <c r="J32" s="15"/>
    </row>
    <row r="33" spans="2:10" x14ac:dyDescent="0.3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5">
      <c r="B36" s="23"/>
      <c r="C36" s="14" t="s">
        <v>40</v>
      </c>
      <c r="D36" s="13" t="s">
        <v>34</v>
      </c>
      <c r="E36" s="10"/>
      <c r="F36" s="10"/>
      <c r="G36" s="10"/>
      <c r="H36" s="10"/>
      <c r="J36" s="15"/>
    </row>
    <row r="37" spans="2:10" x14ac:dyDescent="0.3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3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3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35">
      <c r="B42" s="23"/>
      <c r="C42" s="14" t="s">
        <v>41</v>
      </c>
      <c r="D42" s="13" t="s">
        <v>34</v>
      </c>
      <c r="E42" s="10"/>
      <c r="F42" s="10"/>
      <c r="G42" s="10"/>
      <c r="H42" s="10"/>
      <c r="J42" s="15"/>
    </row>
    <row r="43" spans="2:10" x14ac:dyDescent="0.3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3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3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3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3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3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3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35">
      <c r="B51" s="6"/>
      <c r="D51"/>
      <c r="E51"/>
      <c r="H51"/>
      <c r="I51"/>
      <c r="J51" t="s">
        <v>20</v>
      </c>
    </row>
    <row r="52" spans="2:10" ht="29" x14ac:dyDescent="0.35">
      <c r="B52" s="70" t="s">
        <v>42</v>
      </c>
      <c r="C52" s="17" t="s">
        <v>42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3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" thickBot="1" x14ac:dyDescent="0.4">
      <c r="B56" s="6"/>
      <c r="D56"/>
      <c r="E56"/>
      <c r="H56"/>
      <c r="I56"/>
      <c r="J56" t="s">
        <v>20</v>
      </c>
    </row>
    <row r="57" spans="2:10" s="1" customFormat="1" ht="29.5" thickBot="1" x14ac:dyDescent="0.4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35">
      <c r="B58" s="6"/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zoomScale="85" zoomScaleNormal="85" workbookViewId="0">
      <selection activeCell="C20" sqref="C20"/>
    </sheetView>
  </sheetViews>
  <sheetFormatPr defaultColWidth="9.1796875" defaultRowHeight="14.5" x14ac:dyDescent="0.35"/>
  <cols>
    <col min="1" max="1" width="3.1796875" customWidth="1"/>
    <col min="2" max="2" width="12.1796875" customWidth="1"/>
    <col min="3" max="3" width="52.81640625" customWidth="1"/>
    <col min="4" max="4" width="12.453125" style="6" customWidth="1"/>
    <col min="5" max="5" width="12.54296875" style="2" customWidth="1"/>
    <col min="6" max="6" width="12.453125" customWidth="1"/>
    <col min="7" max="7" width="13" customWidth="1"/>
    <col min="8" max="8" width="12.453125" style="2" customWidth="1"/>
    <col min="9" max="9" width="1.7265625" style="7" customWidth="1"/>
    <col min="10" max="10" width="14.54296875" customWidth="1"/>
    <col min="11" max="11" width="10.1796875" customWidth="1"/>
  </cols>
  <sheetData>
    <row r="2" spans="2:39" ht="23.5" x14ac:dyDescent="0.55000000000000004">
      <c r="B2" s="30" t="s">
        <v>32</v>
      </c>
    </row>
    <row r="3" spans="2:39" x14ac:dyDescent="0.35">
      <c r="B3" s="5"/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 x14ac:dyDescent="0.35">
      <c r="B8" s="23"/>
      <c r="C8" s="25" t="s">
        <v>45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29" x14ac:dyDescent="0.35">
      <c r="B9" s="23"/>
      <c r="C9" s="25" t="s">
        <v>46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35">
      <c r="B10" s="23"/>
      <c r="C10" s="27"/>
      <c r="D10" s="15"/>
      <c r="E10" s="11"/>
      <c r="F10" s="11"/>
      <c r="G10" s="11"/>
      <c r="H10" s="11"/>
      <c r="J10" s="15"/>
    </row>
    <row r="11" spans="2:39" x14ac:dyDescent="0.3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35">
      <c r="B12" s="23"/>
      <c r="C12" s="14" t="s">
        <v>35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35">
      <c r="B13" s="23"/>
      <c r="C13" s="25" t="s">
        <v>47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3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35">
      <c r="B17" s="23"/>
      <c r="C17" s="14" t="s">
        <v>36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35">
      <c r="B18" s="23"/>
      <c r="C18" s="29" t="s">
        <v>48</v>
      </c>
      <c r="D18" s="15" t="s">
        <v>38</v>
      </c>
      <c r="E18" s="11" t="s">
        <v>38</v>
      </c>
      <c r="F18" s="11" t="s">
        <v>38</v>
      </c>
      <c r="G18" s="11"/>
      <c r="H18" s="11"/>
      <c r="J18" s="15"/>
    </row>
    <row r="19" spans="2:10" x14ac:dyDescent="0.35">
      <c r="B19" s="23"/>
      <c r="C19" s="29" t="s">
        <v>49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35">
      <c r="B20" s="23"/>
      <c r="C20" s="29" t="s">
        <v>50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35">
      <c r="B21" s="23"/>
      <c r="C21" s="25" t="s">
        <v>51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35">
      <c r="B22" s="23"/>
      <c r="C22" s="29" t="s">
        <v>52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35">
      <c r="B23" s="23"/>
      <c r="C23" s="29" t="s">
        <v>53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35">
      <c r="B24" s="23"/>
      <c r="C24" s="29" t="s">
        <v>54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x14ac:dyDescent="0.35">
      <c r="B25" s="23"/>
      <c r="C25" s="25" t="s">
        <v>55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3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35">
      <c r="B27" s="23"/>
      <c r="C27" s="14" t="s">
        <v>37</v>
      </c>
      <c r="D27" s="15"/>
      <c r="E27" s="10"/>
      <c r="F27" s="10"/>
      <c r="G27" s="10"/>
      <c r="H27" s="10"/>
      <c r="J27" s="15" t="s">
        <v>20</v>
      </c>
    </row>
    <row r="28" spans="2:10" x14ac:dyDescent="0.35">
      <c r="B28" s="23"/>
      <c r="C28" s="25" t="s">
        <v>56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35">
      <c r="B29" s="23" t="s">
        <v>38</v>
      </c>
      <c r="C29" s="28" t="s">
        <v>38</v>
      </c>
      <c r="D29" s="13" t="s">
        <v>34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3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35">
      <c r="B31" s="23"/>
      <c r="C31" s="14" t="s">
        <v>39</v>
      </c>
      <c r="D31" s="13" t="s">
        <v>34</v>
      </c>
      <c r="E31" s="10"/>
      <c r="F31" s="10"/>
      <c r="G31" s="10"/>
      <c r="H31" s="10"/>
      <c r="J31" s="15"/>
    </row>
    <row r="32" spans="2:10" x14ac:dyDescent="0.35">
      <c r="B32" s="23"/>
      <c r="C32" s="25" t="s">
        <v>57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3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3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35">
      <c r="B35" s="23"/>
      <c r="C35" s="14" t="s">
        <v>40</v>
      </c>
      <c r="D35" s="13" t="s">
        <v>34</v>
      </c>
      <c r="E35" s="10"/>
      <c r="F35" s="10"/>
      <c r="G35" s="10"/>
      <c r="H35" s="10"/>
      <c r="J35" s="15"/>
    </row>
    <row r="36" spans="2:10" ht="58" x14ac:dyDescent="0.35">
      <c r="B36" s="23"/>
      <c r="C36" s="25" t="s">
        <v>58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58" x14ac:dyDescent="0.35">
      <c r="B37" s="23"/>
      <c r="C37" s="25" t="s">
        <v>59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58" x14ac:dyDescent="0.35">
      <c r="B38" s="23"/>
      <c r="C38" s="25" t="s">
        <v>60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3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3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35">
      <c r="B41" s="23"/>
      <c r="C41" s="14" t="s">
        <v>41</v>
      </c>
      <c r="D41" s="13" t="s">
        <v>34</v>
      </c>
      <c r="E41" s="10"/>
      <c r="F41" s="10"/>
      <c r="G41" s="10"/>
      <c r="H41" s="10"/>
      <c r="J41" s="15"/>
    </row>
    <row r="42" spans="2:10" x14ac:dyDescent="0.35">
      <c r="B42" s="23"/>
      <c r="C42" s="25" t="s">
        <v>61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29" x14ac:dyDescent="0.35">
      <c r="B43" s="23"/>
      <c r="C43" s="25" t="s">
        <v>62</v>
      </c>
      <c r="D43" s="15">
        <v>10000000</v>
      </c>
      <c r="E43" s="59">
        <v>10000000</v>
      </c>
      <c r="F43" s="59">
        <v>10000000</v>
      </c>
      <c r="G43" s="59">
        <v>10000000</v>
      </c>
      <c r="H43" s="59">
        <v>10000000</v>
      </c>
      <c r="J43" s="15">
        <f t="shared" si="6"/>
        <v>50000000</v>
      </c>
    </row>
    <row r="44" spans="2:10" x14ac:dyDescent="0.3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3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3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35">
      <c r="B47" s="6"/>
      <c r="D47"/>
      <c r="E47"/>
      <c r="H47"/>
      <c r="I47"/>
      <c r="J47" t="s">
        <v>20</v>
      </c>
    </row>
    <row r="48" spans="2:10" x14ac:dyDescent="0.35">
      <c r="B48" s="22" t="s">
        <v>42</v>
      </c>
      <c r="C48" s="17" t="s">
        <v>42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3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3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3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" thickBot="1" x14ac:dyDescent="0.4">
      <c r="B52" s="6"/>
      <c r="D52"/>
      <c r="E52"/>
      <c r="H52"/>
      <c r="I52"/>
      <c r="J52" t="s">
        <v>20</v>
      </c>
    </row>
    <row r="53" spans="2:10" s="1" customFormat="1" ht="29.5" thickBot="1" x14ac:dyDescent="0.4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35">
      <c r="B54" s="6"/>
    </row>
    <row r="55" spans="2:10" x14ac:dyDescent="0.35">
      <c r="B55" s="6"/>
    </row>
    <row r="56" spans="2:10" x14ac:dyDescent="0.35">
      <c r="B56" s="6"/>
    </row>
    <row r="57" spans="2:10" x14ac:dyDescent="0.35">
      <c r="B57" s="6"/>
    </row>
    <row r="58" spans="2:10" x14ac:dyDescent="0.35">
      <c r="B58" s="6"/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1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7" sqref="P27"/>
    </sheetView>
  </sheetViews>
  <sheetFormatPr defaultColWidth="9.1796875" defaultRowHeight="14.5" x14ac:dyDescent="0.35"/>
  <cols>
    <col min="1" max="1" width="3.1796875" customWidth="1"/>
    <col min="2" max="2" width="12.1796875" customWidth="1"/>
    <col min="3" max="3" width="52.81640625" customWidth="1"/>
    <col min="4" max="4" width="12.81640625" style="6" customWidth="1"/>
    <col min="5" max="5" width="12.453125" style="2" customWidth="1"/>
    <col min="6" max="6" width="12.7265625" customWidth="1"/>
    <col min="7" max="7" width="12.81640625" customWidth="1"/>
    <col min="8" max="8" width="13.453125" style="2" customWidth="1"/>
    <col min="9" max="9" width="0.81640625" style="7" customWidth="1"/>
    <col min="10" max="10" width="14.453125" customWidth="1"/>
    <col min="11" max="11" width="10.1796875" customWidth="1"/>
  </cols>
  <sheetData>
    <row r="2" spans="2:39" ht="23.5" x14ac:dyDescent="0.55000000000000004">
      <c r="B2" s="30" t="s">
        <v>32</v>
      </c>
    </row>
    <row r="3" spans="2:39" x14ac:dyDescent="0.35">
      <c r="B3" s="5"/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 x14ac:dyDescent="0.35">
      <c r="B8" s="23"/>
      <c r="C8" s="25" t="s">
        <v>45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3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35">
      <c r="B12" s="23"/>
      <c r="C12" s="14" t="s">
        <v>35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35">
      <c r="B13" s="23"/>
      <c r="C13" s="25" t="s">
        <v>47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3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35">
      <c r="B17" s="23"/>
      <c r="C17" s="14" t="s">
        <v>36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35">
      <c r="B18" s="23"/>
      <c r="C18" s="25" t="s">
        <v>63</v>
      </c>
      <c r="D18" s="13"/>
      <c r="E18" s="10"/>
      <c r="F18" s="10"/>
      <c r="G18" s="10"/>
      <c r="H18" s="10"/>
      <c r="J18" s="15" t="s">
        <v>34</v>
      </c>
    </row>
    <row r="19" spans="2:10" x14ac:dyDescent="0.35">
      <c r="B19" s="23"/>
      <c r="C19" s="29" t="s">
        <v>48</v>
      </c>
      <c r="D19" s="15" t="s">
        <v>38</v>
      </c>
      <c r="E19" s="11" t="s">
        <v>38</v>
      </c>
      <c r="F19" s="11" t="s">
        <v>38</v>
      </c>
      <c r="G19" s="11"/>
      <c r="H19" s="11"/>
      <c r="J19" s="15"/>
    </row>
    <row r="20" spans="2:10" x14ac:dyDescent="0.35">
      <c r="B20" s="23"/>
      <c r="C20" s="29" t="s">
        <v>49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35">
      <c r="B21" s="23"/>
      <c r="C21" s="29" t="s">
        <v>50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35">
      <c r="B22" s="23"/>
      <c r="C22" s="25" t="s">
        <v>51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35">
      <c r="B23" s="23"/>
      <c r="C23" s="29" t="s">
        <v>52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35">
      <c r="B24" s="23"/>
      <c r="C24" s="29" t="s">
        <v>53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35">
      <c r="B25" s="23"/>
      <c r="C25" s="29" t="s">
        <v>54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35">
      <c r="B26" s="23"/>
      <c r="C26" s="25" t="s">
        <v>55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3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35">
      <c r="B28" s="23"/>
      <c r="C28" s="14" t="s">
        <v>37</v>
      </c>
      <c r="D28" s="15"/>
      <c r="E28" s="10"/>
      <c r="F28" s="10"/>
      <c r="G28" s="10"/>
      <c r="H28" s="10"/>
      <c r="J28" s="15" t="s">
        <v>20</v>
      </c>
    </row>
    <row r="29" spans="2:10" x14ac:dyDescent="0.3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5">
      <c r="B30" s="23" t="s">
        <v>38</v>
      </c>
      <c r="C30" s="28" t="s">
        <v>38</v>
      </c>
      <c r="D30" s="13" t="s">
        <v>34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5">
      <c r="B32" s="23"/>
      <c r="C32" s="14" t="s">
        <v>39</v>
      </c>
      <c r="D32" s="13" t="s">
        <v>34</v>
      </c>
      <c r="E32" s="10"/>
      <c r="F32" s="10"/>
      <c r="G32" s="10"/>
      <c r="H32" s="10"/>
      <c r="J32" s="15"/>
    </row>
    <row r="33" spans="2:10" x14ac:dyDescent="0.35">
      <c r="B33" s="23"/>
      <c r="C33" s="25" t="s">
        <v>64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3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35">
      <c r="B36" s="23"/>
      <c r="C36" s="14" t="s">
        <v>40</v>
      </c>
      <c r="D36" s="13" t="s">
        <v>34</v>
      </c>
      <c r="E36" s="10"/>
      <c r="F36" s="10"/>
      <c r="G36" s="10"/>
      <c r="H36" s="10"/>
      <c r="J36" s="15"/>
    </row>
    <row r="37" spans="2:10" x14ac:dyDescent="0.3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3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3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35">
      <c r="B40" s="23"/>
      <c r="C40" s="61"/>
      <c r="D40" s="15"/>
      <c r="E40" s="15"/>
      <c r="F40" s="15"/>
      <c r="G40" s="15"/>
      <c r="H40" s="15"/>
      <c r="I40" s="35"/>
      <c r="J40" s="15"/>
    </row>
    <row r="41" spans="2:10" x14ac:dyDescent="0.3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3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35">
      <c r="B43" s="23"/>
      <c r="C43" s="14" t="s">
        <v>41</v>
      </c>
      <c r="D43" s="13" t="s">
        <v>34</v>
      </c>
      <c r="E43" s="10"/>
      <c r="F43" s="10"/>
      <c r="G43" s="10"/>
      <c r="H43" s="10"/>
      <c r="J43" s="15"/>
    </row>
    <row r="44" spans="2:10" ht="43.5" x14ac:dyDescent="0.35">
      <c r="B44" s="23"/>
      <c r="C44" s="25" t="s">
        <v>65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58" x14ac:dyDescent="0.35">
      <c r="B45" s="23"/>
      <c r="C45" s="25" t="s">
        <v>66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87" x14ac:dyDescent="0.35">
      <c r="B46" s="23"/>
      <c r="C46" s="25" t="s">
        <v>67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3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3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35">
      <c r="B52" s="6"/>
      <c r="D52"/>
      <c r="E52"/>
      <c r="H52"/>
      <c r="I52"/>
      <c r="J52" t="s">
        <v>20</v>
      </c>
    </row>
    <row r="53" spans="2:10" x14ac:dyDescent="0.35">
      <c r="B53" s="22" t="s">
        <v>42</v>
      </c>
      <c r="C53" s="17" t="s">
        <v>42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3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" thickBot="1" x14ac:dyDescent="0.4">
      <c r="B57" s="6"/>
      <c r="D57"/>
      <c r="E57"/>
      <c r="H57"/>
      <c r="I57"/>
      <c r="J57" t="s">
        <v>20</v>
      </c>
    </row>
    <row r="58" spans="2:10" s="1" customFormat="1" ht="29.5" thickBot="1" x14ac:dyDescent="0.4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  <row r="73" spans="2:2" x14ac:dyDescent="0.3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5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Props1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5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2024-04-01T21:28:05Z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