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vrc.sharepoint.com/sites/TeamHVRC/Shared Documents/General/GrantApps/CPRG/Landfills/App Forms/Narrative Attachment Uploads/"/>
    </mc:Choice>
  </mc:AlternateContent>
  <xr:revisionPtr revIDLastSave="7" documentId="8_{4E817F2B-97A5-4413-93F2-15DA6F2F528F}" xr6:coauthVersionLast="47" xr6:coauthVersionMax="47" xr10:uidLastSave="{48957E0A-DE27-4E0C-8D9E-9556A5356AB4}"/>
  <bookViews>
    <workbookView xWindow="22932" yWindow="-108" windowWidth="23256" windowHeight="12576" activeTab="6" xr2:uid="{E0B51452-F58B-4DD3-98BC-AFB1C012821A}"/>
  </bookViews>
  <sheets>
    <sheet name="Overall GHG Reductions" sheetId="18" r:id="rId1"/>
    <sheet name="Dutchess County" sheetId="20" r:id="rId2"/>
    <sheet name="City of Beacon" sheetId="3" r:id="rId3"/>
    <sheet name="Town of Amenia" sheetId="1" r:id="rId4"/>
    <sheet name="Town of Bethel" sheetId="9" r:id="rId5"/>
    <sheet name="Town of Cornwall" sheetId="19" r:id="rId6"/>
    <sheet name="Town of Gardiner" sheetId="11" r:id="rId7"/>
    <sheet name="Town of Hurley" sheetId="16" r:id="rId8"/>
    <sheet name="Town of New Paltz" sheetId="15" r:id="rId9"/>
    <sheet name="Town of North East" sheetId="17" r:id="rId10"/>
    <sheet name="Town of Philipstown" sheetId="13" r:id="rId11"/>
    <sheet name="Town of Rhinebeck" sheetId="2" r:id="rId12"/>
    <sheet name="Town of Wallkill" sheetId="10" r:id="rId13"/>
    <sheet name="Town of Woodstock" sheetId="14" r:id="rId14"/>
    <sheet name="Village of Mamaroneck" sheetId="12" r:id="rId15"/>
  </sheets>
  <definedNames>
    <definedName name="OpenYear" localSheetId="5">'Town of Cornwall'!$D$9</definedName>
    <definedName name="OpenYear" localSheetId="6">'Town of Gardiner'!$D$9</definedName>
    <definedName name="OpenYear" localSheetId="7">'Town of Hurley'!$D$9</definedName>
    <definedName name="OpenYear" localSheetId="8">'Town of New Paltz'!$D$9</definedName>
    <definedName name="OpenYear" localSheetId="9">'Town of North East'!$D$9</definedName>
    <definedName name="OpenYear" localSheetId="10">'Town of Philipstown'!$D$9</definedName>
    <definedName name="OpenYear" localSheetId="12">'Town of Wallkill'!$D$9</definedName>
    <definedName name="OpenYear" localSheetId="13">'Town of Woodstock'!$D$9</definedName>
    <definedName name="OpenYear" localSheetId="14">'Village of Mamaroneck'!$D$9</definedName>
    <definedName name="OpenYear">'Town of Bethel'!$D$9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8" l="1"/>
  <c r="N26" i="18"/>
  <c r="S26" i="18"/>
  <c r="P5" i="18"/>
  <c r="P4" i="18"/>
  <c r="P3" i="18"/>
  <c r="P2" i="18"/>
  <c r="O26" i="18"/>
  <c r="P26" i="18"/>
  <c r="Q26" i="18"/>
  <c r="R26" i="18"/>
  <c r="Q12" i="18"/>
  <c r="P12" i="18"/>
  <c r="O12" i="18"/>
  <c r="S12" i="18" s="1"/>
  <c r="N12" i="18"/>
  <c r="R12" i="18" s="1"/>
  <c r="P7" i="18"/>
  <c r="P6" i="18"/>
  <c r="B7" i="18"/>
  <c r="B5" i="18"/>
  <c r="B4" i="18"/>
  <c r="B3" i="18"/>
  <c r="B2" i="18"/>
  <c r="H29" i="20"/>
  <c r="L50" i="20"/>
  <c r="G50" i="3"/>
  <c r="G50" i="20"/>
  <c r="J14" i="20"/>
  <c r="J13" i="20"/>
  <c r="J12" i="20"/>
  <c r="L49" i="20"/>
  <c r="K49" i="20"/>
  <c r="L48" i="20"/>
  <c r="K48" i="20"/>
  <c r="L47" i="20"/>
  <c r="K47" i="20"/>
  <c r="L46" i="20"/>
  <c r="K46" i="20"/>
  <c r="L45" i="20"/>
  <c r="K45" i="20"/>
  <c r="L44" i="20"/>
  <c r="K44" i="20"/>
  <c r="L43" i="20"/>
  <c r="K43" i="20"/>
  <c r="L42" i="20"/>
  <c r="K42" i="20"/>
  <c r="L41" i="20"/>
  <c r="K41" i="20"/>
  <c r="L40" i="20"/>
  <c r="K40" i="20"/>
  <c r="L39" i="20"/>
  <c r="K39" i="20"/>
  <c r="L38" i="20"/>
  <c r="K38" i="20"/>
  <c r="L37" i="20"/>
  <c r="K37" i="20"/>
  <c r="L36" i="20"/>
  <c r="K36" i="20"/>
  <c r="L35" i="20"/>
  <c r="K35" i="20"/>
  <c r="L34" i="20"/>
  <c r="K34" i="20"/>
  <c r="L33" i="20"/>
  <c r="K33" i="20"/>
  <c r="L32" i="20"/>
  <c r="K32" i="20"/>
  <c r="L31" i="20"/>
  <c r="K31" i="20"/>
  <c r="L30" i="20"/>
  <c r="K30" i="20"/>
  <c r="L28" i="20"/>
  <c r="K28" i="20"/>
  <c r="L27" i="20"/>
  <c r="K27" i="20"/>
  <c r="L26" i="20"/>
  <c r="K26" i="20"/>
  <c r="L25" i="20"/>
  <c r="K25" i="20"/>
  <c r="L24" i="20"/>
  <c r="K24" i="20"/>
  <c r="L23" i="20"/>
  <c r="K23" i="20"/>
  <c r="G6" i="20"/>
  <c r="C6" i="20"/>
  <c r="E6" i="20" s="1"/>
  <c r="H6" i="20" s="1"/>
  <c r="J6" i="20" s="1"/>
  <c r="F11" i="20" s="1"/>
  <c r="M29" i="20" l="1"/>
  <c r="H29" i="3"/>
  <c r="O13" i="18"/>
  <c r="Q25" i="18"/>
  <c r="P25" i="18"/>
  <c r="O25" i="18"/>
  <c r="N25" i="18"/>
  <c r="R25" i="18" s="1"/>
  <c r="Q24" i="18"/>
  <c r="P24" i="18"/>
  <c r="O24" i="18"/>
  <c r="N24" i="18"/>
  <c r="R24" i="18" s="1"/>
  <c r="Q23" i="18"/>
  <c r="P23" i="18"/>
  <c r="O23" i="18"/>
  <c r="N23" i="18"/>
  <c r="R23" i="18" s="1"/>
  <c r="Q22" i="18"/>
  <c r="P22" i="18"/>
  <c r="O22" i="18"/>
  <c r="N22" i="18"/>
  <c r="R22" i="18" s="1"/>
  <c r="Q21" i="18"/>
  <c r="P21" i="18"/>
  <c r="O21" i="18"/>
  <c r="N21" i="18"/>
  <c r="R21" i="18" s="1"/>
  <c r="Q20" i="18"/>
  <c r="P20" i="18"/>
  <c r="O20" i="18"/>
  <c r="N20" i="18"/>
  <c r="R20" i="18" s="1"/>
  <c r="Q19" i="18"/>
  <c r="P19" i="18"/>
  <c r="O19" i="18"/>
  <c r="N19" i="18"/>
  <c r="R19" i="18" s="1"/>
  <c r="Q18" i="18"/>
  <c r="P18" i="18"/>
  <c r="O18" i="18"/>
  <c r="N18" i="18"/>
  <c r="R18" i="18" s="1"/>
  <c r="Q17" i="18"/>
  <c r="P17" i="18"/>
  <c r="O17" i="18"/>
  <c r="N17" i="18"/>
  <c r="R17" i="18" s="1"/>
  <c r="Q15" i="18"/>
  <c r="P15" i="18"/>
  <c r="O15" i="18"/>
  <c r="N15" i="18"/>
  <c r="R15" i="18" s="1"/>
  <c r="Q14" i="18"/>
  <c r="P14" i="18"/>
  <c r="O14" i="18"/>
  <c r="N14" i="18"/>
  <c r="R14" i="18" s="1"/>
  <c r="Q13" i="18"/>
  <c r="P13" i="18"/>
  <c r="N13" i="18"/>
  <c r="O5" i="18"/>
  <c r="O4" i="18"/>
  <c r="O3" i="18"/>
  <c r="O2" i="18"/>
  <c r="N5" i="18"/>
  <c r="N4" i="18"/>
  <c r="N3" i="18"/>
  <c r="N2" i="18"/>
  <c r="M5" i="18"/>
  <c r="M4" i="18"/>
  <c r="M3" i="18"/>
  <c r="M2" i="18"/>
  <c r="L5" i="18"/>
  <c r="L4" i="18"/>
  <c r="L3" i="18"/>
  <c r="L2" i="18"/>
  <c r="K5" i="18"/>
  <c r="K4" i="18"/>
  <c r="K3" i="18"/>
  <c r="K2" i="18"/>
  <c r="J5" i="18"/>
  <c r="J4" i="18"/>
  <c r="J3" i="18"/>
  <c r="J2" i="18"/>
  <c r="I5" i="18"/>
  <c r="I4" i="18"/>
  <c r="I3" i="18"/>
  <c r="I2" i="18"/>
  <c r="H5" i="18"/>
  <c r="H4" i="18"/>
  <c r="H3" i="18"/>
  <c r="H2" i="18"/>
  <c r="G5" i="18"/>
  <c r="G4" i="18"/>
  <c r="G3" i="18"/>
  <c r="G2" i="18"/>
  <c r="E5" i="18"/>
  <c r="E4" i="18"/>
  <c r="E3" i="18"/>
  <c r="E2" i="18"/>
  <c r="D5" i="18"/>
  <c r="D4" i="18"/>
  <c r="D3" i="18"/>
  <c r="D2" i="18"/>
  <c r="C5" i="18"/>
  <c r="C4" i="18"/>
  <c r="C2" i="18"/>
  <c r="L23" i="19"/>
  <c r="K24" i="19"/>
  <c r="J17" i="19"/>
  <c r="S14" i="18" l="1"/>
  <c r="S15" i="18"/>
  <c r="S17" i="18"/>
  <c r="S18" i="18"/>
  <c r="S19" i="18"/>
  <c r="S20" i="18"/>
  <c r="S21" i="18"/>
  <c r="S22" i="18"/>
  <c r="S23" i="18"/>
  <c r="S24" i="18"/>
  <c r="S25" i="18"/>
  <c r="C6" i="18"/>
  <c r="C3" i="18"/>
  <c r="R13" i="18"/>
  <c r="S13" i="18"/>
  <c r="G50" i="19"/>
  <c r="L49" i="19"/>
  <c r="K49" i="19"/>
  <c r="L48" i="19"/>
  <c r="K48" i="19"/>
  <c r="L47" i="19"/>
  <c r="K47" i="19"/>
  <c r="L46" i="19"/>
  <c r="K46" i="19"/>
  <c r="L45" i="19"/>
  <c r="K45" i="19"/>
  <c r="L44" i="19"/>
  <c r="K44" i="19"/>
  <c r="L43" i="19"/>
  <c r="K43" i="19"/>
  <c r="L42" i="19"/>
  <c r="K42" i="19"/>
  <c r="L41" i="19"/>
  <c r="K41" i="19"/>
  <c r="L40" i="19"/>
  <c r="K40" i="19"/>
  <c r="L39" i="19"/>
  <c r="K39" i="19"/>
  <c r="L38" i="19"/>
  <c r="K38" i="19"/>
  <c r="L37" i="19"/>
  <c r="K37" i="19"/>
  <c r="L36" i="19"/>
  <c r="K36" i="19"/>
  <c r="L35" i="19"/>
  <c r="K35" i="19"/>
  <c r="L34" i="19"/>
  <c r="K34" i="19"/>
  <c r="L33" i="19"/>
  <c r="K33" i="19"/>
  <c r="L32" i="19"/>
  <c r="K32" i="19"/>
  <c r="L31" i="19"/>
  <c r="K31" i="19"/>
  <c r="L30" i="19"/>
  <c r="K30" i="19"/>
  <c r="H29" i="19"/>
  <c r="L28" i="19"/>
  <c r="K28" i="19"/>
  <c r="L27" i="19"/>
  <c r="K27" i="19"/>
  <c r="L26" i="19"/>
  <c r="K26" i="19"/>
  <c r="L25" i="19"/>
  <c r="K25" i="19"/>
  <c r="L24" i="19"/>
  <c r="K23" i="19"/>
  <c r="G6" i="19"/>
  <c r="C6" i="19"/>
  <c r="E6" i="19" s="1"/>
  <c r="H6" i="19" s="1"/>
  <c r="J6" i="19" s="1"/>
  <c r="F11" i="19" s="1"/>
  <c r="C7" i="18" l="1"/>
  <c r="F2" i="18"/>
  <c r="N16" i="18"/>
  <c r="F3" i="18"/>
  <c r="O16" i="18"/>
  <c r="L50" i="19"/>
  <c r="M29" i="19"/>
  <c r="Q16" i="18" l="1"/>
  <c r="F5" i="18"/>
  <c r="R16" i="18"/>
  <c r="F4" i="18"/>
  <c r="F6" i="18" s="1"/>
  <c r="P16" i="18"/>
  <c r="F7" i="18"/>
  <c r="S16" i="18"/>
  <c r="J17" i="11"/>
  <c r="G51" i="11" l="1"/>
  <c r="L50" i="11"/>
  <c r="K50" i="11"/>
  <c r="L49" i="11"/>
  <c r="K49" i="11"/>
  <c r="L48" i="11"/>
  <c r="K48" i="11"/>
  <c r="L47" i="11"/>
  <c r="K47" i="11"/>
  <c r="L46" i="11"/>
  <c r="K46" i="11"/>
  <c r="L45" i="11"/>
  <c r="K45" i="11"/>
  <c r="L44" i="11"/>
  <c r="K44" i="11"/>
  <c r="L43" i="11"/>
  <c r="K43" i="11"/>
  <c r="L42" i="11"/>
  <c r="K42" i="11"/>
  <c r="L41" i="11"/>
  <c r="K41" i="11"/>
  <c r="L40" i="11"/>
  <c r="K40" i="11"/>
  <c r="L39" i="11"/>
  <c r="K39" i="11"/>
  <c r="L38" i="11"/>
  <c r="K38" i="11"/>
  <c r="L37" i="11"/>
  <c r="K37" i="11"/>
  <c r="L36" i="11"/>
  <c r="K36" i="11"/>
  <c r="L35" i="11"/>
  <c r="K35" i="11"/>
  <c r="L34" i="11"/>
  <c r="K34" i="11"/>
  <c r="L33" i="11"/>
  <c r="K33" i="11"/>
  <c r="L32" i="11"/>
  <c r="K32" i="11"/>
  <c r="L31" i="11"/>
  <c r="K31" i="11"/>
  <c r="H30" i="11"/>
  <c r="L29" i="11"/>
  <c r="K29" i="11"/>
  <c r="L28" i="11"/>
  <c r="K28" i="11"/>
  <c r="L27" i="11"/>
  <c r="K27" i="11"/>
  <c r="L26" i="11"/>
  <c r="K26" i="11"/>
  <c r="L25" i="11"/>
  <c r="K25" i="11"/>
  <c r="L24" i="11"/>
  <c r="K24" i="11"/>
  <c r="G6" i="18"/>
  <c r="G7" i="18"/>
  <c r="H50" i="2"/>
  <c r="M49" i="2"/>
  <c r="L49" i="2"/>
  <c r="M48" i="2"/>
  <c r="L48" i="2"/>
  <c r="M47" i="2"/>
  <c r="L47" i="2"/>
  <c r="M46" i="2"/>
  <c r="L46" i="2"/>
  <c r="M45" i="2"/>
  <c r="L45" i="2"/>
  <c r="M44" i="2"/>
  <c r="L44" i="2"/>
  <c r="M43" i="2"/>
  <c r="L43" i="2"/>
  <c r="M42" i="2"/>
  <c r="L42" i="2"/>
  <c r="M41" i="2"/>
  <c r="L41" i="2"/>
  <c r="M40" i="2"/>
  <c r="L40" i="2"/>
  <c r="M39" i="2"/>
  <c r="L39" i="2"/>
  <c r="M38" i="2"/>
  <c r="L38" i="2"/>
  <c r="M37" i="2"/>
  <c r="L37" i="2"/>
  <c r="M36" i="2"/>
  <c r="L36" i="2"/>
  <c r="M35" i="2"/>
  <c r="L35" i="2"/>
  <c r="M34" i="2"/>
  <c r="L34" i="2"/>
  <c r="M33" i="2"/>
  <c r="L33" i="2"/>
  <c r="M32" i="2"/>
  <c r="L32" i="2"/>
  <c r="M31" i="2"/>
  <c r="L31" i="2"/>
  <c r="M30" i="2"/>
  <c r="L30" i="2"/>
  <c r="I29" i="2"/>
  <c r="M28" i="2"/>
  <c r="L28" i="2"/>
  <c r="M27" i="2"/>
  <c r="L27" i="2"/>
  <c r="M26" i="2"/>
  <c r="L26" i="2"/>
  <c r="M25" i="2"/>
  <c r="L25" i="2"/>
  <c r="M24" i="2"/>
  <c r="L24" i="2"/>
  <c r="M23" i="2"/>
  <c r="L23" i="2"/>
  <c r="L51" i="11" l="1"/>
  <c r="M30" i="11"/>
  <c r="M50" i="2"/>
  <c r="L7" i="18" s="1"/>
  <c r="N29" i="2"/>
  <c r="L6" i="18" s="1"/>
  <c r="G50" i="17" l="1"/>
  <c r="L49" i="17"/>
  <c r="K49" i="17"/>
  <c r="L48" i="17"/>
  <c r="K48" i="17"/>
  <c r="L47" i="17"/>
  <c r="K47" i="17"/>
  <c r="L46" i="17"/>
  <c r="K46" i="17"/>
  <c r="L45" i="17"/>
  <c r="K45" i="17"/>
  <c r="L44" i="17"/>
  <c r="K44" i="17"/>
  <c r="L43" i="17"/>
  <c r="K43" i="17"/>
  <c r="L42" i="17"/>
  <c r="K42" i="17"/>
  <c r="L41" i="17"/>
  <c r="K41" i="17"/>
  <c r="L40" i="17"/>
  <c r="K40" i="17"/>
  <c r="L39" i="17"/>
  <c r="K39" i="17"/>
  <c r="L38" i="17"/>
  <c r="K38" i="17"/>
  <c r="L37" i="17"/>
  <c r="K37" i="17"/>
  <c r="L36" i="17"/>
  <c r="K36" i="17"/>
  <c r="L35" i="17"/>
  <c r="K35" i="17"/>
  <c r="L34" i="17"/>
  <c r="K34" i="17"/>
  <c r="L33" i="17"/>
  <c r="K33" i="17"/>
  <c r="L32" i="17"/>
  <c r="K32" i="17"/>
  <c r="L31" i="17"/>
  <c r="K31" i="17"/>
  <c r="L30" i="17"/>
  <c r="K30" i="17"/>
  <c r="H29" i="17"/>
  <c r="L28" i="17"/>
  <c r="K28" i="17"/>
  <c r="L27" i="17"/>
  <c r="K27" i="17"/>
  <c r="L26" i="17"/>
  <c r="K26" i="17"/>
  <c r="L25" i="17"/>
  <c r="K25" i="17"/>
  <c r="L24" i="17"/>
  <c r="K24" i="17"/>
  <c r="L23" i="17"/>
  <c r="K23" i="17"/>
  <c r="J15" i="17"/>
  <c r="G6" i="17"/>
  <c r="C6" i="17"/>
  <c r="E6" i="17" s="1"/>
  <c r="G51" i="16"/>
  <c r="L50" i="16"/>
  <c r="K50" i="16"/>
  <c r="L49" i="16"/>
  <c r="K49" i="16"/>
  <c r="L48" i="16"/>
  <c r="K48" i="16"/>
  <c r="L47" i="16"/>
  <c r="K47" i="16"/>
  <c r="L46" i="16"/>
  <c r="K46" i="16"/>
  <c r="L45" i="16"/>
  <c r="K45" i="16"/>
  <c r="L44" i="16"/>
  <c r="K44" i="16"/>
  <c r="L43" i="16"/>
  <c r="K43" i="16"/>
  <c r="L42" i="16"/>
  <c r="K42" i="16"/>
  <c r="L41" i="16"/>
  <c r="K41" i="16"/>
  <c r="L40" i="16"/>
  <c r="K40" i="16"/>
  <c r="L39" i="16"/>
  <c r="K39" i="16"/>
  <c r="L38" i="16"/>
  <c r="K38" i="16"/>
  <c r="L37" i="16"/>
  <c r="K37" i="16"/>
  <c r="L36" i="16"/>
  <c r="K36" i="16"/>
  <c r="L35" i="16"/>
  <c r="K35" i="16"/>
  <c r="L34" i="16"/>
  <c r="K34" i="16"/>
  <c r="L33" i="16"/>
  <c r="K33" i="16"/>
  <c r="L32" i="16"/>
  <c r="K32" i="16"/>
  <c r="L31" i="16"/>
  <c r="K31" i="16"/>
  <c r="H30" i="16"/>
  <c r="L29" i="16"/>
  <c r="K29" i="16"/>
  <c r="L28" i="16"/>
  <c r="K28" i="16"/>
  <c r="L27" i="16"/>
  <c r="K27" i="16"/>
  <c r="L26" i="16"/>
  <c r="K26" i="16"/>
  <c r="L25" i="16"/>
  <c r="K25" i="16"/>
  <c r="L24" i="16"/>
  <c r="K24" i="16"/>
  <c r="J16" i="16"/>
  <c r="H6" i="17" l="1"/>
  <c r="J6" i="17"/>
  <c r="F11" i="17" s="1"/>
  <c r="L50" i="17"/>
  <c r="J7" i="18" s="1"/>
  <c r="M29" i="17"/>
  <c r="J6" i="18" s="1"/>
  <c r="L51" i="16"/>
  <c r="I7" i="18" s="1"/>
  <c r="M30" i="16"/>
  <c r="I6" i="18" s="1"/>
  <c r="G6" i="16" l="1"/>
  <c r="C6" i="16"/>
  <c r="E6" i="16" s="1"/>
  <c r="H6" i="16" s="1"/>
  <c r="J6" i="16" s="1"/>
  <c r="F11" i="16" s="1"/>
  <c r="G50" i="1" l="1"/>
  <c r="L49" i="1"/>
  <c r="K49" i="1"/>
  <c r="L48" i="1"/>
  <c r="K48" i="1"/>
  <c r="L47" i="1"/>
  <c r="K47" i="1"/>
  <c r="L46" i="1"/>
  <c r="K46" i="1"/>
  <c r="L45" i="1"/>
  <c r="K45" i="1"/>
  <c r="L44" i="1"/>
  <c r="K44" i="1"/>
  <c r="L43" i="1"/>
  <c r="K43" i="1"/>
  <c r="L42" i="1"/>
  <c r="K42" i="1"/>
  <c r="L41" i="1"/>
  <c r="K41" i="1"/>
  <c r="L40" i="1"/>
  <c r="K40" i="1"/>
  <c r="L39" i="1"/>
  <c r="K39" i="1"/>
  <c r="L38" i="1"/>
  <c r="K38" i="1"/>
  <c r="L37" i="1"/>
  <c r="K37" i="1"/>
  <c r="L36" i="1"/>
  <c r="K36" i="1"/>
  <c r="L35" i="1"/>
  <c r="K35" i="1"/>
  <c r="L34" i="1"/>
  <c r="K34" i="1"/>
  <c r="L33" i="1"/>
  <c r="K33" i="1"/>
  <c r="L32" i="1"/>
  <c r="K32" i="1"/>
  <c r="L31" i="1"/>
  <c r="K31" i="1"/>
  <c r="L30" i="1"/>
  <c r="K30" i="1"/>
  <c r="H29" i="1"/>
  <c r="L28" i="1"/>
  <c r="K28" i="1"/>
  <c r="L27" i="1"/>
  <c r="K27" i="1"/>
  <c r="L26" i="1"/>
  <c r="K26" i="1"/>
  <c r="L25" i="1"/>
  <c r="K25" i="1"/>
  <c r="L24" i="1"/>
  <c r="K24" i="1"/>
  <c r="L23" i="1"/>
  <c r="K23" i="1"/>
  <c r="L50" i="1" l="1"/>
  <c r="D7" i="18" s="1"/>
  <c r="M29" i="1"/>
  <c r="D6" i="18" s="1"/>
  <c r="L49" i="3"/>
  <c r="K49" i="3"/>
  <c r="L48" i="3"/>
  <c r="K48" i="3"/>
  <c r="L47" i="3"/>
  <c r="K47" i="3"/>
  <c r="L46" i="3"/>
  <c r="K46" i="3"/>
  <c r="L45" i="3"/>
  <c r="K45" i="3"/>
  <c r="L44" i="3"/>
  <c r="K44" i="3"/>
  <c r="L43" i="3"/>
  <c r="K43" i="3"/>
  <c r="L42" i="3"/>
  <c r="K42" i="3"/>
  <c r="L41" i="3"/>
  <c r="K41" i="3"/>
  <c r="L40" i="3"/>
  <c r="K40" i="3"/>
  <c r="L39" i="3"/>
  <c r="K39" i="3"/>
  <c r="L38" i="3"/>
  <c r="K38" i="3"/>
  <c r="L37" i="3"/>
  <c r="K37" i="3"/>
  <c r="L36" i="3"/>
  <c r="K36" i="3"/>
  <c r="L35" i="3"/>
  <c r="K35" i="3"/>
  <c r="L34" i="3"/>
  <c r="K34" i="3"/>
  <c r="L33" i="3"/>
  <c r="K33" i="3"/>
  <c r="L32" i="3"/>
  <c r="K32" i="3"/>
  <c r="L31" i="3"/>
  <c r="K31" i="3"/>
  <c r="L30" i="3"/>
  <c r="K30" i="3"/>
  <c r="L28" i="3"/>
  <c r="K28" i="3"/>
  <c r="L27" i="3"/>
  <c r="K27" i="3"/>
  <c r="L26" i="3"/>
  <c r="K26" i="3"/>
  <c r="L25" i="3"/>
  <c r="K25" i="3"/>
  <c r="L24" i="3"/>
  <c r="K24" i="3"/>
  <c r="L23" i="3"/>
  <c r="K23" i="3"/>
  <c r="L50" i="3" l="1"/>
  <c r="M29" i="3"/>
  <c r="G50" i="14"/>
  <c r="L49" i="14"/>
  <c r="K49" i="14"/>
  <c r="L48" i="14"/>
  <c r="K48" i="14"/>
  <c r="L47" i="14"/>
  <c r="K47" i="14"/>
  <c r="L46" i="14"/>
  <c r="K46" i="14"/>
  <c r="L45" i="14"/>
  <c r="K45" i="14"/>
  <c r="L44" i="14"/>
  <c r="K44" i="14"/>
  <c r="L43" i="14"/>
  <c r="K43" i="14"/>
  <c r="L42" i="14"/>
  <c r="K42" i="14"/>
  <c r="L41" i="14"/>
  <c r="K41" i="14"/>
  <c r="L40" i="14"/>
  <c r="K40" i="14"/>
  <c r="L39" i="14"/>
  <c r="K39" i="14"/>
  <c r="L38" i="14"/>
  <c r="K38" i="14"/>
  <c r="L37" i="14"/>
  <c r="K37" i="14"/>
  <c r="L36" i="14"/>
  <c r="K36" i="14"/>
  <c r="L35" i="14"/>
  <c r="K35" i="14"/>
  <c r="L34" i="14"/>
  <c r="K34" i="14"/>
  <c r="L33" i="14"/>
  <c r="K33" i="14"/>
  <c r="L32" i="14"/>
  <c r="K32" i="14"/>
  <c r="L31" i="14"/>
  <c r="K31" i="14"/>
  <c r="L30" i="14"/>
  <c r="K30" i="14"/>
  <c r="H29" i="14"/>
  <c r="L28" i="14"/>
  <c r="K28" i="14"/>
  <c r="L27" i="14"/>
  <c r="K27" i="14"/>
  <c r="L26" i="14"/>
  <c r="K26" i="14"/>
  <c r="L25" i="14"/>
  <c r="K25" i="14"/>
  <c r="L24" i="14"/>
  <c r="K24" i="14"/>
  <c r="L23" i="14"/>
  <c r="K23" i="14"/>
  <c r="L50" i="14" l="1"/>
  <c r="N7" i="18" s="1"/>
  <c r="M29" i="14"/>
  <c r="N6" i="18" s="1"/>
  <c r="G50" i="10" l="1"/>
  <c r="L49" i="10"/>
  <c r="K49" i="10"/>
  <c r="L48" i="10"/>
  <c r="K48" i="10"/>
  <c r="L47" i="10"/>
  <c r="K47" i="10"/>
  <c r="L46" i="10"/>
  <c r="K46" i="10"/>
  <c r="L45" i="10"/>
  <c r="K45" i="10"/>
  <c r="L44" i="10"/>
  <c r="K44" i="10"/>
  <c r="L43" i="10"/>
  <c r="K43" i="10"/>
  <c r="L42" i="10"/>
  <c r="K42" i="10"/>
  <c r="L41" i="10"/>
  <c r="K41" i="10"/>
  <c r="L40" i="10"/>
  <c r="K40" i="10"/>
  <c r="L39" i="10"/>
  <c r="K39" i="10"/>
  <c r="L38" i="10"/>
  <c r="K38" i="10"/>
  <c r="L37" i="10"/>
  <c r="K37" i="10"/>
  <c r="L36" i="10"/>
  <c r="K36" i="10"/>
  <c r="L35" i="10"/>
  <c r="K35" i="10"/>
  <c r="L34" i="10"/>
  <c r="K34" i="10"/>
  <c r="L33" i="10"/>
  <c r="K33" i="10"/>
  <c r="L32" i="10"/>
  <c r="K32" i="10"/>
  <c r="L31" i="10"/>
  <c r="K31" i="10"/>
  <c r="L30" i="10"/>
  <c r="K30" i="10"/>
  <c r="H29" i="10"/>
  <c r="L28" i="10"/>
  <c r="K28" i="10"/>
  <c r="L27" i="10"/>
  <c r="K27" i="10"/>
  <c r="L26" i="10"/>
  <c r="K26" i="10"/>
  <c r="L25" i="10"/>
  <c r="K25" i="10"/>
  <c r="L24" i="10"/>
  <c r="K24" i="10"/>
  <c r="L23" i="10"/>
  <c r="K23" i="10"/>
  <c r="L50" i="10" l="1"/>
  <c r="M7" i="18" s="1"/>
  <c r="M29" i="10"/>
  <c r="M6" i="18" s="1"/>
  <c r="G50" i="13" l="1"/>
  <c r="L49" i="13"/>
  <c r="K49" i="13"/>
  <c r="L48" i="13"/>
  <c r="K48" i="13"/>
  <c r="L47" i="13"/>
  <c r="K47" i="13"/>
  <c r="L46" i="13"/>
  <c r="K46" i="13"/>
  <c r="L45" i="13"/>
  <c r="K45" i="13"/>
  <c r="L44" i="13"/>
  <c r="K44" i="13"/>
  <c r="L43" i="13"/>
  <c r="K43" i="13"/>
  <c r="L42" i="13"/>
  <c r="K42" i="13"/>
  <c r="L41" i="13"/>
  <c r="K41" i="13"/>
  <c r="L40" i="13"/>
  <c r="K40" i="13"/>
  <c r="L39" i="13"/>
  <c r="K39" i="13"/>
  <c r="L38" i="13"/>
  <c r="K38" i="13"/>
  <c r="L37" i="13"/>
  <c r="K37" i="13"/>
  <c r="L36" i="13"/>
  <c r="K36" i="13"/>
  <c r="L35" i="13"/>
  <c r="K35" i="13"/>
  <c r="L34" i="13"/>
  <c r="K34" i="13"/>
  <c r="L33" i="13"/>
  <c r="K33" i="13"/>
  <c r="L32" i="13"/>
  <c r="K32" i="13"/>
  <c r="L31" i="13"/>
  <c r="K31" i="13"/>
  <c r="L30" i="13"/>
  <c r="K30" i="13"/>
  <c r="H29" i="13"/>
  <c r="L28" i="13"/>
  <c r="K28" i="13"/>
  <c r="L27" i="13"/>
  <c r="K27" i="13"/>
  <c r="L26" i="13"/>
  <c r="K26" i="13"/>
  <c r="L25" i="13"/>
  <c r="K25" i="13"/>
  <c r="L24" i="13"/>
  <c r="K24" i="13"/>
  <c r="L23" i="13"/>
  <c r="K23" i="13"/>
  <c r="H29" i="15"/>
  <c r="L50" i="13" l="1"/>
  <c r="K7" i="18" s="1"/>
  <c r="M29" i="13"/>
  <c r="K6" i="18" s="1"/>
  <c r="G50" i="15"/>
  <c r="L49" i="15"/>
  <c r="K49" i="15"/>
  <c r="L48" i="15"/>
  <c r="K48" i="15"/>
  <c r="L47" i="15"/>
  <c r="K47" i="15"/>
  <c r="L46" i="15"/>
  <c r="K46" i="15"/>
  <c r="L45" i="15"/>
  <c r="K45" i="15"/>
  <c r="L44" i="15"/>
  <c r="K44" i="15"/>
  <c r="L43" i="15"/>
  <c r="K43" i="15"/>
  <c r="L42" i="15"/>
  <c r="K42" i="15"/>
  <c r="L41" i="15"/>
  <c r="K41" i="15"/>
  <c r="L40" i="15"/>
  <c r="K40" i="15"/>
  <c r="L39" i="15"/>
  <c r="K39" i="15"/>
  <c r="L38" i="15"/>
  <c r="K38" i="15"/>
  <c r="L37" i="15"/>
  <c r="K37" i="15"/>
  <c r="L36" i="15"/>
  <c r="K36" i="15"/>
  <c r="L35" i="15"/>
  <c r="K35" i="15"/>
  <c r="L34" i="15"/>
  <c r="K34" i="15"/>
  <c r="L33" i="15"/>
  <c r="K33" i="15"/>
  <c r="L32" i="15"/>
  <c r="K32" i="15"/>
  <c r="L31" i="15"/>
  <c r="K31" i="15"/>
  <c r="L30" i="15"/>
  <c r="K30" i="15"/>
  <c r="L28" i="15"/>
  <c r="K28" i="15"/>
  <c r="L27" i="15"/>
  <c r="K27" i="15"/>
  <c r="L26" i="15"/>
  <c r="K26" i="15"/>
  <c r="L25" i="15"/>
  <c r="K25" i="15"/>
  <c r="L24" i="15"/>
  <c r="K24" i="15"/>
  <c r="L23" i="15"/>
  <c r="K23" i="15"/>
  <c r="G50" i="9"/>
  <c r="H29" i="9"/>
  <c r="K23" i="9"/>
  <c r="L49" i="9"/>
  <c r="K49" i="9"/>
  <c r="L48" i="9"/>
  <c r="K48" i="9"/>
  <c r="L47" i="9"/>
  <c r="K47" i="9"/>
  <c r="L46" i="9"/>
  <c r="K46" i="9"/>
  <c r="L45" i="9"/>
  <c r="K45" i="9"/>
  <c r="L44" i="9"/>
  <c r="K44" i="9"/>
  <c r="L43" i="9"/>
  <c r="K43" i="9"/>
  <c r="L42" i="9"/>
  <c r="K42" i="9"/>
  <c r="L41" i="9"/>
  <c r="K41" i="9"/>
  <c r="L40" i="9"/>
  <c r="K40" i="9"/>
  <c r="L39" i="9"/>
  <c r="K39" i="9"/>
  <c r="L38" i="9"/>
  <c r="K38" i="9"/>
  <c r="L37" i="9"/>
  <c r="K37" i="9"/>
  <c r="L36" i="9"/>
  <c r="K36" i="9"/>
  <c r="L35" i="9"/>
  <c r="K35" i="9"/>
  <c r="L34" i="9"/>
  <c r="K34" i="9"/>
  <c r="L33" i="9"/>
  <c r="K33" i="9"/>
  <c r="L32" i="9"/>
  <c r="K32" i="9"/>
  <c r="L31" i="9"/>
  <c r="K31" i="9"/>
  <c r="L30" i="9"/>
  <c r="K30" i="9"/>
  <c r="L28" i="9"/>
  <c r="K28" i="9"/>
  <c r="L27" i="9"/>
  <c r="K27" i="9"/>
  <c r="L26" i="9"/>
  <c r="K26" i="9"/>
  <c r="L25" i="9"/>
  <c r="K25" i="9"/>
  <c r="L24" i="9"/>
  <c r="K24" i="9"/>
  <c r="L23" i="9"/>
  <c r="L50" i="9" l="1"/>
  <c r="M29" i="9"/>
  <c r="E7" i="18"/>
  <c r="L50" i="15"/>
  <c r="H7" i="18" s="1"/>
  <c r="M29" i="15"/>
  <c r="H6" i="18" s="1"/>
  <c r="E6" i="18" l="1"/>
  <c r="L28" i="12"/>
  <c r="L29" i="12"/>
  <c r="L30" i="12"/>
  <c r="L31" i="12"/>
  <c r="L32" i="12"/>
  <c r="L33" i="12"/>
  <c r="L34" i="12"/>
  <c r="L35" i="12"/>
  <c r="L36" i="12"/>
  <c r="L37" i="12"/>
  <c r="L38" i="12"/>
  <c r="L39" i="12"/>
  <c r="L40" i="12"/>
  <c r="L41" i="12"/>
  <c r="L42" i="12"/>
  <c r="L43" i="12"/>
  <c r="L44" i="12"/>
  <c r="L45" i="12"/>
  <c r="L46" i="12"/>
  <c r="L27" i="12"/>
  <c r="L21" i="12"/>
  <c r="L22" i="12"/>
  <c r="L23" i="12"/>
  <c r="L24" i="12"/>
  <c r="L25" i="12"/>
  <c r="L20" i="12"/>
  <c r="K28" i="12"/>
  <c r="K29" i="12"/>
  <c r="K30" i="12"/>
  <c r="K31" i="12"/>
  <c r="K32" i="12"/>
  <c r="K33" i="12"/>
  <c r="K34" i="12"/>
  <c r="K35" i="12"/>
  <c r="K36" i="12"/>
  <c r="K37" i="12"/>
  <c r="K38" i="12"/>
  <c r="K39" i="12"/>
  <c r="K40" i="12"/>
  <c r="K41" i="12"/>
  <c r="K42" i="12"/>
  <c r="K43" i="12"/>
  <c r="K44" i="12"/>
  <c r="K45" i="12"/>
  <c r="K46" i="12"/>
  <c r="K27" i="12"/>
  <c r="K21" i="12"/>
  <c r="K22" i="12"/>
  <c r="K23" i="12"/>
  <c r="K24" i="12"/>
  <c r="K25" i="12"/>
  <c r="K20" i="12"/>
  <c r="G47" i="12"/>
  <c r="H26" i="12"/>
  <c r="L47" i="12" l="1"/>
  <c r="O7" i="18"/>
  <c r="M26" i="12"/>
  <c r="J15" i="14"/>
  <c r="O6" i="18" l="1"/>
  <c r="J15" i="10"/>
  <c r="J15" i="13" l="1"/>
  <c r="J14" i="15" l="1"/>
  <c r="J13" i="15"/>
  <c r="J12" i="15"/>
  <c r="J15" i="15" s="1"/>
  <c r="J14" i="12" l="1"/>
  <c r="G6" i="2" l="1"/>
  <c r="C6" i="2"/>
  <c r="E6" i="2" s="1"/>
  <c r="H6" i="2" s="1"/>
  <c r="J6" i="2" s="1"/>
  <c r="G11" i="2" s="1"/>
  <c r="J15" i="1"/>
  <c r="J16" i="3"/>
  <c r="G5" i="1" l="1"/>
  <c r="J16" i="9" l="1"/>
  <c r="L16" i="2" l="1"/>
  <c r="G6" i="15" l="1"/>
  <c r="C6" i="15"/>
  <c r="E6" i="15" s="1"/>
  <c r="H6" i="15" s="1"/>
  <c r="J6" i="15" s="1"/>
  <c r="F11" i="15" s="1"/>
  <c r="G6" i="14" l="1"/>
  <c r="C6" i="14"/>
  <c r="E6" i="14" s="1"/>
  <c r="H6" i="14" s="1"/>
  <c r="J6" i="14" s="1"/>
  <c r="F11" i="14" s="1"/>
  <c r="G6" i="13"/>
  <c r="C6" i="13"/>
  <c r="E6" i="13" s="1"/>
  <c r="G6" i="12"/>
  <c r="C6" i="12"/>
  <c r="E6" i="12" s="1"/>
  <c r="G6" i="11"/>
  <c r="C6" i="11"/>
  <c r="E6" i="11" s="1"/>
  <c r="H6" i="13" l="1"/>
  <c r="J6" i="13" s="1"/>
  <c r="F11" i="13" s="1"/>
  <c r="H6" i="11"/>
  <c r="J6" i="11" s="1"/>
  <c r="F11" i="11" s="1"/>
  <c r="H6" i="12"/>
  <c r="J6" i="12" s="1"/>
  <c r="F11" i="12" s="1"/>
  <c r="G6" i="10"/>
  <c r="C6" i="10"/>
  <c r="E6" i="10" s="1"/>
  <c r="C6" i="3"/>
  <c r="E6" i="3" s="1"/>
  <c r="G6" i="3"/>
  <c r="G6" i="9"/>
  <c r="C6" i="9"/>
  <c r="E6" i="9" s="1"/>
  <c r="H6" i="9" l="1"/>
  <c r="J6" i="9" s="1"/>
  <c r="F11" i="9" s="1"/>
  <c r="H6" i="3"/>
  <c r="J6" i="3" s="1"/>
  <c r="F11" i="3" s="1"/>
  <c r="H6" i="10"/>
  <c r="J6" i="10" s="1"/>
  <c r="F11" i="10" s="1"/>
  <c r="C5" i="1"/>
  <c r="E5" i="1" s="1"/>
  <c r="H5" i="1" s="1"/>
  <c r="J5" i="1" s="1"/>
  <c r="F10" i="1" s="1"/>
</calcChain>
</file>

<file path=xl/sharedStrings.xml><?xml version="1.0" encoding="utf-8"?>
<sst xmlns="http://schemas.openxmlformats.org/spreadsheetml/2006/main" count="650" uniqueCount="105">
  <si>
    <t>City of Beacon</t>
  </si>
  <si>
    <t>Town of Amenia</t>
  </si>
  <si>
    <t>Town of Bethel</t>
  </si>
  <si>
    <t>Town of Cornwall</t>
  </si>
  <si>
    <t>Town of Gardiner</t>
  </si>
  <si>
    <t>Town of New Paltz</t>
  </si>
  <si>
    <t>Town of Hurley</t>
  </si>
  <si>
    <t>Town of Northeast</t>
  </si>
  <si>
    <t>Town of Philipstown</t>
  </si>
  <si>
    <t>Town of Rhinebeck</t>
  </si>
  <si>
    <t>Town of Wallkill</t>
  </si>
  <si>
    <t>Town of Woodstock</t>
  </si>
  <si>
    <t>Village of Mamaroneck</t>
  </si>
  <si>
    <t>Total (MTCO2e)</t>
  </si>
  <si>
    <t>Baseline 2025-2030</t>
  </si>
  <si>
    <t>Baseline 2025-2050</t>
  </si>
  <si>
    <t>Biofilters Installed 2025-2030</t>
  </si>
  <si>
    <t>Biofilters Installed 2025-2050</t>
  </si>
  <si>
    <t>Reductions 2025-2030</t>
  </si>
  <si>
    <t>Reductions 2025-2050</t>
  </si>
  <si>
    <t>Instructions for Reviewing Spreadsheet</t>
  </si>
  <si>
    <t>#1</t>
  </si>
  <si>
    <t xml:space="preserve">Each tab details the background methodology for each municipal landfill. </t>
  </si>
  <si>
    <t>#2a</t>
  </si>
  <si>
    <t xml:space="preserve">At top are the background caclulations to input into the LandGem Model. </t>
  </si>
  <si>
    <t>Landfills</t>
  </si>
  <si>
    <t>#2b</t>
  </si>
  <si>
    <t>Calculation for waste in place</t>
  </si>
  <si>
    <t>#3</t>
  </si>
  <si>
    <t>calculation for population</t>
  </si>
  <si>
    <t>The LandGem input table for Waste in Place was copied into this spreadsheet</t>
  </si>
  <si>
    <t>#4</t>
  </si>
  <si>
    <t>the LandGem result</t>
  </si>
  <si>
    <t xml:space="preserve">#5 </t>
  </si>
  <si>
    <t>clearpath tables converting LandGem result to MTCo2e</t>
  </si>
  <si>
    <t>#6a</t>
  </si>
  <si>
    <t>emissions before biofilters</t>
  </si>
  <si>
    <t>#6b</t>
  </si>
  <si>
    <t>emissions after biofilters</t>
  </si>
  <si>
    <t>#7</t>
  </si>
  <si>
    <t>landgem exponential decay graph</t>
  </si>
  <si>
    <t>Beacon City Landfill</t>
  </si>
  <si>
    <t>1. Background calculations to determine inputs into LandGEM.</t>
  </si>
  <si>
    <t>Yearly Waste Acceptance Rate = 3 lb/person x 13440.25 x 365 days/yr x 1Mg/2204.62 lb.</t>
  </si>
  <si>
    <t>2a. Calculations for waste in place.</t>
  </si>
  <si>
    <t>lbs/person/day</t>
  </si>
  <si>
    <t>lbs/person/yr</t>
  </si>
  <si>
    <t>people /yr</t>
  </si>
  <si>
    <t>lbs/year total pop</t>
  </si>
  <si>
    <t>Mg/year</t>
  </si>
  <si>
    <t>Convert lbs to tons</t>
  </si>
  <si>
    <t>Tons/year</t>
  </si>
  <si>
    <t># of yrs landfill open</t>
  </si>
  <si>
    <t>Total Waste 
in place (tons)</t>
  </si>
  <si>
    <t>5. ClearPath tables converting LandGEM results into MTCO2e.</t>
  </si>
  <si>
    <t xml:space="preserve">3. LandGEM input table. </t>
  </si>
  <si>
    <t>Year</t>
  </si>
  <si>
    <t>Input Units</t>
  </si>
  <si>
    <t>Calculated Units</t>
  </si>
  <si>
    <t>4. Results</t>
  </si>
  <si>
    <t>2b. Calculations for average population.</t>
  </si>
  <si>
    <t>(Mg/year)</t>
  </si>
  <si>
    <t>(short tons/year)</t>
  </si>
  <si>
    <t>waste in place</t>
  </si>
  <si>
    <t>Population</t>
  </si>
  <si>
    <t>CH4</t>
  </si>
  <si>
    <t>MTCO2e</t>
  </si>
  <si>
    <t>Average</t>
  </si>
  <si>
    <t>Emissions Reductions:</t>
  </si>
  <si>
    <t>6a. Projected Landfill Emissions without reduction Measure</t>
  </si>
  <si>
    <t>6b. Projected Emissions After Implementation of Biofilters</t>
  </si>
  <si>
    <t>2019 Baseline</t>
  </si>
  <si>
    <t>7. LandGEM Expontential Decay Graph</t>
  </si>
  <si>
    <t xml:space="preserve">2025-2030 </t>
  </si>
  <si>
    <t>2025-2050</t>
  </si>
  <si>
    <t>Amenia Town Landfill</t>
  </si>
  <si>
    <t>lbs/person</t>
  </si>
  <si>
    <t>input units</t>
  </si>
  <si>
    <t>Waste in Place</t>
  </si>
  <si>
    <t>Town of Bethel Landfill</t>
  </si>
  <si>
    <t xml:space="preserve">In the United States, a short ton is usually known simply as a "ton",[1] </t>
  </si>
  <si>
    <t>Yearly Waste Acceptance Rate = 4.5 lb/person x 13440.25 x 365 days/yr x 1Mg/2204.62 lb.</t>
  </si>
  <si>
    <t>Cornwall Town Landfill</t>
  </si>
  <si>
    <t>Town of Gardiner Landfill</t>
  </si>
  <si>
    <t>Town of Hurley Landfill</t>
  </si>
  <si>
    <t>New Paltz Landfill</t>
  </si>
  <si>
    <t>Town</t>
  </si>
  <si>
    <t>Village</t>
  </si>
  <si>
    <t>North East Town Landfill</t>
  </si>
  <si>
    <t>Philipstown Landfill</t>
  </si>
  <si>
    <t>average</t>
  </si>
  <si>
    <t>Rhinebeck Town Landfill</t>
  </si>
  <si>
    <t>Tons</t>
  </si>
  <si>
    <t>population</t>
  </si>
  <si>
    <t>MT</t>
  </si>
  <si>
    <t>Wallkill Town Landfill</t>
  </si>
  <si>
    <t>Woodstock Town Landfill</t>
  </si>
  <si>
    <t>Mamaroneck Taylor's Lane</t>
  </si>
  <si>
    <t>Yearly Waste Acceptance Rate = 4.6 lb/person x 13440.25 x 365 days/yr x 1Mg/2204.62 lb.</t>
  </si>
  <si>
    <t>Poughkeepsie-C</t>
  </si>
  <si>
    <t>Poughkeepsie-T</t>
  </si>
  <si>
    <t>LaGRange-T</t>
  </si>
  <si>
    <t>Wappinger-T</t>
  </si>
  <si>
    <t>Dutchess County</t>
  </si>
  <si>
    <t>Dutchess County Landfill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</si>
</sst>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i/>
      <sz val="10"/>
      <color rgb="FF000000"/>
      <name val="Arial"/>
      <family val="2"/>
    </font>
    <font>
      <sz val="10"/>
      <color theme="1"/>
      <name val="Arial"/>
      <family val="2"/>
    </font>
    <font>
      <sz val="9"/>
      <color rgb="FF222222"/>
      <name val="Open Sans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u/>
      <sz val="7.5"/>
      <color indexed="12"/>
      <name val="Arial"/>
      <family val="2"/>
    </font>
    <font>
      <sz val="11"/>
      <color theme="1"/>
      <name val="Calibri"/>
      <family val="2"/>
      <scheme val="minor"/>
    </font>
    <font>
      <b/>
      <sz val="9"/>
      <color rgb="FF4D4D4D"/>
      <name val="Open Sans"/>
      <family val="2"/>
    </font>
    <font>
      <b/>
      <sz val="9"/>
      <name val="Open Sans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222222"/>
      <name val="Calibri"/>
      <family val="2"/>
      <scheme val="minor"/>
    </font>
    <font>
      <sz val="12"/>
      <color rgb="FF222222"/>
      <name val="Calibri"/>
      <family val="2"/>
      <scheme val="minor"/>
    </font>
    <font>
      <b/>
      <sz val="9"/>
      <color rgb="FF222222"/>
      <name val="Open Sans"/>
      <family val="2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9DEED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 applyNumberForma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43" fontId="12" fillId="0" borderId="0" applyFont="0" applyFill="0" applyBorder="0" applyAlignment="0" applyProtection="0"/>
  </cellStyleXfs>
  <cellXfs count="98">
    <xf numFmtId="0" fontId="0" fillId="0" borderId="0" xfId="0"/>
    <xf numFmtId="0" fontId="1" fillId="0" borderId="0" xfId="0" applyFont="1"/>
    <xf numFmtId="0" fontId="3" fillId="0" borderId="0" xfId="1"/>
    <xf numFmtId="0" fontId="2" fillId="0" borderId="1" xfId="0" applyFont="1" applyBorder="1"/>
    <xf numFmtId="0" fontId="2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3" fontId="0" fillId="0" borderId="0" xfId="0" applyNumberFormat="1"/>
    <xf numFmtId="3" fontId="7" fillId="0" borderId="4" xfId="0" applyNumberFormat="1" applyFont="1" applyBorder="1" applyAlignment="1">
      <alignment horizontal="right" vertical="center"/>
    </xf>
    <xf numFmtId="3" fontId="7" fillId="0" borderId="8" xfId="0" applyNumberFormat="1" applyFont="1" applyBorder="1" applyAlignment="1">
      <alignment horizontal="right" vertical="center"/>
    </xf>
    <xf numFmtId="1" fontId="0" fillId="0" borderId="0" xfId="0" applyNumberFormat="1"/>
    <xf numFmtId="0" fontId="5" fillId="0" borderId="0" xfId="0" applyFont="1"/>
    <xf numFmtId="11" fontId="7" fillId="0" borderId="0" xfId="0" applyNumberFormat="1" applyFont="1"/>
    <xf numFmtId="0" fontId="9" fillId="0" borderId="0" xfId="0" applyFont="1"/>
    <xf numFmtId="3" fontId="9" fillId="0" borderId="0" xfId="0" applyNumberFormat="1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1" fontId="0" fillId="0" borderId="0" xfId="0" applyNumberFormat="1"/>
    <xf numFmtId="0" fontId="2" fillId="2" borderId="2" xfId="0" applyFont="1" applyFill="1" applyBorder="1" applyAlignment="1">
      <alignment horizontal="center" vertical="center" wrapText="1"/>
    </xf>
    <xf numFmtId="4" fontId="0" fillId="0" borderId="0" xfId="0" applyNumberFormat="1"/>
    <xf numFmtId="0" fontId="0" fillId="0" borderId="11" xfId="0" applyBorder="1"/>
    <xf numFmtId="0" fontId="5" fillId="0" borderId="11" xfId="0" applyFont="1" applyBorder="1"/>
    <xf numFmtId="0" fontId="15" fillId="0" borderId="0" xfId="1" applyFont="1"/>
    <xf numFmtId="3" fontId="0" fillId="0" borderId="11" xfId="0" applyNumberFormat="1" applyBorder="1"/>
    <xf numFmtId="0" fontId="14" fillId="0" borderId="11" xfId="0" applyFont="1" applyBorder="1"/>
    <xf numFmtId="11" fontId="7" fillId="0" borderId="11" xfId="0" applyNumberFormat="1" applyFont="1" applyBorder="1"/>
    <xf numFmtId="11" fontId="0" fillId="0" borderId="11" xfId="0" applyNumberFormat="1" applyBorder="1"/>
    <xf numFmtId="0" fontId="13" fillId="0" borderId="11" xfId="0" applyFont="1" applyBorder="1"/>
    <xf numFmtId="0" fontId="3" fillId="0" borderId="11" xfId="1" applyBorder="1"/>
    <xf numFmtId="0" fontId="1" fillId="0" borderId="11" xfId="0" applyFont="1" applyBorder="1"/>
    <xf numFmtId="0" fontId="2" fillId="0" borderId="11" xfId="0" applyFont="1" applyBorder="1"/>
    <xf numFmtId="164" fontId="0" fillId="0" borderId="0" xfId="5" applyNumberFormat="1" applyFont="1"/>
    <xf numFmtId="1" fontId="0" fillId="0" borderId="11" xfId="0" applyNumberFormat="1" applyBorder="1"/>
    <xf numFmtId="0" fontId="4" fillId="0" borderId="0" xfId="0" applyFont="1" applyAlignment="1">
      <alignment horizontal="right"/>
    </xf>
    <xf numFmtId="3" fontId="4" fillId="0" borderId="0" xfId="0" applyNumberFormat="1" applyFont="1" applyAlignment="1">
      <alignment horizontal="right"/>
    </xf>
    <xf numFmtId="0" fontId="5" fillId="0" borderId="0" xfId="0" applyFont="1" applyAlignment="1">
      <alignment horizontal="left" vertical="center"/>
    </xf>
    <xf numFmtId="3" fontId="0" fillId="0" borderId="11" xfId="0" applyNumberFormat="1" applyBorder="1" applyAlignment="1">
      <alignment horizontal="right"/>
    </xf>
    <xf numFmtId="10" fontId="0" fillId="0" borderId="0" xfId="0" applyNumberFormat="1"/>
    <xf numFmtId="0" fontId="0" fillId="4" borderId="0" xfId="0" applyFill="1"/>
    <xf numFmtId="3" fontId="0" fillId="4" borderId="0" xfId="0" applyNumberFormat="1" applyFill="1"/>
    <xf numFmtId="0" fontId="5" fillId="4" borderId="0" xfId="0" applyFont="1" applyFill="1"/>
    <xf numFmtId="3" fontId="5" fillId="0" borderId="0" xfId="0" applyNumberFormat="1" applyFont="1"/>
    <xf numFmtId="0" fontId="5" fillId="0" borderId="0" xfId="0" applyFont="1" applyAlignment="1">
      <alignment horizontal="right"/>
    </xf>
    <xf numFmtId="1" fontId="5" fillId="0" borderId="0" xfId="0" applyNumberFormat="1" applyFont="1"/>
    <xf numFmtId="0" fontId="5" fillId="0" borderId="0" xfId="0" applyFont="1" applyAlignment="1">
      <alignment horizontal="left" vertical="center" wrapText="1"/>
    </xf>
    <xf numFmtId="164" fontId="5" fillId="0" borderId="0" xfId="5" applyNumberFormat="1" applyFont="1"/>
    <xf numFmtId="3" fontId="8" fillId="3" borderId="11" xfId="0" applyNumberFormat="1" applyFont="1" applyFill="1" applyBorder="1" applyAlignment="1">
      <alignment vertical="center" wrapText="1" readingOrder="1"/>
    </xf>
    <xf numFmtId="11" fontId="1" fillId="0" borderId="11" xfId="0" applyNumberFormat="1" applyFont="1" applyBorder="1"/>
    <xf numFmtId="0" fontId="16" fillId="3" borderId="11" xfId="1" applyFont="1" applyFill="1" applyBorder="1" applyAlignment="1">
      <alignment vertical="center" wrapText="1" readingOrder="1"/>
    </xf>
    <xf numFmtId="0" fontId="17" fillId="3" borderId="11" xfId="0" applyFont="1" applyFill="1" applyBorder="1" applyAlignment="1">
      <alignment vertical="center" wrapText="1" readingOrder="1"/>
    </xf>
    <xf numFmtId="164" fontId="1" fillId="0" borderId="0" xfId="5" applyNumberFormat="1" applyFont="1"/>
    <xf numFmtId="0" fontId="7" fillId="0" borderId="11" xfId="0" applyFont="1" applyBorder="1"/>
    <xf numFmtId="3" fontId="5" fillId="0" borderId="11" xfId="0" applyNumberFormat="1" applyFont="1" applyBorder="1"/>
    <xf numFmtId="0" fontId="19" fillId="0" borderId="11" xfId="0" applyFont="1" applyBorder="1"/>
    <xf numFmtId="0" fontId="18" fillId="0" borderId="11" xfId="0" applyFont="1" applyBorder="1"/>
    <xf numFmtId="0" fontId="0" fillId="0" borderId="0" xfId="0" applyAlignment="1">
      <alignment wrapText="1"/>
    </xf>
    <xf numFmtId="0" fontId="0" fillId="0" borderId="11" xfId="0" applyBorder="1" applyAlignment="1">
      <alignment wrapText="1"/>
    </xf>
    <xf numFmtId="3" fontId="0" fillId="0" borderId="11" xfId="0" applyNumberFormat="1" applyBorder="1" applyAlignment="1">
      <alignment wrapText="1"/>
    </xf>
    <xf numFmtId="1" fontId="0" fillId="0" borderId="11" xfId="0" applyNumberFormat="1" applyBorder="1" applyAlignment="1">
      <alignment wrapText="1"/>
    </xf>
    <xf numFmtId="0" fontId="5" fillId="0" borderId="0" xfId="0" applyFont="1" applyAlignment="1">
      <alignment wrapText="1"/>
    </xf>
    <xf numFmtId="0" fontId="20" fillId="5" borderId="0" xfId="0" applyFont="1" applyFill="1"/>
    <xf numFmtId="0" fontId="5" fillId="6" borderId="0" xfId="0" applyFont="1" applyFill="1"/>
    <xf numFmtId="0" fontId="0" fillId="6" borderId="0" xfId="0" applyFill="1"/>
    <xf numFmtId="0" fontId="2" fillId="6" borderId="1" xfId="0" applyFont="1" applyFill="1" applyBorder="1"/>
    <xf numFmtId="0" fontId="5" fillId="0" borderId="0" xfId="0" applyFont="1" applyAlignment="1">
      <alignment horizontal="center" vertical="top" wrapText="1"/>
    </xf>
    <xf numFmtId="3" fontId="0" fillId="0" borderId="0" xfId="0" applyNumberFormat="1" applyAlignment="1">
      <alignment wrapText="1"/>
    </xf>
    <xf numFmtId="3" fontId="0" fillId="0" borderId="13" xfId="0" applyNumberFormat="1" applyBorder="1"/>
    <xf numFmtId="0" fontId="5" fillId="0" borderId="11" xfId="0" applyFont="1" applyBorder="1" applyAlignment="1">
      <alignment wrapText="1"/>
    </xf>
    <xf numFmtId="3" fontId="5" fillId="0" borderId="11" xfId="0" applyNumberFormat="1" applyFont="1" applyBorder="1" applyAlignment="1">
      <alignment wrapText="1"/>
    </xf>
    <xf numFmtId="3" fontId="5" fillId="0" borderId="0" xfId="0" applyNumberFormat="1" applyFont="1" applyAlignment="1">
      <alignment wrapText="1"/>
    </xf>
    <xf numFmtId="164" fontId="0" fillId="0" borderId="11" xfId="5" applyNumberFormat="1" applyFont="1" applyBorder="1" applyAlignment="1">
      <alignment wrapText="1"/>
    </xf>
    <xf numFmtId="0" fontId="0" fillId="0" borderId="13" xfId="0" applyBorder="1"/>
    <xf numFmtId="0" fontId="5" fillId="7" borderId="11" xfId="0" applyFont="1" applyFill="1" applyBorder="1" applyAlignment="1">
      <alignment wrapText="1"/>
    </xf>
    <xf numFmtId="3" fontId="5" fillId="7" borderId="11" xfId="0" applyNumberFormat="1" applyFont="1" applyFill="1" applyBorder="1"/>
    <xf numFmtId="3" fontId="5" fillId="7" borderId="11" xfId="0" applyNumberFormat="1" applyFont="1" applyFill="1" applyBorder="1" applyAlignment="1">
      <alignment wrapText="1"/>
    </xf>
    <xf numFmtId="3" fontId="0" fillId="0" borderId="11" xfId="5" applyNumberFormat="1" applyFont="1" applyBorder="1" applyAlignment="1">
      <alignment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center" vertical="center"/>
    </xf>
    <xf numFmtId="0" fontId="0" fillId="8" borderId="11" xfId="0" applyFill="1" applyBorder="1" applyAlignment="1">
      <alignment wrapText="1"/>
    </xf>
    <xf numFmtId="0" fontId="5" fillId="8" borderId="11" xfId="0" applyFont="1" applyFill="1" applyBorder="1" applyAlignment="1">
      <alignment wrapText="1"/>
    </xf>
    <xf numFmtId="0" fontId="5" fillId="9" borderId="11" xfId="0" applyFont="1" applyFill="1" applyBorder="1"/>
    <xf numFmtId="3" fontId="5" fillId="9" borderId="11" xfId="0" applyNumberFormat="1" applyFont="1" applyFill="1" applyBorder="1"/>
    <xf numFmtId="3" fontId="5" fillId="9" borderId="11" xfId="0" applyNumberFormat="1" applyFont="1" applyFill="1" applyBorder="1" applyAlignment="1">
      <alignment wrapText="1"/>
    </xf>
    <xf numFmtId="0" fontId="1" fillId="0" borderId="0" xfId="0" applyFont="1" applyAlignment="1">
      <alignment horizontal="center" vertical="center"/>
    </xf>
    <xf numFmtId="3" fontId="7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  <xf numFmtId="0" fontId="1" fillId="2" borderId="14" xfId="0" applyFont="1" applyFill="1" applyBorder="1" applyAlignment="1">
      <alignment horizontal="center" vertical="center"/>
    </xf>
    <xf numFmtId="3" fontId="7" fillId="0" borderId="15" xfId="0" applyNumberFormat="1" applyFont="1" applyBorder="1" applyAlignment="1">
      <alignment horizontal="right" vertical="center"/>
    </xf>
    <xf numFmtId="3" fontId="1" fillId="2" borderId="16" xfId="0" applyNumberFormat="1" applyFont="1" applyFill="1" applyBorder="1" applyAlignment="1">
      <alignment horizontal="right" vertical="center"/>
    </xf>
    <xf numFmtId="0" fontId="20" fillId="5" borderId="0" xfId="0" applyFont="1" applyFill="1" applyAlignment="1">
      <alignment horizont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center" wrapText="1"/>
    </xf>
    <xf numFmtId="0" fontId="0" fillId="0" borderId="0" xfId="0" applyAlignment="1">
      <alignment horizontal="right" vertical="center"/>
    </xf>
  </cellXfs>
  <cellStyles count="6">
    <cellStyle name="Comma" xfId="5" builtinId="3"/>
    <cellStyle name="Comma 2" xfId="3" xr:uid="{8FBCD9E9-84D7-4950-AA3D-BA720E51B61A}"/>
    <cellStyle name="Hyperlink" xfId="1" builtinId="8"/>
    <cellStyle name="Hyperlink 2" xfId="4" xr:uid="{F5959025-1C9A-4A18-8DD6-23678B22376E}"/>
    <cellStyle name="Normal" xfId="0" builtinId="0"/>
    <cellStyle name="Normal 2" xfId="2" xr:uid="{4E86D261-17DD-4353-A5D7-BD24A43FEA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9.png"/><Relationship Id="rId1" Type="http://schemas.openxmlformats.org/officeDocument/2006/relationships/image" Target="../media/image18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1.png"/><Relationship Id="rId1" Type="http://schemas.openxmlformats.org/officeDocument/2006/relationships/image" Target="../media/image20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3.png"/><Relationship Id="rId1" Type="http://schemas.openxmlformats.org/officeDocument/2006/relationships/image" Target="../media/image22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5.png"/><Relationship Id="rId1" Type="http://schemas.openxmlformats.org/officeDocument/2006/relationships/image" Target="../media/image24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7.png"/><Relationship Id="rId1" Type="http://schemas.openxmlformats.org/officeDocument/2006/relationships/image" Target="../media/image26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8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png"/><Relationship Id="rId1" Type="http://schemas.openxmlformats.org/officeDocument/2006/relationships/image" Target="../media/image10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png"/><Relationship Id="rId1" Type="http://schemas.openxmlformats.org/officeDocument/2006/relationships/image" Target="../media/image12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5.png"/><Relationship Id="rId1" Type="http://schemas.openxmlformats.org/officeDocument/2006/relationships/image" Target="../media/image14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7.png"/><Relationship Id="rId1" Type="http://schemas.openxmlformats.org/officeDocument/2006/relationships/image" Target="../media/image1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23</xdr:row>
      <xdr:rowOff>0</xdr:rowOff>
    </xdr:from>
    <xdr:to>
      <xdr:col>21</xdr:col>
      <xdr:colOff>294858</xdr:colOff>
      <xdr:row>38</xdr:row>
      <xdr:rowOff>162346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1D3A884-6595-51D6-1DDE-DB8CA8AE3F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673667" y="4995333"/>
          <a:ext cx="4591691" cy="3019846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4234</xdr:colOff>
      <xdr:row>5</xdr:row>
      <xdr:rowOff>4857</xdr:rowOff>
    </xdr:from>
    <xdr:to>
      <xdr:col>20</xdr:col>
      <xdr:colOff>266700</xdr:colOff>
      <xdr:row>16</xdr:row>
      <xdr:rowOff>4650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BCC8C25-1A5C-A376-65C1-54214E1E03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00984" y="1264274"/>
          <a:ext cx="5374216" cy="2328126"/>
        </a:xfrm>
        <a:prstGeom prst="rect">
          <a:avLst/>
        </a:prstGeom>
      </xdr:spPr>
    </xdr:pic>
    <xdr:clientData/>
  </xdr:twoCellAnchor>
  <xdr:twoCellAnchor editAs="oneCell">
    <xdr:from>
      <xdr:col>14</xdr:col>
      <xdr:colOff>5291</xdr:colOff>
      <xdr:row>22</xdr:row>
      <xdr:rowOff>11642</xdr:rowOff>
    </xdr:from>
    <xdr:to>
      <xdr:col>20</xdr:col>
      <xdr:colOff>522659</xdr:colOff>
      <xdr:row>35</xdr:row>
      <xdr:rowOff>160232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23108C4-AAB0-800B-1D7F-6D8F22E585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530791" y="4805892"/>
          <a:ext cx="4200368" cy="2762673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7408</xdr:colOff>
      <xdr:row>4</xdr:row>
      <xdr:rowOff>6504</xdr:rowOff>
    </xdr:from>
    <xdr:to>
      <xdr:col>21</xdr:col>
      <xdr:colOff>422171</xdr:colOff>
      <xdr:row>13</xdr:row>
      <xdr:rowOff>136940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9A64273-E6F2-3046-BC06-BEC8942877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00908" y="874337"/>
          <a:ext cx="5611180" cy="2437603"/>
        </a:xfrm>
        <a:prstGeom prst="rect">
          <a:avLst/>
        </a:prstGeom>
      </xdr:spPr>
    </xdr:pic>
    <xdr:clientData/>
  </xdr:twoCellAnchor>
  <xdr:twoCellAnchor editAs="oneCell">
    <xdr:from>
      <xdr:col>14</xdr:col>
      <xdr:colOff>610659</xdr:colOff>
      <xdr:row>21</xdr:row>
      <xdr:rowOff>198520</xdr:rowOff>
    </xdr:from>
    <xdr:to>
      <xdr:col>21</xdr:col>
      <xdr:colOff>292741</xdr:colOff>
      <xdr:row>34</xdr:row>
      <xdr:rowOff>198328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5F2F2EB-8AB0-B35A-57C2-B093EA7423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717992" y="4982187"/>
          <a:ext cx="3978916" cy="2613891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23282</xdr:colOff>
      <xdr:row>6</xdr:row>
      <xdr:rowOff>22114</xdr:rowOff>
    </xdr:from>
    <xdr:to>
      <xdr:col>19</xdr:col>
      <xdr:colOff>331160</xdr:colOff>
      <xdr:row>16</xdr:row>
      <xdr:rowOff>181397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63363FE-3371-9168-C107-C38A9262FB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23699" y="1472031"/>
          <a:ext cx="5737128" cy="2529949"/>
        </a:xfrm>
        <a:prstGeom prst="rect">
          <a:avLst/>
        </a:prstGeom>
      </xdr:spPr>
    </xdr:pic>
    <xdr:clientData/>
  </xdr:twoCellAnchor>
  <xdr:twoCellAnchor editAs="oneCell">
    <xdr:from>
      <xdr:col>14</xdr:col>
      <xdr:colOff>20109</xdr:colOff>
      <xdr:row>22</xdr:row>
      <xdr:rowOff>6398</xdr:rowOff>
    </xdr:from>
    <xdr:to>
      <xdr:col>20</xdr:col>
      <xdr:colOff>393700</xdr:colOff>
      <xdr:row>35</xdr:row>
      <xdr:rowOff>146473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1A3F44F-94D3-AB30-84BE-022CCC27A8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032442" y="5033481"/>
          <a:ext cx="4204758" cy="2754159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813858</xdr:colOff>
      <xdr:row>5</xdr:row>
      <xdr:rowOff>177194</xdr:rowOff>
    </xdr:from>
    <xdr:to>
      <xdr:col>21</xdr:col>
      <xdr:colOff>11542</xdr:colOff>
      <xdr:row>17</xdr:row>
      <xdr:rowOff>66034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F561B37-1185-0D93-EA0B-A5FBCF6606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81441" y="1436611"/>
          <a:ext cx="5537101" cy="2418256"/>
        </a:xfrm>
        <a:prstGeom prst="rect">
          <a:avLst/>
        </a:prstGeom>
      </xdr:spPr>
    </xdr:pic>
    <xdr:clientData/>
  </xdr:twoCellAnchor>
  <xdr:twoCellAnchor editAs="oneCell">
    <xdr:from>
      <xdr:col>14</xdr:col>
      <xdr:colOff>7408</xdr:colOff>
      <xdr:row>22</xdr:row>
      <xdr:rowOff>21167</xdr:rowOff>
    </xdr:from>
    <xdr:to>
      <xdr:col>20</xdr:col>
      <xdr:colOff>479559</xdr:colOff>
      <xdr:row>35</xdr:row>
      <xdr:rowOff>131658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F761B14-CBDF-32B6-2DB0-9B4927A83F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617575" y="4815417"/>
          <a:ext cx="4155151" cy="2724574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22622</xdr:colOff>
      <xdr:row>4</xdr:row>
      <xdr:rowOff>42334</xdr:rowOff>
    </xdr:from>
    <xdr:to>
      <xdr:col>21</xdr:col>
      <xdr:colOff>518480</xdr:colOff>
      <xdr:row>15</xdr:row>
      <xdr:rowOff>123180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5B8333D-8BC7-6B29-12B6-04D2188CF5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00372" y="910167"/>
          <a:ext cx="6020358" cy="2599680"/>
        </a:xfrm>
        <a:prstGeom prst="rect">
          <a:avLst/>
        </a:prstGeom>
      </xdr:spPr>
    </xdr:pic>
    <xdr:clientData/>
  </xdr:twoCellAnchor>
  <xdr:twoCellAnchor editAs="oneCell">
    <xdr:from>
      <xdr:col>14</xdr:col>
      <xdr:colOff>8466</xdr:colOff>
      <xdr:row>20</xdr:row>
      <xdr:rowOff>4234</xdr:rowOff>
    </xdr:from>
    <xdr:to>
      <xdr:col>21</xdr:col>
      <xdr:colOff>2033</xdr:colOff>
      <xdr:row>34</xdr:row>
      <xdr:rowOff>20530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65BA368-9318-8BE8-EE05-25C6590657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713883" y="4396317"/>
          <a:ext cx="4286167" cy="28102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1</xdr:colOff>
      <xdr:row>23</xdr:row>
      <xdr:rowOff>1</xdr:rowOff>
    </xdr:from>
    <xdr:to>
      <xdr:col>21</xdr:col>
      <xdr:colOff>352017</xdr:colOff>
      <xdr:row>38</xdr:row>
      <xdr:rowOff>109431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FEAE8FF-21FF-FDB4-F7A5-DD0905E3A4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901334" y="5037668"/>
          <a:ext cx="4648849" cy="3019846"/>
        </a:xfrm>
        <a:prstGeom prst="rect">
          <a:avLst/>
        </a:prstGeom>
      </xdr:spPr>
    </xdr:pic>
    <xdr:clientData/>
  </xdr:twoCellAnchor>
  <xdr:twoCellAnchor editAs="oneCell">
    <xdr:from>
      <xdr:col>12</xdr:col>
      <xdr:colOff>3173</xdr:colOff>
      <xdr:row>5</xdr:row>
      <xdr:rowOff>12422</xdr:rowOff>
    </xdr:from>
    <xdr:to>
      <xdr:col>20</xdr:col>
      <xdr:colOff>341840</xdr:colOff>
      <xdr:row>15</xdr:row>
      <xdr:rowOff>180416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A867D09-2F85-BA8C-863B-423B0C1C20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518090" y="1271839"/>
          <a:ext cx="5408084" cy="236932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23284</xdr:colOff>
      <xdr:row>5</xdr:row>
      <xdr:rowOff>18283</xdr:rowOff>
    </xdr:from>
    <xdr:to>
      <xdr:col>20</xdr:col>
      <xdr:colOff>217912</xdr:colOff>
      <xdr:row>14</xdr:row>
      <xdr:rowOff>186681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34C3ECB-0CB8-7650-66CD-67BA37CCA4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21534" y="1267116"/>
          <a:ext cx="5306378" cy="2306232"/>
        </a:xfrm>
        <a:prstGeom prst="rect">
          <a:avLst/>
        </a:prstGeom>
      </xdr:spPr>
    </xdr:pic>
    <xdr:clientData/>
  </xdr:twoCellAnchor>
  <xdr:twoCellAnchor editAs="oneCell">
    <xdr:from>
      <xdr:col>14</xdr:col>
      <xdr:colOff>11642</xdr:colOff>
      <xdr:row>23</xdr:row>
      <xdr:rowOff>19459</xdr:rowOff>
    </xdr:from>
    <xdr:to>
      <xdr:col>20</xdr:col>
      <xdr:colOff>464194</xdr:colOff>
      <xdr:row>36</xdr:row>
      <xdr:rowOff>126366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ED5FA16-B278-F188-735C-9294BE02BD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838642" y="5215876"/>
          <a:ext cx="4135552" cy="27209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10584</xdr:colOff>
      <xdr:row>5</xdr:row>
      <xdr:rowOff>10582</xdr:rowOff>
    </xdr:from>
    <xdr:to>
      <xdr:col>21</xdr:col>
      <xdr:colOff>418042</xdr:colOff>
      <xdr:row>17</xdr:row>
      <xdr:rowOff>69209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8A4D7E9-FAC6-3EB0-9EFA-E16976A913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42334" y="1269999"/>
          <a:ext cx="5931958" cy="2588043"/>
        </a:xfrm>
        <a:prstGeom prst="rect">
          <a:avLst/>
        </a:prstGeom>
      </xdr:spPr>
    </xdr:pic>
    <xdr:clientData/>
  </xdr:twoCellAnchor>
  <xdr:twoCellAnchor editAs="oneCell">
    <xdr:from>
      <xdr:col>14</xdr:col>
      <xdr:colOff>10583</xdr:colOff>
      <xdr:row>22</xdr:row>
      <xdr:rowOff>10585</xdr:rowOff>
    </xdr:from>
    <xdr:to>
      <xdr:col>21</xdr:col>
      <xdr:colOff>362599</xdr:colOff>
      <xdr:row>37</xdr:row>
      <xdr:rowOff>52287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8609301F-97EF-3C92-E0E8-E4A0088A84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00" y="4804835"/>
          <a:ext cx="4648849" cy="305795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10584</xdr:colOff>
      <xdr:row>5</xdr:row>
      <xdr:rowOff>21167</xdr:rowOff>
    </xdr:from>
    <xdr:to>
      <xdr:col>21</xdr:col>
      <xdr:colOff>164464</xdr:colOff>
      <xdr:row>16</xdr:row>
      <xdr:rowOff>137583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D3B1192-C145-49B4-D45E-510508DBF7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59834" y="1280584"/>
          <a:ext cx="5678380" cy="2444749"/>
        </a:xfrm>
        <a:prstGeom prst="rect">
          <a:avLst/>
        </a:prstGeom>
      </xdr:spPr>
    </xdr:pic>
    <xdr:clientData/>
  </xdr:twoCellAnchor>
  <xdr:twoCellAnchor editAs="oneCell">
    <xdr:from>
      <xdr:col>13</xdr:col>
      <xdr:colOff>603250</xdr:colOff>
      <xdr:row>22</xdr:row>
      <xdr:rowOff>0</xdr:rowOff>
    </xdr:from>
    <xdr:to>
      <xdr:col>21</xdr:col>
      <xdr:colOff>21166</xdr:colOff>
      <xdr:row>36</xdr:row>
      <xdr:rowOff>691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C75A7866-25FB-D530-7198-593C7FBB7B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66333" y="4794250"/>
          <a:ext cx="4328583" cy="281585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923834</xdr:colOff>
      <xdr:row>6</xdr:row>
      <xdr:rowOff>21167</xdr:rowOff>
    </xdr:from>
    <xdr:to>
      <xdr:col>19</xdr:col>
      <xdr:colOff>183001</xdr:colOff>
      <xdr:row>17</xdr:row>
      <xdr:rowOff>190501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2770FED-4894-A928-B46C-63F579108F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05001" y="1471084"/>
          <a:ext cx="5852583" cy="2508250"/>
        </a:xfrm>
        <a:prstGeom prst="rect">
          <a:avLst/>
        </a:prstGeom>
      </xdr:spPr>
    </xdr:pic>
    <xdr:clientData/>
  </xdr:twoCellAnchor>
  <xdr:twoCellAnchor editAs="oneCell">
    <xdr:from>
      <xdr:col>13</xdr:col>
      <xdr:colOff>613832</xdr:colOff>
      <xdr:row>23</xdr:row>
      <xdr:rowOff>3908</xdr:rowOff>
    </xdr:from>
    <xdr:to>
      <xdr:col>20</xdr:col>
      <xdr:colOff>402166</xdr:colOff>
      <xdr:row>37</xdr:row>
      <xdr:rowOff>149265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9F1EFF5-AF36-1DFA-6ECB-36A85E19BE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03249" y="4999241"/>
          <a:ext cx="4487334" cy="296052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7408</xdr:colOff>
      <xdr:row>6</xdr:row>
      <xdr:rowOff>13123</xdr:rowOff>
    </xdr:from>
    <xdr:to>
      <xdr:col>19</xdr:col>
      <xdr:colOff>351261</xdr:colOff>
      <xdr:row>16</xdr:row>
      <xdr:rowOff>105190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A5F54B-8522-B578-B1AE-5A7F02458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95075" y="1463040"/>
          <a:ext cx="5603769" cy="2452150"/>
        </a:xfrm>
        <a:prstGeom prst="rect">
          <a:avLst/>
        </a:prstGeom>
      </xdr:spPr>
    </xdr:pic>
    <xdr:clientData/>
  </xdr:twoCellAnchor>
  <xdr:twoCellAnchor editAs="oneCell">
    <xdr:from>
      <xdr:col>14</xdr:col>
      <xdr:colOff>2839</xdr:colOff>
      <xdr:row>23</xdr:row>
      <xdr:rowOff>6350</xdr:rowOff>
    </xdr:from>
    <xdr:to>
      <xdr:col>20</xdr:col>
      <xdr:colOff>464192</xdr:colOff>
      <xdr:row>36</xdr:row>
      <xdr:rowOff>93553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B3BAD3C-7224-A24B-6CD6-E993022F58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581256" y="5223933"/>
          <a:ext cx="4144353" cy="270128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960968</xdr:colOff>
      <xdr:row>6</xdr:row>
      <xdr:rowOff>4233</xdr:rowOff>
    </xdr:from>
    <xdr:to>
      <xdr:col>21</xdr:col>
      <xdr:colOff>28797</xdr:colOff>
      <xdr:row>17</xdr:row>
      <xdr:rowOff>81907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F54A8D0-589B-4771-BBD9-5607F561B6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22301" y="1454150"/>
          <a:ext cx="5555413" cy="2416590"/>
        </a:xfrm>
        <a:prstGeom prst="rect">
          <a:avLst/>
        </a:prstGeom>
      </xdr:spPr>
    </xdr:pic>
    <xdr:clientData/>
  </xdr:twoCellAnchor>
  <xdr:twoCellAnchor editAs="oneCell">
    <xdr:from>
      <xdr:col>14</xdr:col>
      <xdr:colOff>28575</xdr:colOff>
      <xdr:row>22</xdr:row>
      <xdr:rowOff>29124</xdr:rowOff>
    </xdr:from>
    <xdr:to>
      <xdr:col>20</xdr:col>
      <xdr:colOff>474133</xdr:colOff>
      <xdr:row>35</xdr:row>
      <xdr:rowOff>118955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42A5FFB-D4A6-2FD8-D9B4-96C8B2F327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876992" y="4823374"/>
          <a:ext cx="4128558" cy="270391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5642</xdr:colOff>
      <xdr:row>5</xdr:row>
      <xdr:rowOff>26458</xdr:rowOff>
    </xdr:from>
    <xdr:to>
      <xdr:col>21</xdr:col>
      <xdr:colOff>493081</xdr:colOff>
      <xdr:row>17</xdr:row>
      <xdr:rowOff>123184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C4ECBB0-94E5-3CA0-7144-D5A6070F3E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774309" y="1285875"/>
          <a:ext cx="6011939" cy="2626142"/>
        </a:xfrm>
        <a:prstGeom prst="rect">
          <a:avLst/>
        </a:prstGeom>
      </xdr:spPr>
    </xdr:pic>
    <xdr:clientData/>
  </xdr:twoCellAnchor>
  <xdr:twoCellAnchor editAs="oneCell">
    <xdr:from>
      <xdr:col>14</xdr:col>
      <xdr:colOff>9524</xdr:colOff>
      <xdr:row>22</xdr:row>
      <xdr:rowOff>16873</xdr:rowOff>
    </xdr:from>
    <xdr:to>
      <xdr:col>20</xdr:col>
      <xdr:colOff>95895</xdr:colOff>
      <xdr:row>34</xdr:row>
      <xdr:rowOff>59687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8491950-7BBD-D1BC-1ED9-3F50BCE4B4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185774" y="4811123"/>
          <a:ext cx="3769371" cy="2455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dutchessny.gov/Departments/Planning/Docs/PLhistoricalpop.pdf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dutchessny.gov/Departments/Planning/Docs/PLhistoricalpop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40954-1B1E-4721-B53E-D89AC98110E0}">
  <dimension ref="A1:T26"/>
  <sheetViews>
    <sheetView workbookViewId="0"/>
  </sheetViews>
  <sheetFormatPr defaultRowHeight="14.4" x14ac:dyDescent="0.3"/>
  <cols>
    <col min="1" max="1" width="20.88671875" customWidth="1"/>
    <col min="2" max="2" width="10.6640625" customWidth="1"/>
    <col min="8" max="8" width="10.44140625" customWidth="1"/>
    <col min="10" max="10" width="11.33203125" customWidth="1"/>
    <col min="11" max="11" width="13" customWidth="1"/>
    <col min="12" max="12" width="11.33203125" customWidth="1"/>
    <col min="13" max="13" width="17.88671875" customWidth="1"/>
    <col min="14" max="14" width="12" customWidth="1"/>
    <col min="15" max="15" width="12.88671875" customWidth="1"/>
    <col min="16" max="16" width="11.6640625" customWidth="1"/>
    <col min="17" max="17" width="12.44140625" customWidth="1"/>
    <col min="18" max="18" width="13.33203125" customWidth="1"/>
    <col min="19" max="19" width="12" customWidth="1"/>
  </cols>
  <sheetData>
    <row r="1" spans="1:20" s="57" customFormat="1" ht="28.8" x14ac:dyDescent="0.3">
      <c r="A1" s="82"/>
      <c r="B1" s="82" t="s">
        <v>103</v>
      </c>
      <c r="C1" s="82" t="s">
        <v>0</v>
      </c>
      <c r="D1" s="82" t="s">
        <v>1</v>
      </c>
      <c r="E1" s="82" t="s">
        <v>2</v>
      </c>
      <c r="F1" s="82" t="s">
        <v>3</v>
      </c>
      <c r="G1" s="82" t="s">
        <v>4</v>
      </c>
      <c r="H1" s="82" t="s">
        <v>5</v>
      </c>
      <c r="I1" s="82" t="s">
        <v>6</v>
      </c>
      <c r="J1" s="82" t="s">
        <v>7</v>
      </c>
      <c r="K1" s="82" t="s">
        <v>8</v>
      </c>
      <c r="L1" s="82" t="s">
        <v>9</v>
      </c>
      <c r="M1" s="82" t="s">
        <v>10</v>
      </c>
      <c r="N1" s="82" t="s">
        <v>11</v>
      </c>
      <c r="O1" s="82" t="s">
        <v>12</v>
      </c>
      <c r="P1" s="83" t="s">
        <v>13</v>
      </c>
    </row>
    <row r="2" spans="1:20" s="57" customFormat="1" x14ac:dyDescent="0.3">
      <c r="A2" s="58" t="s">
        <v>14</v>
      </c>
      <c r="B2" s="59">
        <f>'Dutchess County'!$H$29</f>
        <v>18480</v>
      </c>
      <c r="C2" s="59">
        <f>'City of Beacon'!$H$29</f>
        <v>8008</v>
      </c>
      <c r="D2" s="59">
        <f>'Town of Amenia'!$H$29</f>
        <v>7448</v>
      </c>
      <c r="E2" s="59">
        <f>'Town of Bethel'!$H$29</f>
        <v>2800</v>
      </c>
      <c r="F2" s="59">
        <f>'Town of Cornwall'!$H$29</f>
        <v>7448</v>
      </c>
      <c r="G2" s="67">
        <f>'Town of Gardiner'!$H$30</f>
        <v>5796</v>
      </c>
      <c r="H2" s="59">
        <f>'Town of New Paltz'!$H$29</f>
        <v>14560</v>
      </c>
      <c r="I2" s="59">
        <f>'Town of Hurley'!$H$30</f>
        <v>14980</v>
      </c>
      <c r="J2" s="59">
        <f>'Town of North East'!$H$29</f>
        <v>4788</v>
      </c>
      <c r="K2" s="59">
        <f>'Town of Philipstown'!$H$29</f>
        <v>24528</v>
      </c>
      <c r="L2" s="59">
        <f>'Town of Rhinebeck'!$I$29</f>
        <v>12348</v>
      </c>
      <c r="M2" s="59">
        <f>'Town of Wallkill'!$H$29</f>
        <v>40908</v>
      </c>
      <c r="N2" s="59">
        <f>'Town of Woodstock'!$H$29</f>
        <v>15204</v>
      </c>
      <c r="O2" s="59">
        <f>'Village of Mamaroneck'!$H$26</f>
        <v>8344</v>
      </c>
      <c r="P2" s="70">
        <f t="shared" ref="P2:P7" si="0">SUM(B2:O2)</f>
        <v>185640</v>
      </c>
    </row>
    <row r="3" spans="1:20" s="57" customFormat="1" x14ac:dyDescent="0.3">
      <c r="A3" s="58" t="s">
        <v>15</v>
      </c>
      <c r="B3" s="59">
        <f>'Dutchess County'!$G$50</f>
        <v>51828</v>
      </c>
      <c r="C3" s="59">
        <f>'City of Beacon'!$G$50</f>
        <v>22484</v>
      </c>
      <c r="D3" s="59">
        <f>'Town of Amenia'!$G$50</f>
        <v>20888</v>
      </c>
      <c r="E3" s="59">
        <f>'Town of Bethel'!$G$50</f>
        <v>7812</v>
      </c>
      <c r="F3" s="59">
        <f>'Town of Cornwall'!$G$50</f>
        <v>20916</v>
      </c>
      <c r="G3" s="59">
        <f>'Town of Gardiner'!$G$51</f>
        <v>16212</v>
      </c>
      <c r="H3" s="59">
        <f>'Town of New Paltz'!$G$50</f>
        <v>40880</v>
      </c>
      <c r="I3" s="59">
        <f>'Town of Hurley'!$G$51</f>
        <v>41944</v>
      </c>
      <c r="J3" s="59">
        <f>'Town of North East'!$G$50</f>
        <v>13496</v>
      </c>
      <c r="K3" s="59">
        <f>'Town of Philipstown'!$G$50</f>
        <v>68824</v>
      </c>
      <c r="L3" s="59">
        <f>'Town of Rhinebeck'!$H$50</f>
        <v>34636</v>
      </c>
      <c r="M3" s="59">
        <f>'Town of Wallkill'!$G$50</f>
        <v>114296</v>
      </c>
      <c r="N3" s="59">
        <f>'Town of Woodstock'!$G$50</f>
        <v>42729</v>
      </c>
      <c r="O3" s="59">
        <f>'Village of Mamaroneck'!$G$47</f>
        <v>23520</v>
      </c>
      <c r="P3" s="70">
        <f t="shared" si="0"/>
        <v>520465</v>
      </c>
    </row>
    <row r="4" spans="1:20" s="57" customFormat="1" ht="28.8" x14ac:dyDescent="0.3">
      <c r="A4" s="58" t="s">
        <v>16</v>
      </c>
      <c r="B4" s="60">
        <f>'Dutchess County'!$M$29</f>
        <v>1848</v>
      </c>
      <c r="C4" s="59">
        <f>'City of Beacon'!$M$29</f>
        <v>800.80000000000007</v>
      </c>
      <c r="D4" s="59">
        <f>'Town of Amenia'!$M$29</f>
        <v>744.8</v>
      </c>
      <c r="E4" s="59">
        <f>'Town of Bethel'!$M$29</f>
        <v>280</v>
      </c>
      <c r="F4" s="59">
        <f>'Town of Cornwall'!$M$29</f>
        <v>744.8</v>
      </c>
      <c r="G4" s="59">
        <f>'Town of Gardiner'!$M$30</f>
        <v>579.6</v>
      </c>
      <c r="H4" s="59">
        <f>'Town of New Paltz'!$M$29</f>
        <v>1456.0000000000002</v>
      </c>
      <c r="I4" s="59">
        <f>'Town of Hurley'!$M$30</f>
        <v>1498</v>
      </c>
      <c r="J4" s="59">
        <f>'Town of North East'!$M$29</f>
        <v>478.8</v>
      </c>
      <c r="K4" s="59">
        <f>'Town of Philipstown'!$M$29</f>
        <v>2452.8000000000002</v>
      </c>
      <c r="L4" s="59">
        <f>'Town of Rhinebeck'!$N$29</f>
        <v>1234.8000000000002</v>
      </c>
      <c r="M4" s="77">
        <f>'Town of Wallkill'!$M$29</f>
        <v>4090.8</v>
      </c>
      <c r="N4" s="77">
        <f>'Town of Woodstock'!$M$29</f>
        <v>1520.4</v>
      </c>
      <c r="O4" s="59">
        <f>'Village of Mamaroneck'!$M$26</f>
        <v>834.40000000000009</v>
      </c>
      <c r="P4" s="70">
        <f t="shared" si="0"/>
        <v>18564.000000000004</v>
      </c>
    </row>
    <row r="5" spans="1:20" s="57" customFormat="1" ht="28.8" x14ac:dyDescent="0.3">
      <c r="A5" s="58" t="s">
        <v>17</v>
      </c>
      <c r="B5" s="60">
        <f>'Dutchess County'!$L$50</f>
        <v>5182.7999999999993</v>
      </c>
      <c r="C5" s="59">
        <f>'City of Beacon'!$L$50</f>
        <v>2248.4</v>
      </c>
      <c r="D5" s="59">
        <f>'Town of Amenia'!$L$50</f>
        <v>2088.7999999999997</v>
      </c>
      <c r="E5" s="59">
        <f>'Town of Bethel'!$L$50</f>
        <v>781.2</v>
      </c>
      <c r="F5" s="59">
        <f>'Town of Cornwall'!$L$50</f>
        <v>2091.6</v>
      </c>
      <c r="G5" s="59">
        <f>'Town of Gardiner'!$L$51</f>
        <v>1621.2</v>
      </c>
      <c r="H5" s="59">
        <f>'Town of New Paltz'!$L$50</f>
        <v>4088.0000000000005</v>
      </c>
      <c r="I5" s="59">
        <f>'Town of Hurley'!$L$51</f>
        <v>4194.3999999999996</v>
      </c>
      <c r="J5" s="77">
        <f>'Town of North East'!$L$50</f>
        <v>1349.6</v>
      </c>
      <c r="K5" s="59">
        <f>'Town of Philipstown'!$L$50</f>
        <v>6882.4000000000015</v>
      </c>
      <c r="L5" s="59">
        <f>'Town of Rhinebeck'!$M$50</f>
        <v>3463.6000000000004</v>
      </c>
      <c r="M5" s="77">
        <f>'Town of Wallkill'!$L$50</f>
        <v>11429.599999999999</v>
      </c>
      <c r="N5" s="77">
        <f>'Town of Woodstock'!$L$50</f>
        <v>4272.9000000000005</v>
      </c>
      <c r="O5" s="59">
        <f>'Village of Mamaroneck'!$L$47</f>
        <v>2352</v>
      </c>
      <c r="P5" s="70">
        <f t="shared" si="0"/>
        <v>52046.5</v>
      </c>
    </row>
    <row r="6" spans="1:20" s="13" customFormat="1" x14ac:dyDescent="0.3">
      <c r="A6" s="84" t="s">
        <v>18</v>
      </c>
      <c r="B6" s="85">
        <f>B2-B4</f>
        <v>16632</v>
      </c>
      <c r="C6" s="85">
        <f>C2-C4</f>
        <v>7207.2</v>
      </c>
      <c r="D6" s="85">
        <f t="shared" ref="D6:O6" si="1">D2-D4</f>
        <v>6703.2</v>
      </c>
      <c r="E6" s="85">
        <f t="shared" si="1"/>
        <v>2520</v>
      </c>
      <c r="F6" s="85">
        <f t="shared" si="1"/>
        <v>6703.2</v>
      </c>
      <c r="G6" s="85">
        <f t="shared" si="1"/>
        <v>5216.3999999999996</v>
      </c>
      <c r="H6" s="85">
        <f t="shared" si="1"/>
        <v>13104</v>
      </c>
      <c r="I6" s="85">
        <f t="shared" si="1"/>
        <v>13482</v>
      </c>
      <c r="J6" s="85">
        <f t="shared" si="1"/>
        <v>4309.2</v>
      </c>
      <c r="K6" s="85">
        <f t="shared" si="1"/>
        <v>22075.200000000001</v>
      </c>
      <c r="L6" s="85">
        <f t="shared" si="1"/>
        <v>11113.2</v>
      </c>
      <c r="M6" s="85">
        <f t="shared" si="1"/>
        <v>36817.199999999997</v>
      </c>
      <c r="N6" s="85">
        <f t="shared" si="1"/>
        <v>13683.6</v>
      </c>
      <c r="O6" s="85">
        <f t="shared" si="1"/>
        <v>7509.6</v>
      </c>
      <c r="P6" s="86">
        <f t="shared" si="0"/>
        <v>167076</v>
      </c>
    </row>
    <row r="7" spans="1:20" s="13" customFormat="1" x14ac:dyDescent="0.3">
      <c r="A7" s="84" t="s">
        <v>19</v>
      </c>
      <c r="B7" s="85">
        <f>B3-B5</f>
        <v>46645.2</v>
      </c>
      <c r="C7" s="85">
        <f>C3-C5</f>
        <v>20235.599999999999</v>
      </c>
      <c r="D7" s="85">
        <f t="shared" ref="D7:O7" si="2">D3-D5</f>
        <v>18799.2</v>
      </c>
      <c r="E7" s="85">
        <f t="shared" si="2"/>
        <v>7030.8</v>
      </c>
      <c r="F7" s="85">
        <f t="shared" si="2"/>
        <v>18824.400000000001</v>
      </c>
      <c r="G7" s="85">
        <f t="shared" si="2"/>
        <v>14590.8</v>
      </c>
      <c r="H7" s="85">
        <f t="shared" si="2"/>
        <v>36792</v>
      </c>
      <c r="I7" s="85">
        <f t="shared" si="2"/>
        <v>37749.599999999999</v>
      </c>
      <c r="J7" s="85">
        <f t="shared" si="2"/>
        <v>12146.4</v>
      </c>
      <c r="K7" s="85">
        <f t="shared" si="2"/>
        <v>61941.599999999999</v>
      </c>
      <c r="L7" s="85">
        <f t="shared" si="2"/>
        <v>31172.400000000001</v>
      </c>
      <c r="M7" s="85">
        <f t="shared" si="2"/>
        <v>102866.4</v>
      </c>
      <c r="N7" s="85">
        <f t="shared" si="2"/>
        <v>38456.1</v>
      </c>
      <c r="O7" s="85">
        <f t="shared" si="2"/>
        <v>21168</v>
      </c>
      <c r="P7" s="86">
        <f t="shared" si="0"/>
        <v>468418.5</v>
      </c>
    </row>
    <row r="9" spans="1:20" x14ac:dyDescent="0.3">
      <c r="A9" s="13" t="s">
        <v>20</v>
      </c>
      <c r="B9" s="13"/>
      <c r="C9" s="13"/>
      <c r="D9" s="13"/>
    </row>
    <row r="10" spans="1:20" x14ac:dyDescent="0.3">
      <c r="A10" s="97" t="s">
        <v>21</v>
      </c>
      <c r="B10" t="s">
        <v>22</v>
      </c>
    </row>
    <row r="11" spans="1:20" ht="43.2" x14ac:dyDescent="0.3">
      <c r="A11" s="97" t="s">
        <v>23</v>
      </c>
      <c r="B11" t="s">
        <v>24</v>
      </c>
      <c r="M11" s="69" t="s">
        <v>25</v>
      </c>
      <c r="N11" s="69" t="s">
        <v>14</v>
      </c>
      <c r="O11" s="69" t="s">
        <v>15</v>
      </c>
      <c r="P11" s="69" t="s">
        <v>16</v>
      </c>
      <c r="Q11" s="69" t="s">
        <v>17</v>
      </c>
      <c r="R11" s="74" t="s">
        <v>18</v>
      </c>
      <c r="S11" s="74" t="s">
        <v>19</v>
      </c>
      <c r="T11" s="61"/>
    </row>
    <row r="12" spans="1:20" x14ac:dyDescent="0.3">
      <c r="A12" s="97" t="s">
        <v>26</v>
      </c>
      <c r="B12" t="s">
        <v>27</v>
      </c>
      <c r="M12" s="69" t="s">
        <v>103</v>
      </c>
      <c r="N12" s="59">
        <f>'Dutchess County'!$H$29</f>
        <v>18480</v>
      </c>
      <c r="O12" s="59">
        <f>'Dutchess County'!$G$50</f>
        <v>51828</v>
      </c>
      <c r="P12" s="60">
        <f>'Dutchess County'!$M$29</f>
        <v>1848</v>
      </c>
      <c r="Q12" s="60">
        <f>'Dutchess County'!$L$50</f>
        <v>5182.7999999999993</v>
      </c>
      <c r="R12" s="75">
        <f>N12-P12</f>
        <v>16632</v>
      </c>
      <c r="S12" s="75">
        <f>O12-Q12</f>
        <v>46645.2</v>
      </c>
      <c r="T12" s="43"/>
    </row>
    <row r="13" spans="1:20" x14ac:dyDescent="0.3">
      <c r="A13" s="97" t="s">
        <v>28</v>
      </c>
      <c r="B13" t="s">
        <v>29</v>
      </c>
      <c r="M13" s="69" t="s">
        <v>0</v>
      </c>
      <c r="N13" s="59">
        <f>'City of Beacon'!$H$29</f>
        <v>8008</v>
      </c>
      <c r="O13" s="59">
        <f>'City of Beacon'!$G$50</f>
        <v>22484</v>
      </c>
      <c r="P13" s="60">
        <f>'City of Beacon'!$M$29</f>
        <v>800.80000000000007</v>
      </c>
      <c r="Q13" s="60">
        <f>'City of Beacon'!$L$50</f>
        <v>2248.4</v>
      </c>
      <c r="R13" s="75">
        <f t="shared" ref="R13:R25" si="3">N13-P13</f>
        <v>7207.2</v>
      </c>
      <c r="S13" s="75">
        <f t="shared" ref="S13:S25" si="4">O13-Q13</f>
        <v>20235.599999999999</v>
      </c>
      <c r="T13" s="43"/>
    </row>
    <row r="14" spans="1:20" x14ac:dyDescent="0.3">
      <c r="A14" s="97"/>
      <c r="B14" t="s">
        <v>30</v>
      </c>
      <c r="M14" s="69" t="s">
        <v>1</v>
      </c>
      <c r="N14" s="59">
        <f>'Town of Amenia'!$H$29</f>
        <v>7448</v>
      </c>
      <c r="O14" s="59">
        <f>'Town of Amenia'!$G$50</f>
        <v>20888</v>
      </c>
      <c r="P14" s="60">
        <f>'Town of Amenia'!$M$29</f>
        <v>744.8</v>
      </c>
      <c r="Q14" s="60">
        <f>'Town of Amenia'!$L$50</f>
        <v>2088.7999999999997</v>
      </c>
      <c r="R14" s="75">
        <f t="shared" si="3"/>
        <v>6703.2</v>
      </c>
      <c r="S14" s="75">
        <f t="shared" si="4"/>
        <v>18799.2</v>
      </c>
      <c r="T14" s="43"/>
    </row>
    <row r="15" spans="1:20" x14ac:dyDescent="0.3">
      <c r="A15" s="97" t="s">
        <v>31</v>
      </c>
      <c r="B15" t="s">
        <v>32</v>
      </c>
      <c r="M15" s="69" t="s">
        <v>2</v>
      </c>
      <c r="N15" s="59">
        <f>'Town of Bethel'!$H$29</f>
        <v>2800</v>
      </c>
      <c r="O15" s="59">
        <f>'Town of Bethel'!$G$50</f>
        <v>7812</v>
      </c>
      <c r="P15" s="60">
        <f>'Town of Bethel'!$M$29</f>
        <v>280</v>
      </c>
      <c r="Q15" s="60">
        <f>'Town of Bethel'!$L$50</f>
        <v>781.2</v>
      </c>
      <c r="R15" s="75">
        <f t="shared" si="3"/>
        <v>2520</v>
      </c>
      <c r="S15" s="75">
        <f t="shared" si="4"/>
        <v>7030.8</v>
      </c>
      <c r="T15" s="43"/>
    </row>
    <row r="16" spans="1:20" x14ac:dyDescent="0.3">
      <c r="A16" s="97" t="s">
        <v>33</v>
      </c>
      <c r="B16" t="s">
        <v>34</v>
      </c>
      <c r="M16" s="69" t="s">
        <v>3</v>
      </c>
      <c r="N16" s="59">
        <f>'Town of Cornwall'!$H$29</f>
        <v>7448</v>
      </c>
      <c r="O16" s="59">
        <f>'Town of Cornwall'!$G$50</f>
        <v>20916</v>
      </c>
      <c r="P16" s="60">
        <f>'Town of Cornwall'!$M$29</f>
        <v>744.8</v>
      </c>
      <c r="Q16" s="60">
        <f>'Town of Cornwall'!$L$50</f>
        <v>2091.6</v>
      </c>
      <c r="R16" s="75">
        <f t="shared" si="3"/>
        <v>6703.2</v>
      </c>
      <c r="S16" s="75">
        <f t="shared" si="4"/>
        <v>18824.400000000001</v>
      </c>
      <c r="T16" s="43"/>
    </row>
    <row r="17" spans="1:20" x14ac:dyDescent="0.3">
      <c r="A17" s="97" t="s">
        <v>35</v>
      </c>
      <c r="B17" t="s">
        <v>36</v>
      </c>
      <c r="M17" s="69" t="s">
        <v>4</v>
      </c>
      <c r="N17" s="67">
        <f>'Town of Gardiner'!$H$30</f>
        <v>5796</v>
      </c>
      <c r="O17" s="59">
        <f>'Town of Gardiner'!$G$51</f>
        <v>16212</v>
      </c>
      <c r="P17" s="60">
        <f>'Town of Gardiner'!$M$30</f>
        <v>579.6</v>
      </c>
      <c r="Q17" s="60">
        <f>'Town of Gardiner'!$L$51</f>
        <v>1621.2</v>
      </c>
      <c r="R17" s="75">
        <f t="shared" si="3"/>
        <v>5216.3999999999996</v>
      </c>
      <c r="S17" s="75">
        <f t="shared" si="4"/>
        <v>14590.8</v>
      </c>
      <c r="T17" s="43"/>
    </row>
    <row r="18" spans="1:20" x14ac:dyDescent="0.3">
      <c r="A18" s="97" t="s">
        <v>37</v>
      </c>
      <c r="B18" t="s">
        <v>38</v>
      </c>
      <c r="M18" s="69" t="s">
        <v>5</v>
      </c>
      <c r="N18" s="59">
        <f>'Town of New Paltz'!$H$29</f>
        <v>14560</v>
      </c>
      <c r="O18" s="59">
        <f>'Town of New Paltz'!$G$50</f>
        <v>40880</v>
      </c>
      <c r="P18" s="60">
        <f>'Town of New Paltz'!$M$29</f>
        <v>1456.0000000000002</v>
      </c>
      <c r="Q18" s="60">
        <f>'Town of New Paltz'!$L$50</f>
        <v>4088.0000000000005</v>
      </c>
      <c r="R18" s="75">
        <f t="shared" si="3"/>
        <v>13104</v>
      </c>
      <c r="S18" s="75">
        <f t="shared" si="4"/>
        <v>36792</v>
      </c>
      <c r="T18" s="43"/>
    </row>
    <row r="19" spans="1:20" x14ac:dyDescent="0.3">
      <c r="A19" s="97" t="s">
        <v>39</v>
      </c>
      <c r="B19" t="s">
        <v>40</v>
      </c>
      <c r="M19" s="69" t="s">
        <v>6</v>
      </c>
      <c r="N19" s="59">
        <f>'Town of Hurley'!$H$30</f>
        <v>14980</v>
      </c>
      <c r="O19" s="59">
        <f>'Town of Hurley'!$G$51</f>
        <v>41944</v>
      </c>
      <c r="P19" s="60">
        <f>'Town of Hurley'!$M$30</f>
        <v>1498</v>
      </c>
      <c r="Q19" s="60">
        <f>'Town of Hurley'!$L$51</f>
        <v>4194.3999999999996</v>
      </c>
      <c r="R19" s="75">
        <f t="shared" si="3"/>
        <v>13482</v>
      </c>
      <c r="S19" s="75">
        <f t="shared" si="4"/>
        <v>37749.599999999999</v>
      </c>
      <c r="T19" s="43"/>
    </row>
    <row r="20" spans="1:20" x14ac:dyDescent="0.3">
      <c r="M20" s="69" t="s">
        <v>7</v>
      </c>
      <c r="N20" s="59">
        <f>'Town of North East'!$H$29</f>
        <v>4788</v>
      </c>
      <c r="O20" s="59">
        <f>'Town of North East'!$G$50</f>
        <v>13496</v>
      </c>
      <c r="P20" s="60">
        <f>'Town of North East'!$M$29</f>
        <v>478.8</v>
      </c>
      <c r="Q20" s="72">
        <f>'Town of North East'!$L$50</f>
        <v>1349.6</v>
      </c>
      <c r="R20" s="75">
        <f t="shared" si="3"/>
        <v>4309.2</v>
      </c>
      <c r="S20" s="75">
        <f t="shared" si="4"/>
        <v>12146.4</v>
      </c>
      <c r="T20" s="43"/>
    </row>
    <row r="21" spans="1:20" ht="28.8" x14ac:dyDescent="0.3">
      <c r="M21" s="69" t="s">
        <v>8</v>
      </c>
      <c r="N21" s="59">
        <f>'Town of Philipstown'!$H$29</f>
        <v>24528</v>
      </c>
      <c r="O21" s="59">
        <f>'Town of Philipstown'!$G$50</f>
        <v>68824</v>
      </c>
      <c r="P21" s="60">
        <f>'Town of Philipstown'!$M$29</f>
        <v>2452.8000000000002</v>
      </c>
      <c r="Q21" s="60">
        <f>'Town of Philipstown'!$L$50</f>
        <v>6882.4000000000015</v>
      </c>
      <c r="R21" s="75">
        <f t="shared" si="3"/>
        <v>22075.200000000001</v>
      </c>
      <c r="S21" s="75">
        <f t="shared" si="4"/>
        <v>61941.599999999999</v>
      </c>
      <c r="T21" s="43"/>
    </row>
    <row r="22" spans="1:20" x14ac:dyDescent="0.3">
      <c r="M22" s="69" t="s">
        <v>9</v>
      </c>
      <c r="N22" s="59">
        <f>'Town of Rhinebeck'!$I$29</f>
        <v>12348</v>
      </c>
      <c r="O22" s="59">
        <f>'Town of Rhinebeck'!$H$50</f>
        <v>34636</v>
      </c>
      <c r="P22" s="60">
        <f>'Town of Rhinebeck'!$N$29</f>
        <v>1234.8000000000002</v>
      </c>
      <c r="Q22" s="60">
        <f>'Town of Rhinebeck'!$M$50</f>
        <v>3463.6000000000004</v>
      </c>
      <c r="R22" s="75">
        <f t="shared" si="3"/>
        <v>11113.2</v>
      </c>
      <c r="S22" s="75">
        <f t="shared" si="4"/>
        <v>31172.400000000001</v>
      </c>
      <c r="T22" s="43"/>
    </row>
    <row r="23" spans="1:20" x14ac:dyDescent="0.3">
      <c r="M23" s="69" t="s">
        <v>10</v>
      </c>
      <c r="N23" s="59">
        <f>'Town of Wallkill'!$H$29</f>
        <v>40908</v>
      </c>
      <c r="O23" s="59">
        <f>'Town of Wallkill'!$G$50</f>
        <v>114296</v>
      </c>
      <c r="P23" s="72">
        <f>'Town of Wallkill'!$M$29</f>
        <v>4090.8</v>
      </c>
      <c r="Q23" s="72">
        <f>'Town of Wallkill'!$L$50</f>
        <v>11429.599999999999</v>
      </c>
      <c r="R23" s="75">
        <f t="shared" si="3"/>
        <v>36817.199999999997</v>
      </c>
      <c r="S23" s="75">
        <f t="shared" si="4"/>
        <v>102866.4</v>
      </c>
      <c r="T23" s="43"/>
    </row>
    <row r="24" spans="1:20" ht="28.8" x14ac:dyDescent="0.3">
      <c r="M24" s="69" t="s">
        <v>11</v>
      </c>
      <c r="N24" s="59">
        <f>'Town of Woodstock'!$H$29</f>
        <v>15204</v>
      </c>
      <c r="O24" s="59">
        <f>'Town of Woodstock'!$G$50</f>
        <v>42729</v>
      </c>
      <c r="P24" s="72">
        <f>'Town of Woodstock'!$M$29</f>
        <v>1520.4</v>
      </c>
      <c r="Q24" s="72">
        <f>'Town of Woodstock'!$L$50</f>
        <v>4272.9000000000005</v>
      </c>
      <c r="R24" s="75">
        <f t="shared" si="3"/>
        <v>13683.6</v>
      </c>
      <c r="S24" s="75">
        <f t="shared" si="4"/>
        <v>38456.1</v>
      </c>
      <c r="T24" s="43"/>
    </row>
    <row r="25" spans="1:20" ht="28.8" x14ac:dyDescent="0.3">
      <c r="M25" s="69" t="s">
        <v>12</v>
      </c>
      <c r="N25" s="59">
        <f>'Village of Mamaroneck'!$H$26</f>
        <v>8344</v>
      </c>
      <c r="O25" s="59">
        <f>'Village of Mamaroneck'!$G$47</f>
        <v>23520</v>
      </c>
      <c r="P25" s="60">
        <f>'Village of Mamaroneck'!$M$26</f>
        <v>834.40000000000009</v>
      </c>
      <c r="Q25" s="60">
        <f>'Village of Mamaroneck'!$L$47</f>
        <v>2352</v>
      </c>
      <c r="R25" s="75">
        <f t="shared" si="3"/>
        <v>7509.6</v>
      </c>
      <c r="S25" s="75">
        <f t="shared" si="4"/>
        <v>21168</v>
      </c>
      <c r="T25" s="71"/>
    </row>
    <row r="26" spans="1:20" x14ac:dyDescent="0.3">
      <c r="M26" s="74" t="s">
        <v>13</v>
      </c>
      <c r="N26" s="76">
        <f>SUM(N12:N25)</f>
        <v>185640</v>
      </c>
      <c r="O26" s="76">
        <f t="shared" ref="O26:R26" si="5">SUM(O12:O25)</f>
        <v>520465</v>
      </c>
      <c r="P26" s="76">
        <f t="shared" si="5"/>
        <v>18564.000000000004</v>
      </c>
      <c r="Q26" s="76">
        <f t="shared" si="5"/>
        <v>52046.5</v>
      </c>
      <c r="R26" s="76">
        <f t="shared" si="5"/>
        <v>167076</v>
      </c>
      <c r="S26" s="76">
        <f>SUM(S12:S25)</f>
        <v>468418.5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5A10A-AE89-45B5-B800-6445362350ED}">
  <dimension ref="A1:R50"/>
  <sheetViews>
    <sheetView zoomScale="90" zoomScaleNormal="90" workbookViewId="0">
      <selection sqref="A1:C1"/>
    </sheetView>
  </sheetViews>
  <sheetFormatPr defaultRowHeight="14.4" x14ac:dyDescent="0.3"/>
  <cols>
    <col min="1" max="1" width="15.6640625" customWidth="1"/>
    <col min="2" max="2" width="10.5546875" bestFit="1" customWidth="1"/>
    <col min="3" max="3" width="18.109375" customWidth="1"/>
    <col min="4" max="4" width="13" customWidth="1"/>
    <col min="5" max="5" width="17.109375" customWidth="1"/>
    <col min="6" max="6" width="13.109375" customWidth="1"/>
    <col min="7" max="7" width="21.6640625" customWidth="1"/>
    <col min="8" max="8" width="10.5546875" customWidth="1"/>
    <col min="9" max="9" width="11.88671875" customWidth="1"/>
    <col min="10" max="10" width="16.44140625" customWidth="1"/>
    <col min="11" max="11" width="14" customWidth="1"/>
    <col min="12" max="12" width="11.6640625" customWidth="1"/>
  </cols>
  <sheetData>
    <row r="1" spans="1:18" ht="23.4" x14ac:dyDescent="0.45">
      <c r="A1" s="93" t="s">
        <v>88</v>
      </c>
      <c r="B1" s="93"/>
      <c r="C1" s="93"/>
    </row>
    <row r="2" spans="1:18" x14ac:dyDescent="0.3">
      <c r="G2" t="s">
        <v>80</v>
      </c>
    </row>
    <row r="3" spans="1:18" x14ac:dyDescent="0.3">
      <c r="A3" s="63" t="s">
        <v>42</v>
      </c>
      <c r="B3" s="64"/>
      <c r="C3" s="64"/>
      <c r="D3" s="64"/>
    </row>
    <row r="4" spans="1:18" x14ac:dyDescent="0.3">
      <c r="A4" s="6" t="s">
        <v>81</v>
      </c>
      <c r="J4" s="63" t="s">
        <v>44</v>
      </c>
      <c r="K4" s="64"/>
    </row>
    <row r="5" spans="1:18" ht="30.75" customHeight="1" x14ac:dyDescent="0.3">
      <c r="A5" s="17" t="s">
        <v>45</v>
      </c>
      <c r="B5" s="17"/>
      <c r="C5" s="17" t="s">
        <v>46</v>
      </c>
      <c r="D5" s="17" t="s">
        <v>47</v>
      </c>
      <c r="E5" s="17" t="s">
        <v>48</v>
      </c>
      <c r="F5" s="17" t="s">
        <v>49</v>
      </c>
      <c r="G5" s="17" t="s">
        <v>50</v>
      </c>
      <c r="H5" s="17" t="s">
        <v>51</v>
      </c>
      <c r="I5" s="18" t="s">
        <v>52</v>
      </c>
      <c r="J5" s="18" t="s">
        <v>53</v>
      </c>
      <c r="L5" s="17"/>
      <c r="M5" s="63" t="s">
        <v>54</v>
      </c>
      <c r="N5" s="64"/>
      <c r="O5" s="64"/>
      <c r="P5" s="64"/>
      <c r="Q5" s="64"/>
      <c r="R5" s="64"/>
    </row>
    <row r="6" spans="1:18" x14ac:dyDescent="0.3">
      <c r="A6">
        <v>5.15</v>
      </c>
      <c r="B6">
        <v>365</v>
      </c>
      <c r="C6">
        <f>A6*B6</f>
        <v>1879.7500000000002</v>
      </c>
      <c r="D6">
        <v>2842</v>
      </c>
      <c r="E6" s="9">
        <f>C6*D6</f>
        <v>5342249.5000000009</v>
      </c>
      <c r="F6" s="9"/>
      <c r="G6">
        <f>1/2204.62</f>
        <v>4.535929094356397E-4</v>
      </c>
      <c r="H6" s="9">
        <f>E6*G6</f>
        <v>2423.2064936360921</v>
      </c>
      <c r="I6">
        <v>27</v>
      </c>
      <c r="J6" s="33">
        <f>I6*H6</f>
        <v>65426.575328174484</v>
      </c>
    </row>
    <row r="7" spans="1:18" x14ac:dyDescent="0.3">
      <c r="E7" s="9"/>
      <c r="F7" s="9"/>
      <c r="H7" s="21"/>
      <c r="J7" s="21"/>
    </row>
    <row r="8" spans="1:18" x14ac:dyDescent="0.3">
      <c r="E8" s="9"/>
      <c r="F8" s="9"/>
      <c r="H8" s="21"/>
      <c r="J8" s="21"/>
    </row>
    <row r="9" spans="1:18" ht="15" thickBot="1" x14ac:dyDescent="0.35">
      <c r="A9" s="63" t="s">
        <v>55</v>
      </c>
      <c r="B9" s="64"/>
      <c r="G9" s="15"/>
      <c r="H9" s="16"/>
    </row>
    <row r="10" spans="1:18" ht="15" thickTop="1" x14ac:dyDescent="0.3">
      <c r="A10" s="94" t="s">
        <v>56</v>
      </c>
      <c r="B10" s="20" t="s">
        <v>77</v>
      </c>
      <c r="C10" s="78" t="s">
        <v>58</v>
      </c>
      <c r="E10" s="63" t="s">
        <v>59</v>
      </c>
      <c r="I10" s="96" t="s">
        <v>60</v>
      </c>
      <c r="J10" s="96"/>
    </row>
    <row r="11" spans="1:18" ht="26.25" customHeight="1" thickBot="1" x14ac:dyDescent="0.35">
      <c r="A11" s="95"/>
      <c r="B11" s="7" t="s">
        <v>62</v>
      </c>
      <c r="C11" s="8" t="s">
        <v>61</v>
      </c>
      <c r="E11" s="23" t="s">
        <v>63</v>
      </c>
      <c r="F11" s="25">
        <f>J6</f>
        <v>65426.575328174484</v>
      </c>
      <c r="G11" s="22"/>
      <c r="I11" s="23" t="s">
        <v>64</v>
      </c>
      <c r="J11" s="22"/>
    </row>
    <row r="12" spans="1:18" ht="15" thickBot="1" x14ac:dyDescent="0.35">
      <c r="A12" s="79">
        <v>1963</v>
      </c>
      <c r="B12" s="10">
        <v>2423</v>
      </c>
      <c r="C12" s="80">
        <v>2202.7272727272725</v>
      </c>
      <c r="E12" s="29" t="s">
        <v>65</v>
      </c>
      <c r="F12" s="22">
        <v>44</v>
      </c>
      <c r="G12" s="27">
        <v>43.517881709400207</v>
      </c>
      <c r="I12" s="22">
        <v>1970</v>
      </c>
      <c r="J12" s="25">
        <v>2730</v>
      </c>
      <c r="K12" s="9"/>
    </row>
    <row r="13" spans="1:18" ht="15" thickBot="1" x14ac:dyDescent="0.35">
      <c r="A13" s="79">
        <v>1964</v>
      </c>
      <c r="B13" s="10">
        <v>2423</v>
      </c>
      <c r="C13" s="80">
        <v>2202.7272727272725</v>
      </c>
      <c r="E13" s="23" t="s">
        <v>66</v>
      </c>
      <c r="F13" s="25">
        <v>1232</v>
      </c>
      <c r="G13" s="28"/>
      <c r="I13" s="22">
        <v>1980</v>
      </c>
      <c r="J13" s="25">
        <v>2877</v>
      </c>
      <c r="K13" s="9"/>
    </row>
    <row r="14" spans="1:18" ht="15" thickBot="1" x14ac:dyDescent="0.35">
      <c r="A14" s="79">
        <v>1965</v>
      </c>
      <c r="B14" s="10">
        <v>2423</v>
      </c>
      <c r="C14" s="80">
        <v>2202.7272727272725</v>
      </c>
      <c r="E14" s="2"/>
      <c r="F14" s="2"/>
      <c r="I14" s="22">
        <v>1990</v>
      </c>
      <c r="J14" s="38">
        <v>2918</v>
      </c>
      <c r="K14" s="9"/>
    </row>
    <row r="15" spans="1:18" ht="15" thickBot="1" x14ac:dyDescent="0.35">
      <c r="A15" s="79">
        <v>1966</v>
      </c>
      <c r="B15" s="10">
        <v>2423</v>
      </c>
      <c r="C15" s="80">
        <v>2202.7272727272725</v>
      </c>
      <c r="I15" s="22"/>
      <c r="J15" s="25">
        <f>AVERAGE(J12:J14)</f>
        <v>2841.6666666666665</v>
      </c>
    </row>
    <row r="16" spans="1:18" ht="15" thickBot="1" x14ac:dyDescent="0.35">
      <c r="A16" s="79">
        <v>1967</v>
      </c>
      <c r="B16" s="10">
        <v>2423</v>
      </c>
      <c r="C16" s="80">
        <v>2202.7272727272725</v>
      </c>
    </row>
    <row r="17" spans="1:18" ht="15" thickBot="1" x14ac:dyDescent="0.35">
      <c r="A17" s="79">
        <v>1968</v>
      </c>
      <c r="B17" s="10">
        <v>2423</v>
      </c>
      <c r="C17" s="80">
        <v>2202.7272727272725</v>
      </c>
    </row>
    <row r="18" spans="1:18" ht="15" thickBot="1" x14ac:dyDescent="0.35">
      <c r="A18" s="79">
        <v>1969</v>
      </c>
      <c r="B18" s="10">
        <v>2423</v>
      </c>
      <c r="C18" s="80">
        <v>2202.7272727272725</v>
      </c>
      <c r="I18" s="9"/>
      <c r="K18" s="39"/>
    </row>
    <row r="19" spans="1:18" ht="15" thickBot="1" x14ac:dyDescent="0.35">
      <c r="A19" s="79">
        <v>1970</v>
      </c>
      <c r="B19" s="10">
        <v>2423</v>
      </c>
      <c r="C19" s="80">
        <v>2202.7272727272725</v>
      </c>
      <c r="E19" s="13" t="s">
        <v>68</v>
      </c>
    </row>
    <row r="20" spans="1:18" ht="15" thickBot="1" x14ac:dyDescent="0.35">
      <c r="A20" s="79">
        <v>1971</v>
      </c>
      <c r="B20" s="10">
        <v>2423</v>
      </c>
      <c r="C20" s="80">
        <v>2202.7272727272725</v>
      </c>
      <c r="E20" s="63" t="s">
        <v>69</v>
      </c>
      <c r="F20" s="64"/>
      <c r="G20" s="64"/>
      <c r="J20" s="63" t="s">
        <v>70</v>
      </c>
      <c r="K20" s="64"/>
      <c r="L20" s="64"/>
      <c r="M20" s="64"/>
    </row>
    <row r="21" spans="1:18" ht="15" thickBot="1" x14ac:dyDescent="0.35">
      <c r="A21" s="79">
        <v>1972</v>
      </c>
      <c r="B21" s="10">
        <v>2423</v>
      </c>
      <c r="C21" s="80">
        <v>2202.7272727272725</v>
      </c>
      <c r="F21" s="13" t="s">
        <v>65</v>
      </c>
      <c r="G21" s="13" t="s">
        <v>66</v>
      </c>
      <c r="K21" s="13" t="s">
        <v>65</v>
      </c>
      <c r="L21" s="13" t="s">
        <v>66</v>
      </c>
    </row>
    <row r="22" spans="1:18" ht="15" thickBot="1" x14ac:dyDescent="0.35">
      <c r="A22" s="81">
        <v>1973</v>
      </c>
      <c r="B22" s="11">
        <v>2423</v>
      </c>
      <c r="C22" s="80">
        <v>2202.7272727272725</v>
      </c>
      <c r="E22" s="42" t="s">
        <v>71</v>
      </c>
      <c r="F22" s="40">
        <v>44</v>
      </c>
      <c r="G22" s="41">
        <v>1232</v>
      </c>
      <c r="J22" s="42" t="s">
        <v>71</v>
      </c>
      <c r="K22" s="40">
        <v>44</v>
      </c>
      <c r="L22" s="41">
        <v>1232</v>
      </c>
      <c r="O22" s="63" t="s">
        <v>72</v>
      </c>
      <c r="P22" s="64"/>
      <c r="Q22" s="64"/>
      <c r="R22" s="64"/>
    </row>
    <row r="23" spans="1:18" ht="15" thickBot="1" x14ac:dyDescent="0.35">
      <c r="A23" s="81">
        <v>1974</v>
      </c>
      <c r="B23" s="11">
        <v>2423</v>
      </c>
      <c r="C23" s="80">
        <v>2202.7272727272725</v>
      </c>
      <c r="E23">
        <v>2025</v>
      </c>
      <c r="F23" s="12">
        <v>32.238839695795335</v>
      </c>
      <c r="G23" s="9">
        <v>896</v>
      </c>
      <c r="J23">
        <v>2025</v>
      </c>
      <c r="K23" s="12">
        <f>F23*0.1</f>
        <v>3.2238839695795338</v>
      </c>
      <c r="L23" s="12">
        <f>G23*0.1</f>
        <v>89.600000000000009</v>
      </c>
    </row>
    <row r="24" spans="1:18" ht="15" thickBot="1" x14ac:dyDescent="0.35">
      <c r="A24" s="81">
        <v>1975</v>
      </c>
      <c r="B24" s="11">
        <v>2423</v>
      </c>
      <c r="C24" s="80">
        <v>2202.7272727272725</v>
      </c>
      <c r="E24">
        <v>2026</v>
      </c>
      <c r="F24" s="12">
        <v>30.66653293040217</v>
      </c>
      <c r="G24" s="9">
        <v>868</v>
      </c>
      <c r="J24">
        <v>2026</v>
      </c>
      <c r="K24" s="12">
        <f t="shared" ref="K24:L28" si="0">F24*0.1</f>
        <v>3.0666532930402171</v>
      </c>
      <c r="L24" s="12">
        <f t="shared" si="0"/>
        <v>86.800000000000011</v>
      </c>
    </row>
    <row r="25" spans="1:18" ht="15" thickBot="1" x14ac:dyDescent="0.35">
      <c r="A25" s="79">
        <v>1976</v>
      </c>
      <c r="B25" s="10">
        <v>2423</v>
      </c>
      <c r="C25" s="80">
        <v>2202.7272727272725</v>
      </c>
      <c r="E25">
        <v>2027</v>
      </c>
      <c r="F25" s="12">
        <v>29.170908470818652</v>
      </c>
      <c r="G25" s="9">
        <v>812</v>
      </c>
      <c r="J25">
        <v>2027</v>
      </c>
      <c r="K25" s="12">
        <f t="shared" si="0"/>
        <v>2.9170908470818655</v>
      </c>
      <c r="L25" s="12">
        <f t="shared" si="0"/>
        <v>81.2</v>
      </c>
    </row>
    <row r="26" spans="1:18" ht="15" thickBot="1" x14ac:dyDescent="0.35">
      <c r="A26" s="79">
        <v>1977</v>
      </c>
      <c r="B26" s="10">
        <v>2423</v>
      </c>
      <c r="C26" s="80">
        <v>2202.7272727272725</v>
      </c>
      <c r="E26">
        <v>2028</v>
      </c>
      <c r="F26" s="12">
        <v>27.748226476859831</v>
      </c>
      <c r="G26" s="9">
        <v>784</v>
      </c>
      <c r="J26">
        <v>2028</v>
      </c>
      <c r="K26" s="12">
        <f t="shared" si="0"/>
        <v>2.7748226476859834</v>
      </c>
      <c r="L26" s="12">
        <f t="shared" si="0"/>
        <v>78.400000000000006</v>
      </c>
    </row>
    <row r="27" spans="1:18" ht="15" thickBot="1" x14ac:dyDescent="0.35">
      <c r="A27" s="79">
        <v>1978</v>
      </c>
      <c r="B27" s="10">
        <v>2423</v>
      </c>
      <c r="C27" s="80">
        <v>2202.7272727272725</v>
      </c>
      <c r="E27">
        <v>2029</v>
      </c>
      <c r="F27" s="12">
        <v>26.394929502498851</v>
      </c>
      <c r="G27" s="9">
        <v>728</v>
      </c>
      <c r="J27">
        <v>2029</v>
      </c>
      <c r="K27" s="12">
        <f t="shared" si="0"/>
        <v>2.6394929502498852</v>
      </c>
      <c r="L27" s="12">
        <f t="shared" si="0"/>
        <v>72.8</v>
      </c>
    </row>
    <row r="28" spans="1:18" ht="15" thickBot="1" x14ac:dyDescent="0.35">
      <c r="A28" s="79">
        <v>1979</v>
      </c>
      <c r="B28" s="10">
        <v>2423</v>
      </c>
      <c r="C28" s="80">
        <v>2202.7272727272725</v>
      </c>
      <c r="E28">
        <v>2030</v>
      </c>
      <c r="F28" s="12">
        <v>25.107633600398902</v>
      </c>
      <c r="G28" s="9">
        <v>700</v>
      </c>
      <c r="J28">
        <v>2030</v>
      </c>
      <c r="K28" s="12">
        <f t="shared" si="0"/>
        <v>2.5107633600398902</v>
      </c>
      <c r="L28" s="12">
        <f t="shared" si="0"/>
        <v>70</v>
      </c>
    </row>
    <row r="29" spans="1:18" ht="15" thickBot="1" x14ac:dyDescent="0.35">
      <c r="A29" s="79">
        <v>1980</v>
      </c>
      <c r="B29" s="10">
        <v>2423</v>
      </c>
      <c r="C29" s="80">
        <v>2202.7272727272725</v>
      </c>
      <c r="E29" s="44" t="s">
        <v>73</v>
      </c>
      <c r="F29" s="13"/>
      <c r="H29" s="43">
        <f>SUM(G23:G28)</f>
        <v>4788</v>
      </c>
      <c r="J29" s="44" t="s">
        <v>73</v>
      </c>
      <c r="M29" s="45">
        <f>SUM(L23:L28)</f>
        <v>478.8</v>
      </c>
    </row>
    <row r="30" spans="1:18" ht="15" thickBot="1" x14ac:dyDescent="0.35">
      <c r="A30" s="79">
        <v>1981</v>
      </c>
      <c r="B30" s="10">
        <v>2423</v>
      </c>
      <c r="C30" s="80">
        <v>2202.7272727272725</v>
      </c>
      <c r="E30">
        <v>2031</v>
      </c>
      <c r="F30" s="12">
        <v>23.883119860282235</v>
      </c>
      <c r="G30" s="9">
        <v>672</v>
      </c>
      <c r="J30">
        <v>2031</v>
      </c>
      <c r="K30" s="12">
        <f>F30*0.1</f>
        <v>2.3883119860282238</v>
      </c>
      <c r="L30" s="12">
        <f>G30*0.1</f>
        <v>67.2</v>
      </c>
    </row>
    <row r="31" spans="1:18" ht="15" thickBot="1" x14ac:dyDescent="0.35">
      <c r="A31" s="79">
        <v>1982</v>
      </c>
      <c r="B31" s="10">
        <v>2423</v>
      </c>
      <c r="C31" s="80">
        <v>2202.7272727272725</v>
      </c>
      <c r="E31">
        <v>2032</v>
      </c>
      <c r="F31" s="12">
        <v>22.718326359977841</v>
      </c>
      <c r="G31" s="9">
        <v>644</v>
      </c>
      <c r="J31">
        <v>2032</v>
      </c>
      <c r="K31" s="12">
        <f t="shared" ref="K31:L49" si="1">F31*0.1</f>
        <v>2.2718326359977841</v>
      </c>
      <c r="L31" s="12">
        <f t="shared" si="1"/>
        <v>64.400000000000006</v>
      </c>
    </row>
    <row r="32" spans="1:18" ht="15" thickBot="1" x14ac:dyDescent="0.35">
      <c r="A32" s="79">
        <v>1983</v>
      </c>
      <c r="B32" s="10">
        <v>2423</v>
      </c>
      <c r="C32" s="80">
        <v>2202.7272727272725</v>
      </c>
      <c r="E32">
        <v>2033</v>
      </c>
      <c r="F32" s="12">
        <v>21.610340509021121</v>
      </c>
      <c r="G32" s="9">
        <v>616</v>
      </c>
      <c r="J32">
        <v>2033</v>
      </c>
      <c r="K32" s="12">
        <f t="shared" si="1"/>
        <v>2.1610340509021122</v>
      </c>
      <c r="L32" s="12">
        <f t="shared" si="1"/>
        <v>61.6</v>
      </c>
    </row>
    <row r="33" spans="1:12" ht="15" thickBot="1" x14ac:dyDescent="0.35">
      <c r="A33" s="79">
        <v>1984</v>
      </c>
      <c r="B33" s="10">
        <v>2423</v>
      </c>
      <c r="C33" s="80">
        <v>2202.7272727272725</v>
      </c>
      <c r="E33">
        <v>2034</v>
      </c>
      <c r="F33" s="12">
        <v>20.556391765660628</v>
      </c>
      <c r="G33" s="9">
        <v>588</v>
      </c>
      <c r="J33">
        <v>2034</v>
      </c>
      <c r="K33" s="12">
        <f t="shared" si="1"/>
        <v>2.0556391765660629</v>
      </c>
      <c r="L33" s="12">
        <f t="shared" si="1"/>
        <v>58.800000000000004</v>
      </c>
    </row>
    <row r="34" spans="1:12" ht="15" thickBot="1" x14ac:dyDescent="0.35">
      <c r="A34" s="79">
        <v>1985</v>
      </c>
      <c r="B34" s="10">
        <v>2423</v>
      </c>
      <c r="C34" s="80">
        <v>2202.7272727272725</v>
      </c>
      <c r="E34">
        <v>2035</v>
      </c>
      <c r="F34" s="12">
        <v>19.553844709060577</v>
      </c>
      <c r="G34" s="9">
        <v>560</v>
      </c>
      <c r="J34">
        <v>2035</v>
      </c>
      <c r="K34" s="12">
        <f t="shared" si="1"/>
        <v>1.9553844709060577</v>
      </c>
      <c r="L34" s="12">
        <f t="shared" si="1"/>
        <v>56</v>
      </c>
    </row>
    <row r="35" spans="1:12" ht="15" thickBot="1" x14ac:dyDescent="0.35">
      <c r="A35" s="79">
        <v>1986</v>
      </c>
      <c r="B35" s="10">
        <v>2423</v>
      </c>
      <c r="C35" s="80">
        <v>2202.7272727272725</v>
      </c>
      <c r="E35">
        <v>2036</v>
      </c>
      <c r="F35" s="12">
        <v>18.600192449376021</v>
      </c>
      <c r="G35" s="9">
        <v>532</v>
      </c>
      <c r="J35">
        <v>2036</v>
      </c>
      <c r="K35" s="12">
        <f t="shared" si="1"/>
        <v>1.8600192449376021</v>
      </c>
      <c r="L35" s="12">
        <f t="shared" si="1"/>
        <v>53.2</v>
      </c>
    </row>
    <row r="36" spans="1:12" ht="15" thickBot="1" x14ac:dyDescent="0.35">
      <c r="A36" s="79">
        <v>1987</v>
      </c>
      <c r="B36" s="10">
        <v>2423</v>
      </c>
      <c r="C36" s="80">
        <v>2202.7272727272725</v>
      </c>
      <c r="E36">
        <v>2037</v>
      </c>
      <c r="F36" s="12">
        <v>17.693050359222479</v>
      </c>
      <c r="G36" s="9">
        <v>504</v>
      </c>
      <c r="J36">
        <v>2037</v>
      </c>
      <c r="K36" s="12">
        <f t="shared" si="1"/>
        <v>1.769305035922248</v>
      </c>
      <c r="L36" s="12">
        <f t="shared" si="1"/>
        <v>50.400000000000006</v>
      </c>
    </row>
    <row r="37" spans="1:12" ht="15" thickBot="1" x14ac:dyDescent="0.35">
      <c r="A37" s="79">
        <v>1988</v>
      </c>
      <c r="B37" s="10">
        <v>2423</v>
      </c>
      <c r="C37" s="80">
        <v>2202.7272727272725</v>
      </c>
      <c r="E37">
        <v>2038</v>
      </c>
      <c r="F37" s="12">
        <v>16.83015011086535</v>
      </c>
      <c r="G37" s="9">
        <v>476</v>
      </c>
      <c r="J37">
        <v>2038</v>
      </c>
      <c r="K37" s="12">
        <f t="shared" si="1"/>
        <v>1.6830150110865352</v>
      </c>
      <c r="L37" s="12">
        <f t="shared" si="1"/>
        <v>47.6</v>
      </c>
    </row>
    <row r="38" spans="1:12" ht="15" thickBot="1" x14ac:dyDescent="0.35">
      <c r="A38" s="79">
        <v>1989</v>
      </c>
      <c r="B38" s="10">
        <v>2423</v>
      </c>
      <c r="C38" s="80">
        <v>2202.7272727272725</v>
      </c>
      <c r="E38">
        <v>2039</v>
      </c>
      <c r="F38" s="12">
        <v>16.009334004219077</v>
      </c>
      <c r="G38" s="9">
        <v>448</v>
      </c>
      <c r="J38">
        <v>2039</v>
      </c>
      <c r="K38" s="12">
        <f t="shared" si="1"/>
        <v>1.6009334004219078</v>
      </c>
      <c r="L38" s="12">
        <f t="shared" si="1"/>
        <v>44.800000000000004</v>
      </c>
    </row>
    <row r="39" spans="1:12" x14ac:dyDescent="0.3">
      <c r="E39">
        <v>2040</v>
      </c>
      <c r="F39" s="12">
        <v>15.228549571473026</v>
      </c>
      <c r="G39" s="9">
        <v>420</v>
      </c>
      <c r="J39">
        <v>2040</v>
      </c>
      <c r="K39" s="12">
        <f t="shared" si="1"/>
        <v>1.5228549571473027</v>
      </c>
      <c r="L39" s="12">
        <f t="shared" si="1"/>
        <v>42</v>
      </c>
    </row>
    <row r="40" spans="1:12" x14ac:dyDescent="0.3">
      <c r="E40">
        <v>2041</v>
      </c>
      <c r="F40" s="12">
        <v>14.485844444852882</v>
      </c>
      <c r="G40" s="9">
        <v>392</v>
      </c>
      <c r="J40">
        <v>2041</v>
      </c>
      <c r="K40" s="12">
        <f t="shared" si="1"/>
        <v>1.4485844444852882</v>
      </c>
      <c r="L40" s="12">
        <f t="shared" si="1"/>
        <v>39.200000000000003</v>
      </c>
    </row>
    <row r="41" spans="1:12" x14ac:dyDescent="0.3">
      <c r="E41">
        <v>2042</v>
      </c>
      <c r="F41" s="12">
        <v>13.779361474684272</v>
      </c>
      <c r="G41" s="9">
        <v>392</v>
      </c>
      <c r="J41">
        <v>2042</v>
      </c>
      <c r="K41" s="12">
        <f t="shared" si="1"/>
        <v>1.3779361474684273</v>
      </c>
      <c r="L41" s="12">
        <f t="shared" si="1"/>
        <v>39.200000000000003</v>
      </c>
    </row>
    <row r="42" spans="1:12" x14ac:dyDescent="0.3">
      <c r="E42">
        <v>2043</v>
      </c>
      <c r="F42" s="12">
        <v>13.107334085551232</v>
      </c>
      <c r="G42" s="9">
        <v>364</v>
      </c>
      <c r="J42">
        <v>2043</v>
      </c>
      <c r="K42" s="12">
        <f t="shared" si="1"/>
        <v>1.3107334085551232</v>
      </c>
      <c r="L42" s="12">
        <f t="shared" si="1"/>
        <v>36.4</v>
      </c>
    </row>
    <row r="43" spans="1:12" x14ac:dyDescent="0.3">
      <c r="E43">
        <v>2044</v>
      </c>
      <c r="F43" s="12">
        <v>12.468081858937492</v>
      </c>
      <c r="G43" s="9">
        <v>336</v>
      </c>
      <c r="J43">
        <v>2044</v>
      </c>
      <c r="K43" s="12">
        <f t="shared" si="1"/>
        <v>1.2468081858937492</v>
      </c>
      <c r="L43" s="12">
        <f t="shared" si="1"/>
        <v>33.6</v>
      </c>
    </row>
    <row r="44" spans="1:12" x14ac:dyDescent="0.3">
      <c r="E44">
        <v>2045</v>
      </c>
      <c r="F44" s="12">
        <v>11.860006331304898</v>
      </c>
      <c r="G44" s="9">
        <v>336</v>
      </c>
      <c r="J44">
        <v>2045</v>
      </c>
      <c r="K44" s="12">
        <f t="shared" si="1"/>
        <v>1.18600063313049</v>
      </c>
      <c r="L44" s="12">
        <f t="shared" si="1"/>
        <v>33.6</v>
      </c>
    </row>
    <row r="45" spans="1:12" x14ac:dyDescent="0.3">
      <c r="E45">
        <v>2046</v>
      </c>
      <c r="F45" s="12">
        <v>11.281586997101982</v>
      </c>
      <c r="G45" s="9">
        <v>308</v>
      </c>
      <c r="J45">
        <v>2046</v>
      </c>
      <c r="K45" s="12">
        <f t="shared" si="1"/>
        <v>1.1281586997101982</v>
      </c>
      <c r="L45" s="12">
        <f t="shared" si="1"/>
        <v>30.8</v>
      </c>
    </row>
    <row r="46" spans="1:12" x14ac:dyDescent="0.3">
      <c r="E46">
        <v>2047</v>
      </c>
      <c r="F46" s="12">
        <v>10.731377506708059</v>
      </c>
      <c r="G46" s="9">
        <v>308</v>
      </c>
      <c r="J46">
        <v>2047</v>
      </c>
      <c r="K46" s="12">
        <f t="shared" si="1"/>
        <v>1.073137750670806</v>
      </c>
      <c r="L46" s="12">
        <f t="shared" si="1"/>
        <v>30.8</v>
      </c>
    </row>
    <row r="47" spans="1:12" x14ac:dyDescent="0.3">
      <c r="E47">
        <v>2048</v>
      </c>
      <c r="F47" s="12">
        <v>10.208002049805813</v>
      </c>
      <c r="G47" s="9">
        <v>280</v>
      </c>
      <c r="J47">
        <v>2048</v>
      </c>
      <c r="K47" s="12">
        <f t="shared" si="1"/>
        <v>1.0208002049805813</v>
      </c>
      <c r="L47" s="12">
        <f t="shared" si="1"/>
        <v>28</v>
      </c>
    </row>
    <row r="48" spans="1:12" x14ac:dyDescent="0.3">
      <c r="E48">
        <v>2049</v>
      </c>
      <c r="F48" s="12">
        <v>9.710151915138896</v>
      </c>
      <c r="G48" s="9">
        <v>280</v>
      </c>
      <c r="J48">
        <v>2049</v>
      </c>
      <c r="K48" s="12">
        <f t="shared" si="1"/>
        <v>0.9710151915138896</v>
      </c>
      <c r="L48" s="12">
        <f t="shared" si="1"/>
        <v>28</v>
      </c>
    </row>
    <row r="49" spans="5:12" x14ac:dyDescent="0.3">
      <c r="E49">
        <v>2050</v>
      </c>
      <c r="F49" s="12">
        <v>9.236582218052078</v>
      </c>
      <c r="G49" s="9">
        <v>252</v>
      </c>
      <c r="J49">
        <v>2050</v>
      </c>
      <c r="K49" s="12">
        <f t="shared" si="1"/>
        <v>0.92365822180520785</v>
      </c>
      <c r="L49" s="12">
        <f t="shared" si="1"/>
        <v>25.200000000000003</v>
      </c>
    </row>
    <row r="50" spans="5:12" x14ac:dyDescent="0.3">
      <c r="E50" s="44" t="s">
        <v>74</v>
      </c>
      <c r="G50" s="43">
        <f>SUM(G23:G49)</f>
        <v>13496</v>
      </c>
      <c r="J50" s="44" t="s">
        <v>74</v>
      </c>
      <c r="L50" s="47">
        <f>SUM(L23:L49)</f>
        <v>1349.6</v>
      </c>
    </row>
  </sheetData>
  <mergeCells count="3">
    <mergeCell ref="A10:A11"/>
    <mergeCell ref="A1:C1"/>
    <mergeCell ref="I10:J10"/>
  </mergeCells>
  <pageMargins left="0.7" right="0.7" top="0.75" bottom="0.75" header="0.3" footer="0.3"/>
  <pageSetup orientation="portrait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1F74A-AA5F-4E96-B347-CDE82F6C2CA1}">
  <dimension ref="A1:R50"/>
  <sheetViews>
    <sheetView zoomScale="90" zoomScaleNormal="90" workbookViewId="0">
      <selection sqref="A1:C1"/>
    </sheetView>
  </sheetViews>
  <sheetFormatPr defaultRowHeight="14.4" x14ac:dyDescent="0.3"/>
  <cols>
    <col min="1" max="1" width="15.6640625" customWidth="1"/>
    <col min="2" max="2" width="10.5546875" bestFit="1" customWidth="1"/>
    <col min="3" max="3" width="28.109375" customWidth="1"/>
    <col min="4" max="4" width="12.6640625" customWidth="1"/>
    <col min="5" max="5" width="17.109375" customWidth="1"/>
    <col min="6" max="6" width="13.109375" customWidth="1"/>
    <col min="7" max="7" width="21.88671875" customWidth="1"/>
    <col min="8" max="8" width="10.88671875" customWidth="1"/>
    <col min="9" max="9" width="12.6640625" customWidth="1"/>
    <col min="10" max="10" width="14.6640625" customWidth="1"/>
    <col min="11" max="11" width="15.44140625" customWidth="1"/>
    <col min="12" max="12" width="8.44140625" customWidth="1"/>
    <col min="13" max="13" width="12.33203125" customWidth="1"/>
  </cols>
  <sheetData>
    <row r="1" spans="1:18" ht="23.4" x14ac:dyDescent="0.45">
      <c r="A1" s="93" t="s">
        <v>89</v>
      </c>
      <c r="B1" s="93"/>
      <c r="C1" s="93"/>
    </row>
    <row r="2" spans="1:18" x14ac:dyDescent="0.3">
      <c r="G2" t="s">
        <v>80</v>
      </c>
    </row>
    <row r="3" spans="1:18" x14ac:dyDescent="0.3">
      <c r="A3" s="63" t="s">
        <v>42</v>
      </c>
      <c r="B3" s="64"/>
      <c r="C3" s="64"/>
    </row>
    <row r="4" spans="1:18" x14ac:dyDescent="0.3">
      <c r="A4" s="6" t="s">
        <v>81</v>
      </c>
      <c r="J4" s="63" t="s">
        <v>44</v>
      </c>
      <c r="K4" s="64"/>
    </row>
    <row r="5" spans="1:18" ht="30.75" customHeight="1" x14ac:dyDescent="0.3">
      <c r="A5" s="17" t="s">
        <v>45</v>
      </c>
      <c r="B5" s="17"/>
      <c r="C5" s="17" t="s">
        <v>46</v>
      </c>
      <c r="D5" s="17" t="s">
        <v>47</v>
      </c>
      <c r="E5" s="17" t="s">
        <v>48</v>
      </c>
      <c r="F5" s="17" t="s">
        <v>49</v>
      </c>
      <c r="G5" s="17" t="s">
        <v>50</v>
      </c>
      <c r="H5" s="17" t="s">
        <v>51</v>
      </c>
      <c r="I5" s="18" t="s">
        <v>52</v>
      </c>
      <c r="J5" s="18" t="s">
        <v>53</v>
      </c>
      <c r="L5" s="13"/>
      <c r="M5" s="63" t="s">
        <v>54</v>
      </c>
      <c r="N5" s="64"/>
      <c r="O5" s="64"/>
      <c r="P5" s="64"/>
      <c r="Q5" s="64"/>
      <c r="R5" s="64"/>
    </row>
    <row r="6" spans="1:18" x14ac:dyDescent="0.3">
      <c r="A6">
        <v>5.15</v>
      </c>
      <c r="B6">
        <v>365</v>
      </c>
      <c r="C6">
        <f>A6*B6</f>
        <v>1879.7500000000002</v>
      </c>
      <c r="D6">
        <v>8705</v>
      </c>
      <c r="E6" s="9">
        <f>C6*D6</f>
        <v>16363223.750000002</v>
      </c>
      <c r="F6" s="9"/>
      <c r="G6">
        <f>1/2204.62</f>
        <v>4.535929094356397E-4</v>
      </c>
      <c r="H6" s="9">
        <f>E6*G6</f>
        <v>7422.2422685088595</v>
      </c>
      <c r="I6">
        <v>31</v>
      </c>
      <c r="J6" s="33">
        <f>I6*H6</f>
        <v>230089.51032377465</v>
      </c>
    </row>
    <row r="7" spans="1:18" x14ac:dyDescent="0.3">
      <c r="E7" s="9"/>
      <c r="F7" s="9"/>
      <c r="H7" s="21"/>
      <c r="J7" s="21"/>
    </row>
    <row r="8" spans="1:18" x14ac:dyDescent="0.3">
      <c r="E8" s="9"/>
      <c r="F8" s="9"/>
      <c r="H8" s="21"/>
      <c r="J8" s="21"/>
    </row>
    <row r="9" spans="1:18" ht="15" thickBot="1" x14ac:dyDescent="0.35">
      <c r="A9" s="63" t="s">
        <v>55</v>
      </c>
      <c r="B9" s="64"/>
      <c r="G9" s="15"/>
      <c r="H9" s="16"/>
    </row>
    <row r="10" spans="1:18" ht="15" thickTop="1" x14ac:dyDescent="0.3">
      <c r="A10" s="94" t="s">
        <v>56</v>
      </c>
      <c r="B10" s="20" t="s">
        <v>77</v>
      </c>
      <c r="C10" s="78" t="s">
        <v>58</v>
      </c>
      <c r="E10" s="63" t="s">
        <v>59</v>
      </c>
      <c r="I10" s="96" t="s">
        <v>60</v>
      </c>
      <c r="J10" s="96"/>
    </row>
    <row r="11" spans="1:18" ht="26.25" customHeight="1" thickBot="1" x14ac:dyDescent="0.35">
      <c r="A11" s="95"/>
      <c r="B11" s="7" t="s">
        <v>62</v>
      </c>
      <c r="C11" s="8" t="s">
        <v>61</v>
      </c>
      <c r="E11" s="23" t="s">
        <v>63</v>
      </c>
      <c r="F11" s="25">
        <f>J6</f>
        <v>230089.51032377465</v>
      </c>
      <c r="G11" s="22"/>
      <c r="I11" s="23" t="s">
        <v>64</v>
      </c>
      <c r="J11" s="22"/>
    </row>
    <row r="12" spans="1:18" ht="15" thickBot="1" x14ac:dyDescent="0.35">
      <c r="A12" s="79">
        <v>1968</v>
      </c>
      <c r="B12" s="10">
        <v>7422</v>
      </c>
      <c r="C12" s="80">
        <v>6747.272727272727</v>
      </c>
      <c r="E12" s="29" t="s">
        <v>65</v>
      </c>
      <c r="F12" s="22">
        <v>222</v>
      </c>
      <c r="G12" s="27">
        <v>222.32072947337082</v>
      </c>
      <c r="I12" s="22">
        <v>1970</v>
      </c>
      <c r="J12" s="25">
        <v>7717</v>
      </c>
    </row>
    <row r="13" spans="1:18" ht="15" thickBot="1" x14ac:dyDescent="0.35">
      <c r="A13" s="79">
        <v>1969</v>
      </c>
      <c r="B13" s="10">
        <v>7422</v>
      </c>
      <c r="C13" s="80">
        <v>6747.272727272727</v>
      </c>
      <c r="E13" s="23" t="s">
        <v>66</v>
      </c>
      <c r="F13" s="25">
        <v>6216</v>
      </c>
      <c r="G13" s="28"/>
      <c r="I13" s="22">
        <v>1980</v>
      </c>
      <c r="J13" s="25">
        <v>9155</v>
      </c>
    </row>
    <row r="14" spans="1:18" ht="15" thickBot="1" x14ac:dyDescent="0.35">
      <c r="A14" s="79">
        <v>1970</v>
      </c>
      <c r="B14" s="10">
        <v>7422</v>
      </c>
      <c r="C14" s="80">
        <v>6747.272727272727</v>
      </c>
      <c r="E14" s="2"/>
      <c r="F14" s="2"/>
      <c r="I14" s="22">
        <v>1990</v>
      </c>
      <c r="J14" s="25">
        <v>9242</v>
      </c>
    </row>
    <row r="15" spans="1:18" ht="15" thickBot="1" x14ac:dyDescent="0.35">
      <c r="A15" s="79">
        <v>1971</v>
      </c>
      <c r="B15" s="10">
        <v>7422</v>
      </c>
      <c r="C15" s="80">
        <v>6747.272727272727</v>
      </c>
      <c r="I15" s="22" t="s">
        <v>90</v>
      </c>
      <c r="J15" s="25">
        <f>AVERAGE(J12:J14)</f>
        <v>8704.6666666666661</v>
      </c>
    </row>
    <row r="16" spans="1:18" ht="15" thickBot="1" x14ac:dyDescent="0.35">
      <c r="A16" s="79">
        <v>1972</v>
      </c>
      <c r="B16" s="10">
        <v>7422</v>
      </c>
      <c r="C16" s="80">
        <v>6747.272727272727</v>
      </c>
    </row>
    <row r="17" spans="1:18" ht="15" thickBot="1" x14ac:dyDescent="0.35">
      <c r="A17" s="79">
        <v>1973</v>
      </c>
      <c r="B17" s="10">
        <v>7422</v>
      </c>
      <c r="C17" s="80">
        <v>6747.272727272727</v>
      </c>
      <c r="K17" s="39"/>
    </row>
    <row r="18" spans="1:18" ht="15" thickBot="1" x14ac:dyDescent="0.35">
      <c r="A18" s="79">
        <v>1974</v>
      </c>
      <c r="B18" s="10">
        <v>7422</v>
      </c>
      <c r="C18" s="80">
        <v>6747.272727272727</v>
      </c>
      <c r="L18" s="39"/>
    </row>
    <row r="19" spans="1:18" ht="15" thickBot="1" x14ac:dyDescent="0.35">
      <c r="A19" s="79">
        <v>1975</v>
      </c>
      <c r="B19" s="10">
        <v>7422</v>
      </c>
      <c r="C19" s="80">
        <v>6747.272727272727</v>
      </c>
      <c r="E19" s="13" t="s">
        <v>68</v>
      </c>
    </row>
    <row r="20" spans="1:18" ht="15" thickBot="1" x14ac:dyDescent="0.35">
      <c r="A20" s="79">
        <v>1976</v>
      </c>
      <c r="B20" s="10">
        <v>7422</v>
      </c>
      <c r="C20" s="80">
        <v>6747.272727272727</v>
      </c>
      <c r="E20" s="63" t="s">
        <v>69</v>
      </c>
      <c r="F20" s="64"/>
      <c r="G20" s="64"/>
      <c r="J20" s="63" t="s">
        <v>70</v>
      </c>
      <c r="K20" s="64"/>
      <c r="L20" s="64"/>
      <c r="M20" s="64"/>
    </row>
    <row r="21" spans="1:18" ht="15" thickBot="1" x14ac:dyDescent="0.35">
      <c r="A21" s="79">
        <v>1977</v>
      </c>
      <c r="B21" s="10">
        <v>7422</v>
      </c>
      <c r="C21" s="80">
        <v>6747.272727272727</v>
      </c>
      <c r="F21" s="13" t="s">
        <v>65</v>
      </c>
      <c r="G21" s="13" t="s">
        <v>66</v>
      </c>
      <c r="K21" s="13" t="s">
        <v>65</v>
      </c>
      <c r="L21" s="13" t="s">
        <v>66</v>
      </c>
    </row>
    <row r="22" spans="1:18" ht="15" thickBot="1" x14ac:dyDescent="0.35">
      <c r="A22" s="81">
        <v>1978</v>
      </c>
      <c r="B22" s="11">
        <v>7422</v>
      </c>
      <c r="C22" s="80">
        <v>6747.272727272727</v>
      </c>
      <c r="E22" s="42" t="s">
        <v>71</v>
      </c>
      <c r="F22" s="40">
        <v>222</v>
      </c>
      <c r="G22" s="41">
        <v>6216</v>
      </c>
      <c r="J22" s="42" t="s">
        <v>71</v>
      </c>
      <c r="K22" s="40">
        <v>222</v>
      </c>
      <c r="L22" s="41">
        <v>6216</v>
      </c>
      <c r="O22" s="63" t="s">
        <v>72</v>
      </c>
      <c r="P22" s="64"/>
      <c r="Q22" s="64"/>
      <c r="R22" s="64"/>
    </row>
    <row r="23" spans="1:18" ht="15" thickBot="1" x14ac:dyDescent="0.35">
      <c r="A23" s="81">
        <v>1979</v>
      </c>
      <c r="B23" s="11">
        <v>7422</v>
      </c>
      <c r="C23" s="80">
        <v>6747.272727272727</v>
      </c>
      <c r="E23">
        <v>2025</v>
      </c>
      <c r="F23" s="12">
        <v>164.6992472291241</v>
      </c>
      <c r="G23" s="9">
        <v>4620</v>
      </c>
      <c r="J23">
        <v>2025</v>
      </c>
      <c r="K23" s="12">
        <f>F23*0.1</f>
        <v>16.46992472291241</v>
      </c>
      <c r="L23" s="12">
        <f>G23*0.1</f>
        <v>462</v>
      </c>
    </row>
    <row r="24" spans="1:18" ht="15" thickBot="1" x14ac:dyDescent="0.35">
      <c r="A24" s="81">
        <v>1980</v>
      </c>
      <c r="B24" s="11">
        <v>7422</v>
      </c>
      <c r="C24" s="80">
        <v>6747.272727272727</v>
      </c>
      <c r="E24">
        <v>2026</v>
      </c>
      <c r="F24" s="12">
        <v>156.66677015746055</v>
      </c>
      <c r="G24" s="9">
        <v>4396</v>
      </c>
      <c r="J24">
        <v>2026</v>
      </c>
      <c r="K24" s="12">
        <f t="shared" ref="K24:L28" si="0">F24*0.1</f>
        <v>15.666677015746055</v>
      </c>
      <c r="L24" s="12">
        <f t="shared" si="0"/>
        <v>439.6</v>
      </c>
    </row>
    <row r="25" spans="1:18" ht="15" thickBot="1" x14ac:dyDescent="0.35">
      <c r="A25" s="79">
        <v>1981</v>
      </c>
      <c r="B25" s="10">
        <v>7422</v>
      </c>
      <c r="C25" s="80">
        <v>6747.272727272727</v>
      </c>
      <c r="E25">
        <v>2027</v>
      </c>
      <c r="F25" s="12">
        <v>149.02604161526682</v>
      </c>
      <c r="G25" s="9">
        <v>4172</v>
      </c>
      <c r="J25">
        <v>2027</v>
      </c>
      <c r="K25" s="12">
        <f t="shared" si="0"/>
        <v>14.902604161526682</v>
      </c>
      <c r="L25" s="12">
        <f t="shared" si="0"/>
        <v>417.20000000000005</v>
      </c>
    </row>
    <row r="26" spans="1:18" ht="15" thickBot="1" x14ac:dyDescent="0.35">
      <c r="A26" s="79">
        <v>1982</v>
      </c>
      <c r="B26" s="10">
        <v>7422</v>
      </c>
      <c r="C26" s="80">
        <v>6747.272727272727</v>
      </c>
      <c r="E26">
        <v>2028</v>
      </c>
      <c r="F26" s="12">
        <v>141.75795580130969</v>
      </c>
      <c r="G26" s="9">
        <v>3976</v>
      </c>
      <c r="J26">
        <v>2028</v>
      </c>
      <c r="K26" s="12">
        <f t="shared" si="0"/>
        <v>14.17579558013097</v>
      </c>
      <c r="L26" s="12">
        <f t="shared" si="0"/>
        <v>397.6</v>
      </c>
    </row>
    <row r="27" spans="1:18" ht="15" thickBot="1" x14ac:dyDescent="0.35">
      <c r="A27" s="79">
        <v>1983</v>
      </c>
      <c r="B27" s="10">
        <v>7422</v>
      </c>
      <c r="C27" s="80">
        <v>6747.272727272727</v>
      </c>
      <c r="E27">
        <v>2029</v>
      </c>
      <c r="F27" s="12">
        <v>134.84433871527747</v>
      </c>
      <c r="G27" s="9">
        <v>3780</v>
      </c>
      <c r="J27">
        <v>2029</v>
      </c>
      <c r="K27" s="12">
        <f t="shared" si="0"/>
        <v>13.484433871527749</v>
      </c>
      <c r="L27" s="12">
        <f t="shared" si="0"/>
        <v>378</v>
      </c>
    </row>
    <row r="28" spans="1:18" ht="15" thickBot="1" x14ac:dyDescent="0.35">
      <c r="A28" s="79">
        <v>1984</v>
      </c>
      <c r="B28" s="10">
        <v>7422</v>
      </c>
      <c r="C28" s="80">
        <v>6747.272727272727</v>
      </c>
      <c r="E28">
        <v>2030</v>
      </c>
      <c r="F28" s="12">
        <v>128.26790271331276</v>
      </c>
      <c r="G28" s="9">
        <v>3584</v>
      </c>
      <c r="J28">
        <v>2030</v>
      </c>
      <c r="K28" s="12">
        <f t="shared" si="0"/>
        <v>12.826790271331276</v>
      </c>
      <c r="L28" s="12">
        <f t="shared" si="0"/>
        <v>358.40000000000003</v>
      </c>
    </row>
    <row r="29" spans="1:18" ht="15" thickBot="1" x14ac:dyDescent="0.35">
      <c r="A29" s="79">
        <v>1985</v>
      </c>
      <c r="B29" s="10">
        <v>7422</v>
      </c>
      <c r="C29" s="80">
        <v>6747.272727272727</v>
      </c>
      <c r="E29" s="44" t="s">
        <v>73</v>
      </c>
      <c r="F29" s="13"/>
      <c r="H29" s="43">
        <f>SUM(G23:G28)</f>
        <v>24528</v>
      </c>
      <c r="J29" s="44" t="s">
        <v>73</v>
      </c>
      <c r="M29" s="45">
        <f>SUM(L23:L28)</f>
        <v>2452.8000000000002</v>
      </c>
    </row>
    <row r="30" spans="1:18" ht="15" thickBot="1" x14ac:dyDescent="0.35">
      <c r="A30" s="79">
        <v>1986</v>
      </c>
      <c r="B30" s="10">
        <v>7422</v>
      </c>
      <c r="C30" s="80">
        <v>6747.272727272727</v>
      </c>
      <c r="E30">
        <v>2031</v>
      </c>
      <c r="F30" s="12">
        <v>122.01220327989806</v>
      </c>
      <c r="G30" s="9">
        <v>3416</v>
      </c>
      <c r="J30">
        <v>2031</v>
      </c>
      <c r="K30" s="12">
        <f>F30*0.1</f>
        <v>12.201220327989807</v>
      </c>
      <c r="L30" s="12">
        <f>G30*0.1</f>
        <v>341.6</v>
      </c>
    </row>
    <row r="31" spans="1:18" ht="15" thickBot="1" x14ac:dyDescent="0.35">
      <c r="A31" s="79">
        <v>1987</v>
      </c>
      <c r="B31" s="10">
        <v>7422</v>
      </c>
      <c r="C31" s="80">
        <v>6747.272727272727</v>
      </c>
      <c r="E31">
        <v>2032</v>
      </c>
      <c r="F31" s="12">
        <v>116.06159790800156</v>
      </c>
      <c r="G31" s="9">
        <v>3248</v>
      </c>
      <c r="J31">
        <v>2032</v>
      </c>
      <c r="K31" s="12">
        <f t="shared" ref="K31:L49" si="1">F31*0.1</f>
        <v>11.606159790800156</v>
      </c>
      <c r="L31" s="12">
        <f t="shared" si="1"/>
        <v>324.8</v>
      </c>
    </row>
    <row r="32" spans="1:18" ht="15" thickBot="1" x14ac:dyDescent="0.35">
      <c r="A32" s="79">
        <v>1988</v>
      </c>
      <c r="B32" s="10">
        <v>7422</v>
      </c>
      <c r="C32" s="80">
        <v>6747.272727272727</v>
      </c>
      <c r="E32">
        <v>2033</v>
      </c>
      <c r="F32" s="12">
        <v>110.4012069846616</v>
      </c>
      <c r="G32" s="9">
        <v>3080</v>
      </c>
      <c r="J32">
        <v>2033</v>
      </c>
      <c r="K32" s="12">
        <f t="shared" si="1"/>
        <v>11.040120698466161</v>
      </c>
      <c r="L32" s="12">
        <f t="shared" si="1"/>
        <v>308</v>
      </c>
    </row>
    <row r="33" spans="1:12" ht="15" thickBot="1" x14ac:dyDescent="0.35">
      <c r="A33" s="79">
        <v>1989</v>
      </c>
      <c r="B33" s="10">
        <v>7422</v>
      </c>
      <c r="C33" s="80">
        <v>6747.272727272727</v>
      </c>
      <c r="E33">
        <v>2034</v>
      </c>
      <c r="F33" s="12">
        <v>105.01687658420386</v>
      </c>
      <c r="G33" s="9">
        <v>2940</v>
      </c>
      <c r="J33">
        <v>2034</v>
      </c>
      <c r="K33" s="12">
        <f t="shared" si="1"/>
        <v>10.501687658420387</v>
      </c>
      <c r="L33" s="12">
        <f t="shared" si="1"/>
        <v>294</v>
      </c>
    </row>
    <row r="34" spans="1:12" ht="15" thickBot="1" x14ac:dyDescent="0.35">
      <c r="A34" s="79">
        <v>1990</v>
      </c>
      <c r="B34" s="10">
        <v>7422</v>
      </c>
      <c r="C34" s="80">
        <v>6747.272727272727</v>
      </c>
      <c r="E34">
        <v>2035</v>
      </c>
      <c r="F34" s="12">
        <v>99.895143076054751</v>
      </c>
      <c r="G34" s="9">
        <v>2800</v>
      </c>
      <c r="J34">
        <v>2035</v>
      </c>
      <c r="K34" s="12">
        <f t="shared" si="1"/>
        <v>9.9895143076054751</v>
      </c>
      <c r="L34" s="12">
        <f t="shared" si="1"/>
        <v>280</v>
      </c>
    </row>
    <row r="35" spans="1:12" ht="15" thickBot="1" x14ac:dyDescent="0.35">
      <c r="A35" s="79">
        <v>1991</v>
      </c>
      <c r="B35" s="10">
        <v>7422</v>
      </c>
      <c r="C35" s="80">
        <v>6747.272727272727</v>
      </c>
      <c r="E35">
        <v>2036</v>
      </c>
      <c r="F35" s="12">
        <v>95.023199458652059</v>
      </c>
      <c r="G35" s="9">
        <v>2660</v>
      </c>
      <c r="J35">
        <v>2036</v>
      </c>
      <c r="K35" s="12">
        <f t="shared" si="1"/>
        <v>9.5023199458652066</v>
      </c>
      <c r="L35" s="12">
        <f t="shared" si="1"/>
        <v>266</v>
      </c>
    </row>
    <row r="36" spans="1:12" ht="15" thickBot="1" x14ac:dyDescent="0.35">
      <c r="A36" s="79">
        <v>1992</v>
      </c>
      <c r="B36" s="10">
        <v>7422</v>
      </c>
      <c r="C36" s="80">
        <v>6747.272727272727</v>
      </c>
      <c r="E36">
        <v>2037</v>
      </c>
      <c r="F36" s="12">
        <v>90.388863335270145</v>
      </c>
      <c r="G36" s="9">
        <v>2520</v>
      </c>
      <c r="J36">
        <v>2037</v>
      </c>
      <c r="K36" s="12">
        <f t="shared" si="1"/>
        <v>9.0388863335270155</v>
      </c>
      <c r="L36" s="12">
        <f t="shared" si="1"/>
        <v>252</v>
      </c>
    </row>
    <row r="37" spans="1:12" ht="15" thickBot="1" x14ac:dyDescent="0.35">
      <c r="A37" s="79">
        <v>1993</v>
      </c>
      <c r="B37" s="10">
        <v>7422</v>
      </c>
      <c r="C37" s="80">
        <v>6747.272727272727</v>
      </c>
      <c r="E37">
        <v>2038</v>
      </c>
      <c r="F37" s="12">
        <v>85.980546451682699</v>
      </c>
      <c r="G37" s="9">
        <v>2408</v>
      </c>
      <c r="J37">
        <v>2038</v>
      </c>
      <c r="K37" s="12">
        <f t="shared" si="1"/>
        <v>8.5980546451682702</v>
      </c>
      <c r="L37" s="12">
        <f t="shared" si="1"/>
        <v>240.8</v>
      </c>
    </row>
    <row r="38" spans="1:12" ht="15" thickBot="1" x14ac:dyDescent="0.35">
      <c r="A38" s="79">
        <v>1994</v>
      </c>
      <c r="B38" s="10">
        <v>7422</v>
      </c>
      <c r="C38" s="80">
        <v>6747.272727272727</v>
      </c>
      <c r="E38">
        <v>2039</v>
      </c>
      <c r="F38" s="12">
        <v>81.787225719491033</v>
      </c>
      <c r="G38" s="9">
        <v>2296</v>
      </c>
      <c r="J38">
        <v>2039</v>
      </c>
      <c r="K38" s="12">
        <f t="shared" si="1"/>
        <v>8.1787225719491037</v>
      </c>
      <c r="L38" s="12">
        <f t="shared" si="1"/>
        <v>229.60000000000002</v>
      </c>
    </row>
    <row r="39" spans="1:12" ht="15" thickBot="1" x14ac:dyDescent="0.35">
      <c r="A39" s="79">
        <v>1995</v>
      </c>
      <c r="B39" s="10">
        <v>7422</v>
      </c>
      <c r="C39" s="80">
        <v>6747.272727272727</v>
      </c>
      <c r="E39">
        <v>2040</v>
      </c>
      <c r="F39" s="12">
        <v>77.798415652661461</v>
      </c>
      <c r="G39" s="9">
        <v>2184</v>
      </c>
      <c r="J39">
        <v>2040</v>
      </c>
      <c r="K39" s="12">
        <f t="shared" si="1"/>
        <v>7.7798415652661461</v>
      </c>
      <c r="L39" s="12">
        <f t="shared" si="1"/>
        <v>218.4</v>
      </c>
    </row>
    <row r="40" spans="1:12" ht="15" thickBot="1" x14ac:dyDescent="0.35">
      <c r="A40" s="79">
        <v>1996</v>
      </c>
      <c r="B40" s="10">
        <v>7422</v>
      </c>
      <c r="C40" s="80">
        <v>6747.272727272727</v>
      </c>
      <c r="E40">
        <v>2041</v>
      </c>
      <c r="F40" s="12">
        <v>74.004142148348507</v>
      </c>
      <c r="G40" s="9">
        <v>2072</v>
      </c>
      <c r="J40">
        <v>2041</v>
      </c>
      <c r="K40" s="12">
        <f t="shared" si="1"/>
        <v>7.4004142148348508</v>
      </c>
      <c r="L40" s="12">
        <f t="shared" si="1"/>
        <v>207.20000000000002</v>
      </c>
    </row>
    <row r="41" spans="1:12" ht="15" thickBot="1" x14ac:dyDescent="0.35">
      <c r="A41" s="79">
        <v>1997</v>
      </c>
      <c r="B41" s="10">
        <v>7422</v>
      </c>
      <c r="C41" s="80">
        <v>6747.272727272727</v>
      </c>
      <c r="E41">
        <v>2042</v>
      </c>
      <c r="F41" s="12">
        <v>70.394917546442571</v>
      </c>
      <c r="G41" s="9">
        <v>1960</v>
      </c>
      <c r="J41">
        <v>2042</v>
      </c>
      <c r="K41" s="12">
        <f t="shared" si="1"/>
        <v>7.0394917546442572</v>
      </c>
      <c r="L41" s="12">
        <f t="shared" si="1"/>
        <v>196</v>
      </c>
    </row>
    <row r="42" spans="1:12" ht="15" thickBot="1" x14ac:dyDescent="0.35">
      <c r="A42" s="79">
        <v>1998</v>
      </c>
      <c r="B42" s="10">
        <v>7422</v>
      </c>
      <c r="C42" s="80">
        <v>6747.272727272727</v>
      </c>
      <c r="E42">
        <v>2043</v>
      </c>
      <c r="F42" s="12">
        <v>66.961716905477786</v>
      </c>
      <c r="G42" s="9">
        <v>1876</v>
      </c>
      <c r="J42">
        <v>2043</v>
      </c>
      <c r="K42" s="12">
        <f t="shared" si="1"/>
        <v>6.6961716905477786</v>
      </c>
      <c r="L42" s="12">
        <f t="shared" si="1"/>
        <v>187.60000000000002</v>
      </c>
    </row>
    <row r="43" spans="1:12" x14ac:dyDescent="0.3">
      <c r="E43">
        <v>2044</v>
      </c>
      <c r="F43" s="12">
        <v>63.695955435577361</v>
      </c>
      <c r="G43" s="9">
        <v>1792</v>
      </c>
      <c r="J43">
        <v>2044</v>
      </c>
      <c r="K43" s="12">
        <f t="shared" si="1"/>
        <v>6.3695955435577361</v>
      </c>
      <c r="L43" s="12">
        <f t="shared" si="1"/>
        <v>179.20000000000002</v>
      </c>
    </row>
    <row r="44" spans="1:12" x14ac:dyDescent="0.3">
      <c r="E44">
        <v>2045</v>
      </c>
      <c r="F44" s="12">
        <v>60.589467032007377</v>
      </c>
      <c r="G44" s="9">
        <v>1708</v>
      </c>
      <c r="J44">
        <v>2045</v>
      </c>
      <c r="K44" s="12">
        <f t="shared" si="1"/>
        <v>6.0589467032007382</v>
      </c>
      <c r="L44" s="12">
        <f t="shared" si="1"/>
        <v>170.8</v>
      </c>
    </row>
    <row r="45" spans="1:12" x14ac:dyDescent="0.3">
      <c r="E45">
        <v>2046</v>
      </c>
      <c r="F45" s="12">
        <v>57.634483855661372</v>
      </c>
      <c r="G45" s="9">
        <v>1624</v>
      </c>
      <c r="J45">
        <v>2046</v>
      </c>
      <c r="K45" s="12">
        <f t="shared" si="1"/>
        <v>5.7634483855661376</v>
      </c>
      <c r="L45" s="12">
        <f t="shared" si="1"/>
        <v>162.4</v>
      </c>
    </row>
    <row r="46" spans="1:12" x14ac:dyDescent="0.3">
      <c r="E46">
        <v>2047</v>
      </c>
      <c r="F46" s="12">
        <v>54.823616909416458</v>
      </c>
      <c r="G46" s="9">
        <v>1540</v>
      </c>
      <c r="J46">
        <v>2047</v>
      </c>
      <c r="K46" s="12">
        <f t="shared" si="1"/>
        <v>5.4823616909416462</v>
      </c>
      <c r="L46" s="12">
        <f t="shared" si="1"/>
        <v>154</v>
      </c>
    </row>
    <row r="47" spans="1:12" x14ac:dyDescent="0.3">
      <c r="E47">
        <v>2048</v>
      </c>
      <c r="F47" s="12">
        <v>52.149837561791834</v>
      </c>
      <c r="G47" s="9">
        <v>1456</v>
      </c>
      <c r="J47">
        <v>2048</v>
      </c>
      <c r="K47" s="12">
        <f t="shared" si="1"/>
        <v>5.2149837561791834</v>
      </c>
      <c r="L47" s="12">
        <f t="shared" si="1"/>
        <v>145.6</v>
      </c>
    </row>
    <row r="48" spans="1:12" x14ac:dyDescent="0.3">
      <c r="E48">
        <v>2049</v>
      </c>
      <c r="F48" s="12">
        <v>49.606459971708972</v>
      </c>
      <c r="G48" s="9">
        <v>1400</v>
      </c>
      <c r="J48">
        <v>2049</v>
      </c>
      <c r="K48" s="12">
        <f t="shared" si="1"/>
        <v>4.9606459971708974</v>
      </c>
      <c r="L48" s="12">
        <f t="shared" si="1"/>
        <v>140</v>
      </c>
    </row>
    <row r="49" spans="5:12" x14ac:dyDescent="0.3">
      <c r="E49">
        <v>2050</v>
      </c>
      <c r="F49" s="12">
        <v>47.18712437040643</v>
      </c>
      <c r="G49" s="9">
        <v>1316</v>
      </c>
      <c r="J49">
        <v>2050</v>
      </c>
      <c r="K49" s="12">
        <f t="shared" si="1"/>
        <v>4.7187124370406428</v>
      </c>
      <c r="L49" s="12">
        <f t="shared" si="1"/>
        <v>131.6</v>
      </c>
    </row>
    <row r="50" spans="5:12" x14ac:dyDescent="0.3">
      <c r="E50" s="44" t="s">
        <v>74</v>
      </c>
      <c r="G50" s="43">
        <f>SUM(G23:G49)</f>
        <v>68824</v>
      </c>
      <c r="J50" s="44" t="s">
        <v>74</v>
      </c>
      <c r="L50" s="45">
        <f>SUM(L23:L49)</f>
        <v>6882.4000000000015</v>
      </c>
    </row>
  </sheetData>
  <mergeCells count="3">
    <mergeCell ref="A10:A11"/>
    <mergeCell ref="A1:C1"/>
    <mergeCell ref="I10:J10"/>
  </mergeCells>
  <pageMargins left="0.7" right="0.7" top="0.75" bottom="0.75" header="0.3" footer="0.3"/>
  <pageSetup orientation="portrait" horizontalDpi="1200" verticalDpi="12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1D7BF-EC22-4F9B-AC4C-F5FF0137AE0A}">
  <dimension ref="A1:S50"/>
  <sheetViews>
    <sheetView zoomScale="90" zoomScaleNormal="90" workbookViewId="0">
      <selection sqref="A1:C1"/>
    </sheetView>
  </sheetViews>
  <sheetFormatPr defaultRowHeight="14.4" x14ac:dyDescent="0.3"/>
  <cols>
    <col min="1" max="1" width="14.5546875" customWidth="1"/>
    <col min="2" max="2" width="8.6640625" customWidth="1"/>
    <col min="3" max="3" width="19" customWidth="1"/>
    <col min="4" max="4" width="12" customWidth="1"/>
    <col min="5" max="5" width="12.109375" customWidth="1"/>
    <col min="6" max="6" width="14" customWidth="1"/>
    <col min="7" max="7" width="10.109375" bestFit="1" customWidth="1"/>
    <col min="8" max="8" width="10.5546875" customWidth="1"/>
    <col min="9" max="9" width="17.33203125" customWidth="1"/>
    <col min="10" max="10" width="15.33203125" customWidth="1"/>
    <col min="11" max="11" width="14.33203125" customWidth="1"/>
    <col min="12" max="12" width="14.88671875" customWidth="1"/>
    <col min="14" max="14" width="13.44140625" customWidth="1"/>
  </cols>
  <sheetData>
    <row r="1" spans="1:19" ht="23.4" x14ac:dyDescent="0.45">
      <c r="A1" s="93" t="s">
        <v>91</v>
      </c>
      <c r="B1" s="93"/>
      <c r="C1" s="93"/>
    </row>
    <row r="2" spans="1:19" x14ac:dyDescent="0.3">
      <c r="G2" t="s">
        <v>80</v>
      </c>
    </row>
    <row r="3" spans="1:19" x14ac:dyDescent="0.3">
      <c r="A3" s="63" t="s">
        <v>42</v>
      </c>
      <c r="B3" s="64"/>
      <c r="C3" s="64"/>
      <c r="D3" s="64"/>
    </row>
    <row r="4" spans="1:19" x14ac:dyDescent="0.3">
      <c r="A4" s="6" t="s">
        <v>81</v>
      </c>
      <c r="J4" s="63" t="s">
        <v>44</v>
      </c>
      <c r="K4" s="64"/>
      <c r="N4" s="63" t="s">
        <v>54</v>
      </c>
      <c r="O4" s="64"/>
      <c r="P4" s="64"/>
      <c r="Q4" s="64"/>
      <c r="R4" s="64"/>
      <c r="S4" s="64"/>
    </row>
    <row r="5" spans="1:19" ht="30.75" customHeight="1" x14ac:dyDescent="0.3">
      <c r="A5" s="37" t="s">
        <v>45</v>
      </c>
      <c r="B5" s="17"/>
      <c r="C5" s="17" t="s">
        <v>46</v>
      </c>
      <c r="D5" s="17" t="s">
        <v>47</v>
      </c>
      <c r="E5" s="18" t="s">
        <v>48</v>
      </c>
      <c r="F5" s="17" t="s">
        <v>49</v>
      </c>
      <c r="G5" s="18" t="s">
        <v>50</v>
      </c>
      <c r="H5" s="18" t="s">
        <v>51</v>
      </c>
      <c r="I5" s="46" t="s">
        <v>52</v>
      </c>
      <c r="J5" s="46" t="s">
        <v>53</v>
      </c>
      <c r="O5" s="13"/>
    </row>
    <row r="6" spans="1:19" x14ac:dyDescent="0.3">
      <c r="A6">
        <v>5.15</v>
      </c>
      <c r="B6">
        <v>365</v>
      </c>
      <c r="C6">
        <f>A6*B6</f>
        <v>1879.7500000000002</v>
      </c>
      <c r="D6">
        <v>6223</v>
      </c>
      <c r="E6" s="9">
        <f>C6*D6</f>
        <v>11697684.250000002</v>
      </c>
      <c r="F6" s="9"/>
      <c r="G6">
        <f>1/2204.62</f>
        <v>4.535929094356397E-4</v>
      </c>
      <c r="H6" s="9">
        <f>E6*G6</f>
        <v>5305.9866326169595</v>
      </c>
      <c r="I6">
        <v>31</v>
      </c>
      <c r="J6" s="33">
        <f>H6*I6</f>
        <v>164485.58561112575</v>
      </c>
    </row>
    <row r="7" spans="1:19" x14ac:dyDescent="0.3">
      <c r="B7" s="35"/>
      <c r="F7" s="6"/>
    </row>
    <row r="8" spans="1:19" x14ac:dyDescent="0.3">
      <c r="B8" s="35"/>
      <c r="F8" s="6"/>
    </row>
    <row r="9" spans="1:19" ht="15" thickBot="1" x14ac:dyDescent="0.35">
      <c r="A9" s="63" t="s">
        <v>55</v>
      </c>
      <c r="B9" s="64"/>
      <c r="F9" s="6"/>
    </row>
    <row r="10" spans="1:19" ht="34.5" customHeight="1" thickTop="1" x14ac:dyDescent="0.3">
      <c r="A10" s="94" t="s">
        <v>56</v>
      </c>
      <c r="B10" s="20" t="s">
        <v>77</v>
      </c>
      <c r="C10" s="78" t="s">
        <v>58</v>
      </c>
      <c r="E10" s="36"/>
      <c r="F10" s="63" t="s">
        <v>59</v>
      </c>
      <c r="I10" s="6"/>
      <c r="K10" s="96" t="s">
        <v>60</v>
      </c>
      <c r="L10" s="96"/>
    </row>
    <row r="11" spans="1:19" ht="21.75" customHeight="1" thickBot="1" x14ac:dyDescent="0.35">
      <c r="A11" s="95"/>
      <c r="B11" s="7" t="s">
        <v>62</v>
      </c>
      <c r="C11" s="8" t="s">
        <v>61</v>
      </c>
      <c r="E11" s="36"/>
      <c r="F11" s="29" t="s">
        <v>78</v>
      </c>
      <c r="G11" s="25">
        <f>J6</f>
        <v>164485.58561112575</v>
      </c>
      <c r="H11" s="22" t="s">
        <v>92</v>
      </c>
      <c r="K11" s="22" t="s">
        <v>93</v>
      </c>
      <c r="L11" s="22"/>
    </row>
    <row r="12" spans="1:19" ht="15" thickBot="1" x14ac:dyDescent="0.35">
      <c r="A12" s="79">
        <v>1961</v>
      </c>
      <c r="B12" s="10">
        <v>5306</v>
      </c>
      <c r="C12" s="80">
        <v>4823.636363636364</v>
      </c>
      <c r="E12" s="36"/>
      <c r="F12" s="29" t="s">
        <v>65</v>
      </c>
      <c r="G12" s="22">
        <v>112</v>
      </c>
      <c r="H12" s="22" t="s">
        <v>94</v>
      </c>
      <c r="K12" s="22">
        <v>1960</v>
      </c>
      <c r="L12" s="22">
        <v>4612</v>
      </c>
    </row>
    <row r="13" spans="1:19" ht="16.2" thickBot="1" x14ac:dyDescent="0.35">
      <c r="A13" s="79">
        <v>1962</v>
      </c>
      <c r="B13" s="10">
        <v>5306</v>
      </c>
      <c r="C13" s="80">
        <v>4823.636363636364</v>
      </c>
      <c r="E13" s="36"/>
      <c r="F13" s="55" t="s">
        <v>66</v>
      </c>
      <c r="G13" s="56">
        <v>3136</v>
      </c>
      <c r="H13" s="22"/>
      <c r="K13" s="22">
        <v>1970</v>
      </c>
      <c r="L13" s="22">
        <v>5658</v>
      </c>
    </row>
    <row r="14" spans="1:19" ht="15" thickBot="1" x14ac:dyDescent="0.35">
      <c r="A14" s="79">
        <v>1963</v>
      </c>
      <c r="B14" s="10">
        <v>5306</v>
      </c>
      <c r="C14" s="80">
        <v>4823.636363636364</v>
      </c>
      <c r="E14" s="36"/>
      <c r="K14" s="22">
        <v>1980</v>
      </c>
      <c r="L14" s="22">
        <v>7062</v>
      </c>
    </row>
    <row r="15" spans="1:19" ht="15" thickBot="1" x14ac:dyDescent="0.35">
      <c r="A15" s="79">
        <v>1964</v>
      </c>
      <c r="B15" s="10">
        <v>5306</v>
      </c>
      <c r="C15" s="80">
        <v>4823.636363636364</v>
      </c>
      <c r="E15" s="36"/>
      <c r="K15" s="22">
        <v>1990</v>
      </c>
      <c r="L15" s="22">
        <v>7558</v>
      </c>
    </row>
    <row r="16" spans="1:19" ht="15" thickBot="1" x14ac:dyDescent="0.35">
      <c r="A16" s="79">
        <v>1965</v>
      </c>
      <c r="B16" s="10">
        <v>5306</v>
      </c>
      <c r="C16" s="80">
        <v>4823.636363636364</v>
      </c>
      <c r="E16" s="36"/>
      <c r="K16" s="22" t="s">
        <v>67</v>
      </c>
      <c r="L16" s="34">
        <f>AVERAGE(L12:L15)</f>
        <v>6222.5</v>
      </c>
    </row>
    <row r="17" spans="1:19" ht="15" thickBot="1" x14ac:dyDescent="0.35">
      <c r="A17" s="79">
        <v>1966</v>
      </c>
      <c r="B17" s="10">
        <v>5306</v>
      </c>
      <c r="C17" s="80">
        <v>4823.636363636364</v>
      </c>
      <c r="E17" s="36"/>
    </row>
    <row r="18" spans="1:19" ht="15" thickBot="1" x14ac:dyDescent="0.35">
      <c r="A18" s="79">
        <v>1967</v>
      </c>
      <c r="B18" s="10">
        <v>5306</v>
      </c>
      <c r="C18" s="80">
        <v>4823.636363636364</v>
      </c>
      <c r="E18" s="36"/>
    </row>
    <row r="19" spans="1:19" ht="15" thickBot="1" x14ac:dyDescent="0.35">
      <c r="A19" s="79">
        <v>1968</v>
      </c>
      <c r="B19" s="10">
        <v>5306</v>
      </c>
      <c r="C19" s="80">
        <v>4823.636363636364</v>
      </c>
      <c r="E19" s="36"/>
      <c r="F19" s="13" t="s">
        <v>68</v>
      </c>
    </row>
    <row r="20" spans="1:19" ht="15" thickBot="1" x14ac:dyDescent="0.35">
      <c r="A20" s="79">
        <v>1969</v>
      </c>
      <c r="B20" s="10">
        <v>5306</v>
      </c>
      <c r="C20" s="80">
        <v>4823.636363636364</v>
      </c>
      <c r="E20" s="36"/>
      <c r="F20" s="63" t="s">
        <v>69</v>
      </c>
      <c r="G20" s="64"/>
      <c r="H20" s="64"/>
      <c r="I20" s="64"/>
      <c r="K20" s="63" t="s">
        <v>70</v>
      </c>
      <c r="L20" s="64"/>
      <c r="M20" s="64"/>
      <c r="N20" s="64"/>
    </row>
    <row r="21" spans="1:19" ht="15" thickBot="1" x14ac:dyDescent="0.35">
      <c r="A21" s="79">
        <v>1970</v>
      </c>
      <c r="B21" s="10">
        <v>5306</v>
      </c>
      <c r="C21" s="80">
        <v>4823.636363636364</v>
      </c>
      <c r="E21" s="36"/>
      <c r="G21" s="13" t="s">
        <v>65</v>
      </c>
      <c r="H21" s="13" t="s">
        <v>66</v>
      </c>
      <c r="L21" s="13" t="s">
        <v>65</v>
      </c>
      <c r="M21" s="13" t="s">
        <v>66</v>
      </c>
    </row>
    <row r="22" spans="1:19" ht="15" thickBot="1" x14ac:dyDescent="0.35">
      <c r="A22" s="81">
        <v>1971</v>
      </c>
      <c r="B22" s="11">
        <v>5306</v>
      </c>
      <c r="C22" s="80">
        <v>4823.636363636364</v>
      </c>
      <c r="E22" s="36"/>
      <c r="F22" s="42" t="s">
        <v>71</v>
      </c>
      <c r="G22" s="40">
        <v>112</v>
      </c>
      <c r="H22" s="41">
        <v>3136</v>
      </c>
      <c r="K22" s="42" t="s">
        <v>71</v>
      </c>
      <c r="L22" s="40">
        <v>112</v>
      </c>
      <c r="M22" s="41">
        <v>3136</v>
      </c>
      <c r="P22" s="63" t="s">
        <v>72</v>
      </c>
      <c r="Q22" s="64"/>
      <c r="R22" s="64"/>
      <c r="S22" s="64"/>
    </row>
    <row r="23" spans="1:19" ht="15" thickBot="1" x14ac:dyDescent="0.35">
      <c r="A23" s="81">
        <v>1972</v>
      </c>
      <c r="B23" s="11">
        <v>5306</v>
      </c>
      <c r="C23" s="80">
        <v>4823.636363636364</v>
      </c>
      <c r="E23" s="36"/>
      <c r="F23">
        <v>2025</v>
      </c>
      <c r="G23" s="12">
        <v>82.972627122050184</v>
      </c>
      <c r="H23" s="9">
        <v>2324</v>
      </c>
      <c r="K23">
        <v>2025</v>
      </c>
      <c r="L23" s="12">
        <f>G23*0.1</f>
        <v>8.2972627122050184</v>
      </c>
      <c r="M23" s="12">
        <f>H23*0.1</f>
        <v>232.4</v>
      </c>
    </row>
    <row r="24" spans="1:19" ht="15" thickBot="1" x14ac:dyDescent="0.35">
      <c r="A24" s="81">
        <v>1973</v>
      </c>
      <c r="B24" s="11">
        <v>5306</v>
      </c>
      <c r="C24" s="80">
        <v>4823.636363636364</v>
      </c>
      <c r="E24" s="36"/>
      <c r="F24">
        <v>2026</v>
      </c>
      <c r="G24" s="12">
        <v>78.926004346620132</v>
      </c>
      <c r="H24" s="9">
        <v>2212</v>
      </c>
      <c r="K24">
        <v>2026</v>
      </c>
      <c r="L24" s="12">
        <f t="shared" ref="L24:M28" si="0">G24*0.1</f>
        <v>7.8926004346620138</v>
      </c>
      <c r="M24" s="12">
        <f t="shared" si="0"/>
        <v>221.20000000000002</v>
      </c>
    </row>
    <row r="25" spans="1:19" ht="15" thickBot="1" x14ac:dyDescent="0.35">
      <c r="A25" s="79">
        <v>1974</v>
      </c>
      <c r="B25" s="10">
        <v>5306</v>
      </c>
      <c r="C25" s="80">
        <v>4823.636363636364</v>
      </c>
      <c r="E25" s="36"/>
      <c r="F25">
        <v>2027</v>
      </c>
      <c r="G25" s="12">
        <v>75.076737692776334</v>
      </c>
      <c r="H25" s="9">
        <v>2100</v>
      </c>
      <c r="K25">
        <v>2027</v>
      </c>
      <c r="L25" s="12">
        <f t="shared" si="0"/>
        <v>7.5076737692776341</v>
      </c>
      <c r="M25" s="12">
        <f t="shared" si="0"/>
        <v>210</v>
      </c>
    </row>
    <row r="26" spans="1:19" ht="15" thickBot="1" x14ac:dyDescent="0.35">
      <c r="A26" s="79">
        <v>1975</v>
      </c>
      <c r="B26" s="10">
        <v>5306</v>
      </c>
      <c r="C26" s="80">
        <v>4823.636363636364</v>
      </c>
      <c r="E26" s="36"/>
      <c r="F26">
        <v>2028</v>
      </c>
      <c r="G26" s="12">
        <v>71.415201988890701</v>
      </c>
      <c r="H26" s="9">
        <v>1988</v>
      </c>
      <c r="K26">
        <v>2028</v>
      </c>
      <c r="L26" s="12">
        <f t="shared" si="0"/>
        <v>7.1415201988890704</v>
      </c>
      <c r="M26" s="12">
        <f t="shared" si="0"/>
        <v>198.8</v>
      </c>
    </row>
    <row r="27" spans="1:19" ht="15" thickBot="1" x14ac:dyDescent="0.35">
      <c r="A27" s="79">
        <v>1976</v>
      </c>
      <c r="B27" s="10">
        <v>5306</v>
      </c>
      <c r="C27" s="80">
        <v>4823.636363636364</v>
      </c>
      <c r="E27" s="36"/>
      <c r="F27">
        <v>2029</v>
      </c>
      <c r="G27" s="12">
        <v>67.932241488494753</v>
      </c>
      <c r="H27" s="9">
        <v>1904</v>
      </c>
      <c r="K27">
        <v>2029</v>
      </c>
      <c r="L27" s="12">
        <f t="shared" si="0"/>
        <v>6.7932241488494753</v>
      </c>
      <c r="M27" s="12">
        <f t="shared" si="0"/>
        <v>190.4</v>
      </c>
    </row>
    <row r="28" spans="1:19" ht="15" thickBot="1" x14ac:dyDescent="0.35">
      <c r="A28" s="79">
        <v>1977</v>
      </c>
      <c r="B28" s="10">
        <v>5306</v>
      </c>
      <c r="C28" s="80">
        <v>4823.636363636364</v>
      </c>
      <c r="E28" s="36"/>
      <c r="F28">
        <v>2030</v>
      </c>
      <c r="G28" s="12">
        <v>64.619146976144378</v>
      </c>
      <c r="H28" s="9">
        <v>1820</v>
      </c>
      <c r="K28">
        <v>2030</v>
      </c>
      <c r="L28" s="12">
        <f t="shared" si="0"/>
        <v>6.4619146976144384</v>
      </c>
      <c r="M28" s="12">
        <f t="shared" si="0"/>
        <v>182</v>
      </c>
    </row>
    <row r="29" spans="1:19" ht="15" thickBot="1" x14ac:dyDescent="0.35">
      <c r="A29" s="79">
        <v>1978</v>
      </c>
      <c r="B29" s="10">
        <v>5306</v>
      </c>
      <c r="C29" s="80">
        <v>4823.636363636364</v>
      </c>
      <c r="E29" s="36"/>
      <c r="F29" s="44" t="s">
        <v>73</v>
      </c>
      <c r="G29" s="13"/>
      <c r="I29" s="43">
        <f>SUM(H23:H28)</f>
        <v>12348</v>
      </c>
      <c r="K29" s="44" t="s">
        <v>73</v>
      </c>
      <c r="N29" s="45">
        <f>SUM(M23:M28)</f>
        <v>1234.8000000000002</v>
      </c>
    </row>
    <row r="30" spans="1:19" ht="15" thickBot="1" x14ac:dyDescent="0.35">
      <c r="A30" s="79">
        <v>1979</v>
      </c>
      <c r="B30" s="10">
        <v>5306</v>
      </c>
      <c r="C30" s="80">
        <v>4823.636363636364</v>
      </c>
      <c r="E30" s="36"/>
      <c r="F30">
        <v>2031</v>
      </c>
      <c r="G30" s="12">
        <v>61.467633989844877</v>
      </c>
      <c r="H30" s="9">
        <v>1708</v>
      </c>
      <c r="K30">
        <v>2031</v>
      </c>
      <c r="L30" s="12">
        <f>G30*0.1</f>
        <v>6.1467633989844881</v>
      </c>
      <c r="M30" s="12">
        <f>H30*0.1</f>
        <v>170.8</v>
      </c>
    </row>
    <row r="31" spans="1:19" ht="15" thickBot="1" x14ac:dyDescent="0.35">
      <c r="A31" s="79">
        <v>1980</v>
      </c>
      <c r="B31" s="10">
        <v>5306</v>
      </c>
      <c r="C31" s="80">
        <v>4823.636363636364</v>
      </c>
      <c r="E31" s="36"/>
      <c r="F31">
        <v>2032</v>
      </c>
      <c r="G31" s="12">
        <v>58.469822105580668</v>
      </c>
      <c r="H31" s="9">
        <v>1624</v>
      </c>
      <c r="K31">
        <v>2032</v>
      </c>
      <c r="L31" s="12">
        <f t="shared" ref="L31:M49" si="1">G31*0.1</f>
        <v>5.8469822105580675</v>
      </c>
      <c r="M31" s="12">
        <f t="shared" si="1"/>
        <v>162.4</v>
      </c>
    </row>
    <row r="32" spans="1:19" ht="15" thickBot="1" x14ac:dyDescent="0.35">
      <c r="A32" s="79">
        <v>1981</v>
      </c>
      <c r="B32" s="10">
        <v>5306</v>
      </c>
      <c r="C32" s="80">
        <v>4823.636363636364</v>
      </c>
      <c r="E32" s="36"/>
      <c r="F32">
        <v>2033</v>
      </c>
      <c r="G32" s="12">
        <v>55.618215232150625</v>
      </c>
      <c r="H32" s="9">
        <v>1568</v>
      </c>
      <c r="K32">
        <v>2033</v>
      </c>
      <c r="L32" s="12">
        <f t="shared" si="1"/>
        <v>5.5618215232150625</v>
      </c>
      <c r="M32" s="12">
        <f t="shared" si="1"/>
        <v>156.80000000000001</v>
      </c>
    </row>
    <row r="33" spans="1:13" ht="15" thickBot="1" x14ac:dyDescent="0.35">
      <c r="A33" s="79">
        <v>1982</v>
      </c>
      <c r="B33" s="10">
        <v>5306</v>
      </c>
      <c r="C33" s="80">
        <v>4823.636363636364</v>
      </c>
      <c r="E33" s="36"/>
      <c r="F33">
        <v>2034</v>
      </c>
      <c r="G33" s="12">
        <v>52.90568286703548</v>
      </c>
      <c r="H33" s="9">
        <v>1484</v>
      </c>
      <c r="K33">
        <v>2034</v>
      </c>
      <c r="L33" s="12">
        <f t="shared" si="1"/>
        <v>5.2905682867035484</v>
      </c>
      <c r="M33" s="12">
        <f t="shared" si="1"/>
        <v>148.4</v>
      </c>
    </row>
    <row r="34" spans="1:13" ht="15" thickBot="1" x14ac:dyDescent="0.35">
      <c r="A34" s="79">
        <v>1983</v>
      </c>
      <c r="B34" s="10">
        <v>5306</v>
      </c>
      <c r="C34" s="80">
        <v>4823.636363636364</v>
      </c>
      <c r="E34" s="36"/>
      <c r="F34">
        <v>2035</v>
      </c>
      <c r="G34" s="12">
        <v>50.325442266427444</v>
      </c>
      <c r="H34" s="9">
        <v>1400</v>
      </c>
      <c r="K34">
        <v>2035</v>
      </c>
      <c r="L34" s="12">
        <f t="shared" si="1"/>
        <v>5.0325442266427451</v>
      </c>
      <c r="M34" s="12">
        <f t="shared" si="1"/>
        <v>140</v>
      </c>
    </row>
    <row r="35" spans="1:13" ht="15" thickBot="1" x14ac:dyDescent="0.35">
      <c r="A35" s="79">
        <v>1984</v>
      </c>
      <c r="B35" s="10">
        <v>5306</v>
      </c>
      <c r="C35" s="80">
        <v>4823.636363636364</v>
      </c>
      <c r="E35" s="36"/>
      <c r="F35">
        <v>2036</v>
      </c>
      <c r="G35" s="12">
        <v>47.87104148483769</v>
      </c>
      <c r="H35" s="9">
        <v>1344</v>
      </c>
      <c r="K35">
        <v>2036</v>
      </c>
      <c r="L35" s="12">
        <f t="shared" si="1"/>
        <v>4.7871041484837695</v>
      </c>
      <c r="M35" s="12">
        <f t="shared" si="1"/>
        <v>134.4</v>
      </c>
    </row>
    <row r="36" spans="1:13" ht="15" thickBot="1" x14ac:dyDescent="0.35">
      <c r="A36" s="79">
        <v>1985</v>
      </c>
      <c r="B36" s="10">
        <v>5306</v>
      </c>
      <c r="C36" s="80">
        <v>4823.636363636364</v>
      </c>
      <c r="E36" s="36"/>
      <c r="F36">
        <v>2037</v>
      </c>
      <c r="G36" s="12">
        <v>45.536343241871961</v>
      </c>
      <c r="H36" s="9">
        <v>1288</v>
      </c>
      <c r="K36">
        <v>2037</v>
      </c>
      <c r="L36" s="12">
        <f t="shared" si="1"/>
        <v>4.5536343241871959</v>
      </c>
      <c r="M36" s="12">
        <f t="shared" si="1"/>
        <v>128.80000000000001</v>
      </c>
    </row>
    <row r="37" spans="1:13" ht="15" thickBot="1" x14ac:dyDescent="0.35">
      <c r="A37" s="79">
        <v>1986</v>
      </c>
      <c r="B37" s="10">
        <v>5306</v>
      </c>
      <c r="C37" s="80">
        <v>4823.636363636364</v>
      </c>
      <c r="E37" s="36"/>
      <c r="F37">
        <v>2038</v>
      </c>
      <c r="G37" s="12">
        <v>43.315509575832841</v>
      </c>
      <c r="H37" s="9">
        <v>1204</v>
      </c>
      <c r="K37">
        <v>2038</v>
      </c>
      <c r="L37" s="12">
        <f t="shared" si="1"/>
        <v>4.3315509575832847</v>
      </c>
      <c r="M37" s="12">
        <f t="shared" si="1"/>
        <v>120.4</v>
      </c>
    </row>
    <row r="38" spans="1:13" ht="15" thickBot="1" x14ac:dyDescent="0.35">
      <c r="A38" s="79">
        <v>1987</v>
      </c>
      <c r="B38" s="10">
        <v>5306</v>
      </c>
      <c r="C38" s="80">
        <v>4823.636363636364</v>
      </c>
      <c r="E38" s="36"/>
      <c r="F38">
        <v>2039</v>
      </c>
      <c r="G38" s="12">
        <v>41.202987245774644</v>
      </c>
      <c r="H38" s="9">
        <v>1148</v>
      </c>
      <c r="K38">
        <v>2039</v>
      </c>
      <c r="L38" s="12">
        <f t="shared" si="1"/>
        <v>4.1202987245774647</v>
      </c>
      <c r="M38" s="12">
        <f t="shared" si="1"/>
        <v>114.80000000000001</v>
      </c>
    </row>
    <row r="39" spans="1:13" ht="15" thickBot="1" x14ac:dyDescent="0.35">
      <c r="A39" s="79">
        <v>1988</v>
      </c>
      <c r="B39" s="10">
        <v>5306</v>
      </c>
      <c r="C39" s="80">
        <v>4823.636363636364</v>
      </c>
      <c r="E39" s="36"/>
      <c r="F39">
        <v>2040</v>
      </c>
      <c r="G39" s="12">
        <v>39.19349384550847</v>
      </c>
      <c r="H39" s="9">
        <v>1092</v>
      </c>
      <c r="K39">
        <v>2040</v>
      </c>
      <c r="L39" s="12">
        <f t="shared" si="1"/>
        <v>3.9193493845508471</v>
      </c>
      <c r="M39" s="12">
        <f t="shared" si="1"/>
        <v>109.2</v>
      </c>
    </row>
    <row r="40" spans="1:13" ht="15" thickBot="1" x14ac:dyDescent="0.35">
      <c r="A40" s="79">
        <v>1989</v>
      </c>
      <c r="B40" s="10">
        <v>5306</v>
      </c>
      <c r="C40" s="80">
        <v>4823.636363636364</v>
      </c>
      <c r="F40">
        <v>2041</v>
      </c>
      <c r="G40" s="12">
        <v>37.282004594835293</v>
      </c>
      <c r="H40" s="9">
        <v>1036</v>
      </c>
      <c r="K40">
        <v>2041</v>
      </c>
      <c r="L40" s="12">
        <f t="shared" si="1"/>
        <v>3.7282004594835296</v>
      </c>
      <c r="M40" s="12">
        <f t="shared" si="1"/>
        <v>103.60000000000001</v>
      </c>
    </row>
    <row r="41" spans="1:13" ht="15" thickBot="1" x14ac:dyDescent="0.35">
      <c r="A41" s="79">
        <v>1990</v>
      </c>
      <c r="B41" s="10">
        <v>5306</v>
      </c>
      <c r="C41" s="80">
        <v>4823.636363636364</v>
      </c>
      <c r="F41">
        <v>2042</v>
      </c>
      <c r="G41" s="12">
        <v>35.463739774978151</v>
      </c>
      <c r="H41" s="9">
        <v>980</v>
      </c>
      <c r="K41">
        <v>2042</v>
      </c>
      <c r="L41" s="12">
        <f t="shared" si="1"/>
        <v>3.5463739774978151</v>
      </c>
      <c r="M41" s="12">
        <f t="shared" si="1"/>
        <v>98</v>
      </c>
    </row>
    <row r="42" spans="1:13" ht="15" thickBot="1" x14ac:dyDescent="0.35">
      <c r="A42" s="79">
        <v>1991</v>
      </c>
      <c r="B42" s="10">
        <v>5306</v>
      </c>
      <c r="C42" s="80">
        <v>4823.636363636364</v>
      </c>
      <c r="F42">
        <v>2043</v>
      </c>
      <c r="G42" s="12">
        <v>33.734152776795554</v>
      </c>
      <c r="H42" s="9">
        <v>952</v>
      </c>
      <c r="K42">
        <v>2043</v>
      </c>
      <c r="L42" s="12">
        <f t="shared" si="1"/>
        <v>3.3734152776795554</v>
      </c>
      <c r="M42" s="12">
        <f t="shared" si="1"/>
        <v>95.2</v>
      </c>
    </row>
    <row r="43" spans="1:13" x14ac:dyDescent="0.3">
      <c r="B43" s="9"/>
      <c r="F43">
        <v>2044</v>
      </c>
      <c r="G43" s="12">
        <v>32.088918731890395</v>
      </c>
      <c r="H43" s="9">
        <v>896</v>
      </c>
      <c r="K43">
        <v>2044</v>
      </c>
      <c r="L43" s="12">
        <f t="shared" si="1"/>
        <v>3.2088918731890397</v>
      </c>
      <c r="M43" s="12">
        <f t="shared" si="1"/>
        <v>89.600000000000009</v>
      </c>
    </row>
    <row r="44" spans="1:13" x14ac:dyDescent="0.3">
      <c r="F44">
        <v>2045</v>
      </c>
      <c r="G44" s="12">
        <v>30.52392369818628</v>
      </c>
      <c r="H44" s="9">
        <v>868</v>
      </c>
      <c r="K44">
        <v>2045</v>
      </c>
      <c r="L44" s="12">
        <f t="shared" si="1"/>
        <v>3.0523923698186284</v>
      </c>
      <c r="M44" s="12">
        <f t="shared" si="1"/>
        <v>86.800000000000011</v>
      </c>
    </row>
    <row r="45" spans="1:13" x14ac:dyDescent="0.3">
      <c r="F45">
        <v>2046</v>
      </c>
      <c r="G45" s="12">
        <v>29.035254372929437</v>
      </c>
      <c r="H45" s="9">
        <v>812</v>
      </c>
      <c r="K45">
        <v>2046</v>
      </c>
      <c r="L45" s="12">
        <f t="shared" si="1"/>
        <v>2.9035254372929438</v>
      </c>
      <c r="M45" s="12">
        <f t="shared" si="1"/>
        <v>81.2</v>
      </c>
    </row>
    <row r="46" spans="1:13" x14ac:dyDescent="0.3">
      <c r="F46">
        <v>2047</v>
      </c>
      <c r="G46" s="12">
        <v>27.619188307393507</v>
      </c>
      <c r="H46" s="9">
        <v>784</v>
      </c>
      <c r="K46">
        <v>2047</v>
      </c>
      <c r="L46" s="12">
        <f t="shared" si="1"/>
        <v>2.7619188307393507</v>
      </c>
      <c r="M46" s="12">
        <f t="shared" si="1"/>
        <v>78.400000000000006</v>
      </c>
    </row>
    <row r="47" spans="1:13" x14ac:dyDescent="0.3">
      <c r="F47">
        <v>2048</v>
      </c>
      <c r="G47" s="12">
        <v>26.272184598818779</v>
      </c>
      <c r="H47" s="9">
        <v>728</v>
      </c>
      <c r="K47">
        <v>2048</v>
      </c>
      <c r="L47" s="12">
        <f t="shared" si="1"/>
        <v>2.627218459881878</v>
      </c>
      <c r="M47" s="12">
        <f t="shared" si="1"/>
        <v>72.8</v>
      </c>
    </row>
    <row r="48" spans="1:13" x14ac:dyDescent="0.3">
      <c r="F48">
        <v>2049</v>
      </c>
      <c r="G48" s="12">
        <v>24.990875036310911</v>
      </c>
      <c r="H48" s="9">
        <v>700</v>
      </c>
      <c r="K48">
        <v>2049</v>
      </c>
      <c r="L48" s="12">
        <f t="shared" si="1"/>
        <v>2.4990875036310913</v>
      </c>
      <c r="M48" s="12">
        <f t="shared" si="1"/>
        <v>70</v>
      </c>
    </row>
    <row r="49" spans="6:13" x14ac:dyDescent="0.3">
      <c r="F49">
        <v>2050</v>
      </c>
      <c r="G49" s="12">
        <v>23.772055678559283</v>
      </c>
      <c r="H49" s="9">
        <v>672</v>
      </c>
      <c r="K49">
        <v>2050</v>
      </c>
      <c r="L49" s="12">
        <f t="shared" si="1"/>
        <v>2.3772055678559285</v>
      </c>
      <c r="M49" s="12">
        <f t="shared" si="1"/>
        <v>67.2</v>
      </c>
    </row>
    <row r="50" spans="6:13" x14ac:dyDescent="0.3">
      <c r="F50" s="44" t="s">
        <v>74</v>
      </c>
      <c r="H50" s="43">
        <f>SUM(H23:H49)</f>
        <v>34636</v>
      </c>
      <c r="K50" s="44" t="s">
        <v>74</v>
      </c>
      <c r="M50" s="45">
        <f>SUM(M23:M49)</f>
        <v>3463.6000000000004</v>
      </c>
    </row>
  </sheetData>
  <mergeCells count="3">
    <mergeCell ref="A10:A11"/>
    <mergeCell ref="A1:C1"/>
    <mergeCell ref="K10:L10"/>
  </mergeCells>
  <pageMargins left="0.7" right="0.7" top="0.75" bottom="0.75" header="0.3" footer="0.3"/>
  <pageSetup orientation="portrait" horizontalDpi="1200" verticalDpi="12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86954-17F8-4A58-A5E0-89706315E9B1}">
  <dimension ref="A1:R50"/>
  <sheetViews>
    <sheetView zoomScale="90" zoomScaleNormal="90" workbookViewId="0">
      <selection sqref="A1:C1"/>
    </sheetView>
  </sheetViews>
  <sheetFormatPr defaultRowHeight="14.4" x14ac:dyDescent="0.3"/>
  <cols>
    <col min="1" max="1" width="15.6640625" customWidth="1"/>
    <col min="2" max="2" width="10.5546875" bestFit="1" customWidth="1"/>
    <col min="3" max="3" width="28.109375" customWidth="1"/>
    <col min="4" max="4" width="11.6640625" customWidth="1"/>
    <col min="5" max="5" width="17.109375" customWidth="1"/>
    <col min="6" max="6" width="13.109375" customWidth="1"/>
    <col min="7" max="7" width="22" customWidth="1"/>
    <col min="8" max="9" width="14" customWidth="1"/>
    <col min="10" max="10" width="16.44140625" customWidth="1"/>
    <col min="11" max="11" width="14" customWidth="1"/>
    <col min="12" max="12" width="14.44140625" customWidth="1"/>
    <col min="13" max="13" width="9.5546875" bestFit="1" customWidth="1"/>
    <col min="16" max="16" width="11.44140625" customWidth="1"/>
  </cols>
  <sheetData>
    <row r="1" spans="1:16" ht="23.4" x14ac:dyDescent="0.45">
      <c r="A1" s="93" t="s">
        <v>95</v>
      </c>
      <c r="B1" s="93"/>
      <c r="C1" s="93"/>
    </row>
    <row r="2" spans="1:16" x14ac:dyDescent="0.3">
      <c r="G2" t="s">
        <v>80</v>
      </c>
    </row>
    <row r="3" spans="1:16" x14ac:dyDescent="0.3">
      <c r="A3" s="63" t="s">
        <v>42</v>
      </c>
      <c r="B3" s="64"/>
      <c r="C3" s="64"/>
    </row>
    <row r="4" spans="1:16" x14ac:dyDescent="0.3">
      <c r="A4" s="6" t="s">
        <v>81</v>
      </c>
      <c r="J4" s="63" t="s">
        <v>44</v>
      </c>
      <c r="K4" s="64"/>
    </row>
    <row r="5" spans="1:16" ht="30.75" customHeight="1" x14ac:dyDescent="0.3">
      <c r="A5" s="17" t="s">
        <v>45</v>
      </c>
      <c r="B5" s="17"/>
      <c r="C5" s="17" t="s">
        <v>46</v>
      </c>
      <c r="D5" s="17" t="s">
        <v>47</v>
      </c>
      <c r="E5" s="17" t="s">
        <v>48</v>
      </c>
      <c r="F5" s="17" t="s">
        <v>49</v>
      </c>
      <c r="G5" s="17" t="s">
        <v>50</v>
      </c>
      <c r="H5" s="17" t="s">
        <v>51</v>
      </c>
      <c r="I5" s="18" t="s">
        <v>52</v>
      </c>
      <c r="J5" s="18" t="s">
        <v>53</v>
      </c>
    </row>
    <row r="6" spans="1:16" x14ac:dyDescent="0.3">
      <c r="A6">
        <v>4.5999999999999996</v>
      </c>
      <c r="B6">
        <v>365</v>
      </c>
      <c r="C6">
        <f>A6*B6</f>
        <v>1678.9999999999998</v>
      </c>
      <c r="D6">
        <v>18338</v>
      </c>
      <c r="E6" s="9">
        <f>C6*D6</f>
        <v>30789501.999999996</v>
      </c>
      <c r="F6" s="9"/>
      <c r="G6">
        <f>1/2204.62</f>
        <v>4.535929094356397E-4</v>
      </c>
      <c r="H6" s="9">
        <f>E6*G6</f>
        <v>13965.899792254446</v>
      </c>
      <c r="I6">
        <v>30</v>
      </c>
      <c r="J6" s="33">
        <f>I6*H6</f>
        <v>418976.99376763339</v>
      </c>
      <c r="L6" s="63" t="s">
        <v>54</v>
      </c>
      <c r="M6" s="64"/>
      <c r="N6" s="64"/>
      <c r="O6" s="64"/>
      <c r="P6" s="64"/>
    </row>
    <row r="7" spans="1:16" x14ac:dyDescent="0.3">
      <c r="E7" s="9"/>
      <c r="F7" s="9"/>
      <c r="H7" s="21"/>
      <c r="J7" s="21"/>
    </row>
    <row r="8" spans="1:16" x14ac:dyDescent="0.3">
      <c r="E8" s="9"/>
      <c r="F8" s="9"/>
      <c r="H8" s="21"/>
      <c r="J8" s="21"/>
    </row>
    <row r="9" spans="1:16" ht="15" thickBot="1" x14ac:dyDescent="0.35">
      <c r="A9" s="63" t="s">
        <v>55</v>
      </c>
      <c r="B9" s="64"/>
      <c r="G9" s="15"/>
      <c r="H9" s="16"/>
    </row>
    <row r="10" spans="1:16" ht="33.75" customHeight="1" thickTop="1" x14ac:dyDescent="0.3">
      <c r="A10" s="94" t="s">
        <v>56</v>
      </c>
      <c r="B10" s="20" t="s">
        <v>77</v>
      </c>
      <c r="C10" s="78" t="s">
        <v>58</v>
      </c>
      <c r="E10" s="63" t="s">
        <v>59</v>
      </c>
      <c r="I10" s="96" t="s">
        <v>60</v>
      </c>
      <c r="J10" s="96"/>
    </row>
    <row r="11" spans="1:16" ht="26.25" customHeight="1" thickBot="1" x14ac:dyDescent="0.35">
      <c r="A11" s="95"/>
      <c r="B11" s="7" t="s">
        <v>62</v>
      </c>
      <c r="C11" s="8" t="s">
        <v>61</v>
      </c>
      <c r="E11" s="23" t="s">
        <v>63</v>
      </c>
      <c r="F11" s="25">
        <f>J6</f>
        <v>418976.99376763339</v>
      </c>
      <c r="G11" s="22"/>
      <c r="I11" s="23" t="s">
        <v>64</v>
      </c>
      <c r="J11" s="22"/>
    </row>
    <row r="12" spans="1:16" ht="15" thickBot="1" x14ac:dyDescent="0.35">
      <c r="A12" s="79">
        <v>1965</v>
      </c>
      <c r="B12" s="10">
        <v>13966</v>
      </c>
      <c r="C12" s="80">
        <v>12696.363636363636</v>
      </c>
      <c r="E12" s="29" t="s">
        <v>65</v>
      </c>
      <c r="F12" s="22">
        <v>338</v>
      </c>
      <c r="G12" s="27">
        <v>337.77762870209727</v>
      </c>
      <c r="I12" s="22">
        <v>1970</v>
      </c>
      <c r="J12" s="25">
        <v>11518</v>
      </c>
    </row>
    <row r="13" spans="1:16" ht="15" thickBot="1" x14ac:dyDescent="0.35">
      <c r="A13" s="79">
        <v>1966</v>
      </c>
      <c r="B13" s="10">
        <v>13966</v>
      </c>
      <c r="C13" s="80">
        <v>12696.363636363636</v>
      </c>
      <c r="E13" s="23" t="s">
        <v>66</v>
      </c>
      <c r="F13" s="25">
        <v>9464</v>
      </c>
      <c r="G13" s="28"/>
      <c r="I13" s="22">
        <v>1980</v>
      </c>
      <c r="J13" s="25">
        <v>20481</v>
      </c>
    </row>
    <row r="14" spans="1:16" ht="15" thickBot="1" x14ac:dyDescent="0.35">
      <c r="A14" s="79">
        <v>1967</v>
      </c>
      <c r="B14" s="10">
        <v>13966</v>
      </c>
      <c r="C14" s="80">
        <v>12696.363636363636</v>
      </c>
      <c r="E14" s="2"/>
      <c r="F14" s="2"/>
      <c r="I14" s="22">
        <v>1990</v>
      </c>
      <c r="J14" s="25">
        <v>23016</v>
      </c>
    </row>
    <row r="15" spans="1:16" ht="15" thickBot="1" x14ac:dyDescent="0.35">
      <c r="A15" s="79">
        <v>1968</v>
      </c>
      <c r="B15" s="10">
        <v>13966</v>
      </c>
      <c r="C15" s="80">
        <v>12696.363636363636</v>
      </c>
      <c r="I15" s="23" t="s">
        <v>90</v>
      </c>
      <c r="J15" s="25">
        <f>AVERAGE(J12:J14)</f>
        <v>18338.333333333332</v>
      </c>
    </row>
    <row r="16" spans="1:16" ht="15" thickBot="1" x14ac:dyDescent="0.35">
      <c r="A16" s="79">
        <v>1969</v>
      </c>
      <c r="B16" s="10">
        <v>13966</v>
      </c>
      <c r="C16" s="80">
        <v>12696.363636363636</v>
      </c>
    </row>
    <row r="17" spans="1:18" ht="15" thickBot="1" x14ac:dyDescent="0.35">
      <c r="A17" s="79">
        <v>1970</v>
      </c>
      <c r="B17" s="10">
        <v>13966</v>
      </c>
      <c r="C17" s="80">
        <v>12696.363636363636</v>
      </c>
    </row>
    <row r="18" spans="1:18" ht="15" thickBot="1" x14ac:dyDescent="0.35">
      <c r="A18" s="79">
        <v>1971</v>
      </c>
      <c r="B18" s="10">
        <v>13966</v>
      </c>
      <c r="C18" s="80">
        <v>12696.363636363636</v>
      </c>
    </row>
    <row r="19" spans="1:18" ht="15" thickBot="1" x14ac:dyDescent="0.35">
      <c r="A19" s="79">
        <v>1972</v>
      </c>
      <c r="B19" s="10">
        <v>13966</v>
      </c>
      <c r="C19" s="80">
        <v>12696.363636363636</v>
      </c>
      <c r="E19" s="13" t="s">
        <v>68</v>
      </c>
    </row>
    <row r="20" spans="1:18" ht="15" thickBot="1" x14ac:dyDescent="0.35">
      <c r="A20" s="79">
        <v>1973</v>
      </c>
      <c r="B20" s="10">
        <v>13966</v>
      </c>
      <c r="C20" s="80">
        <v>12696.363636363636</v>
      </c>
      <c r="E20" s="63" t="s">
        <v>69</v>
      </c>
      <c r="F20" s="64"/>
      <c r="G20" s="64"/>
      <c r="J20" s="63" t="s">
        <v>70</v>
      </c>
      <c r="K20" s="64"/>
      <c r="L20" s="64"/>
      <c r="M20" s="64"/>
    </row>
    <row r="21" spans="1:18" ht="15" thickBot="1" x14ac:dyDescent="0.35">
      <c r="A21" s="79">
        <v>1974</v>
      </c>
      <c r="B21" s="10">
        <v>13966</v>
      </c>
      <c r="C21" s="80">
        <v>12696.363636363636</v>
      </c>
      <c r="F21" s="13" t="s">
        <v>65</v>
      </c>
      <c r="G21" s="13" t="s">
        <v>66</v>
      </c>
      <c r="K21" s="13" t="s">
        <v>65</v>
      </c>
      <c r="L21" s="13" t="s">
        <v>66</v>
      </c>
    </row>
    <row r="22" spans="1:18" ht="15" thickBot="1" x14ac:dyDescent="0.35">
      <c r="A22" s="81">
        <v>1975</v>
      </c>
      <c r="B22" s="11">
        <v>13966</v>
      </c>
      <c r="C22" s="80">
        <v>12696.363636363636</v>
      </c>
      <c r="E22" s="42" t="s">
        <v>71</v>
      </c>
      <c r="F22" s="40">
        <v>338</v>
      </c>
      <c r="G22" s="41">
        <v>9464</v>
      </c>
      <c r="J22" s="42" t="s">
        <v>71</v>
      </c>
      <c r="K22" s="40">
        <v>338</v>
      </c>
      <c r="L22" s="41">
        <v>9464</v>
      </c>
      <c r="O22" s="63" t="s">
        <v>72</v>
      </c>
      <c r="P22" s="64"/>
      <c r="Q22" s="64"/>
      <c r="R22" s="64"/>
    </row>
    <row r="23" spans="1:18" ht="15" thickBot="1" x14ac:dyDescent="0.35">
      <c r="A23" s="81">
        <v>1976</v>
      </c>
      <c r="B23" s="11">
        <v>13966</v>
      </c>
      <c r="C23" s="80">
        <v>12696.363636363636</v>
      </c>
      <c r="E23">
        <v>2025</v>
      </c>
      <c r="F23" s="12">
        <v>272.91501581656138</v>
      </c>
      <c r="G23" s="9">
        <v>7644</v>
      </c>
      <c r="J23">
        <v>2025</v>
      </c>
      <c r="K23" s="12">
        <f>F23*0.1</f>
        <v>27.291501581656139</v>
      </c>
      <c r="L23" s="12">
        <f>G23*0.1</f>
        <v>764.40000000000009</v>
      </c>
    </row>
    <row r="24" spans="1:18" ht="15" thickBot="1" x14ac:dyDescent="0.35">
      <c r="A24" s="81">
        <v>1977</v>
      </c>
      <c r="B24" s="11">
        <v>13966</v>
      </c>
      <c r="C24" s="80">
        <v>12696.363636363636</v>
      </c>
      <c r="E24">
        <v>2026</v>
      </c>
      <c r="F24" s="12">
        <v>259.60479343279098</v>
      </c>
      <c r="G24" s="9">
        <v>7280</v>
      </c>
      <c r="J24">
        <v>2026</v>
      </c>
      <c r="K24" s="12">
        <f t="shared" ref="K24:L28" si="0">F24*0.1</f>
        <v>25.960479343279101</v>
      </c>
      <c r="L24" s="12">
        <f t="shared" si="0"/>
        <v>728</v>
      </c>
    </row>
    <row r="25" spans="1:18" ht="15" thickBot="1" x14ac:dyDescent="0.35">
      <c r="A25" s="79">
        <v>1978</v>
      </c>
      <c r="B25" s="10">
        <v>13966</v>
      </c>
      <c r="C25" s="80">
        <v>12696.363636363636</v>
      </c>
      <c r="E25">
        <v>2027</v>
      </c>
      <c r="F25" s="12">
        <v>246.94371825470046</v>
      </c>
      <c r="G25" s="9">
        <v>6916</v>
      </c>
      <c r="J25">
        <v>2027</v>
      </c>
      <c r="K25" s="12">
        <f t="shared" si="0"/>
        <v>24.694371825470046</v>
      </c>
      <c r="L25" s="12">
        <f t="shared" si="0"/>
        <v>691.6</v>
      </c>
    </row>
    <row r="26" spans="1:18" ht="15" thickBot="1" x14ac:dyDescent="0.35">
      <c r="A26" s="79">
        <v>1979</v>
      </c>
      <c r="B26" s="10">
        <v>13966</v>
      </c>
      <c r="C26" s="80">
        <v>12696.363636363636</v>
      </c>
      <c r="E26">
        <v>2028</v>
      </c>
      <c r="F26" s="12">
        <v>234.90013099948527</v>
      </c>
      <c r="G26" s="9">
        <v>6580</v>
      </c>
      <c r="J26">
        <v>2028</v>
      </c>
      <c r="K26" s="12">
        <f t="shared" si="0"/>
        <v>23.490013099948527</v>
      </c>
      <c r="L26" s="12">
        <f t="shared" si="0"/>
        <v>658</v>
      </c>
    </row>
    <row r="27" spans="1:18" ht="15" thickBot="1" x14ac:dyDescent="0.35">
      <c r="A27" s="79">
        <v>1980</v>
      </c>
      <c r="B27" s="10">
        <v>13966</v>
      </c>
      <c r="C27" s="80">
        <v>12696.363636363636</v>
      </c>
      <c r="E27">
        <v>2029</v>
      </c>
      <c r="F27" s="12">
        <v>223.44391642578267</v>
      </c>
      <c r="G27" s="9">
        <v>6524</v>
      </c>
      <c r="J27">
        <v>2029</v>
      </c>
      <c r="K27" s="12">
        <f t="shared" si="0"/>
        <v>22.34439164257827</v>
      </c>
      <c r="L27" s="12">
        <f t="shared" si="0"/>
        <v>652.40000000000009</v>
      </c>
    </row>
    <row r="28" spans="1:18" ht="15" thickBot="1" x14ac:dyDescent="0.35">
      <c r="A28" s="79">
        <v>1981</v>
      </c>
      <c r="B28" s="10">
        <v>13966</v>
      </c>
      <c r="C28" s="80">
        <v>12696.363636363636</v>
      </c>
      <c r="E28">
        <v>2030</v>
      </c>
      <c r="F28" s="12">
        <v>212.54642802988295</v>
      </c>
      <c r="G28" s="9">
        <v>5964</v>
      </c>
      <c r="J28">
        <v>2030</v>
      </c>
      <c r="K28" s="12">
        <f t="shared" si="0"/>
        <v>21.254642802988297</v>
      </c>
      <c r="L28" s="12">
        <f t="shared" si="0"/>
        <v>596.4</v>
      </c>
    </row>
    <row r="29" spans="1:18" ht="15" thickBot="1" x14ac:dyDescent="0.35">
      <c r="A29" s="79">
        <v>1982</v>
      </c>
      <c r="B29" s="10">
        <v>13966</v>
      </c>
      <c r="C29" s="80">
        <v>12696.363636363636</v>
      </c>
      <c r="E29" s="44" t="s">
        <v>73</v>
      </c>
      <c r="F29" s="13"/>
      <c r="H29" s="43">
        <f>SUM(G23:G28)</f>
        <v>40908</v>
      </c>
      <c r="J29" s="44" t="s">
        <v>73</v>
      </c>
      <c r="M29" s="47">
        <f>SUM(L23:L28)</f>
        <v>4090.8</v>
      </c>
    </row>
    <row r="30" spans="1:18" ht="15" thickBot="1" x14ac:dyDescent="0.35">
      <c r="A30" s="79">
        <v>1983</v>
      </c>
      <c r="B30" s="10">
        <v>13966</v>
      </c>
      <c r="C30" s="80">
        <v>12696.363636363636</v>
      </c>
      <c r="E30">
        <v>2031</v>
      </c>
      <c r="F30" s="12">
        <v>202.18041641454795</v>
      </c>
      <c r="G30" s="9">
        <v>5656</v>
      </c>
      <c r="J30">
        <v>2031</v>
      </c>
      <c r="K30" s="12">
        <f>F30*0.1</f>
        <v>20.218041641454796</v>
      </c>
      <c r="L30" s="12">
        <f>G30*0.1</f>
        <v>565.6</v>
      </c>
    </row>
    <row r="31" spans="1:18" ht="15" thickBot="1" x14ac:dyDescent="0.35">
      <c r="A31" s="79">
        <v>1984</v>
      </c>
      <c r="B31" s="10">
        <v>13966</v>
      </c>
      <c r="C31" s="80">
        <v>12696.363636363636</v>
      </c>
      <c r="E31">
        <v>2032</v>
      </c>
      <c r="F31" s="12">
        <v>192.31996115132517</v>
      </c>
      <c r="G31" s="9">
        <v>5376</v>
      </c>
      <c r="J31">
        <v>2032</v>
      </c>
      <c r="K31" s="12">
        <f t="shared" ref="K31:L49" si="1">F31*0.1</f>
        <v>19.231996115132517</v>
      </c>
      <c r="L31" s="12">
        <f t="shared" si="1"/>
        <v>537.6</v>
      </c>
    </row>
    <row r="32" spans="1:18" ht="15" thickBot="1" x14ac:dyDescent="0.35">
      <c r="A32" s="79">
        <v>1985</v>
      </c>
      <c r="B32" s="10">
        <v>13966</v>
      </c>
      <c r="C32" s="80">
        <v>12696.363636363636</v>
      </c>
      <c r="E32">
        <v>2033</v>
      </c>
      <c r="F32" s="12">
        <v>182.94040596597472</v>
      </c>
      <c r="G32" s="9">
        <v>5124</v>
      </c>
      <c r="J32">
        <v>2033</v>
      </c>
      <c r="K32" s="12">
        <f t="shared" si="1"/>
        <v>18.294040596597473</v>
      </c>
      <c r="L32" s="12">
        <f t="shared" si="1"/>
        <v>512.4</v>
      </c>
    </row>
    <row r="33" spans="1:12" ht="15" thickBot="1" x14ac:dyDescent="0.35">
      <c r="A33" s="79">
        <v>1986</v>
      </c>
      <c r="B33" s="10">
        <v>13966</v>
      </c>
      <c r="C33" s="80">
        <v>12696.363636363636</v>
      </c>
      <c r="E33">
        <v>2034</v>
      </c>
      <c r="F33" s="12">
        <v>174.01829708494111</v>
      </c>
      <c r="G33" s="9">
        <v>4872</v>
      </c>
      <c r="J33">
        <v>2034</v>
      </c>
      <c r="K33" s="12">
        <f t="shared" si="1"/>
        <v>17.401829708494112</v>
      </c>
      <c r="L33" s="12">
        <f t="shared" si="1"/>
        <v>487.20000000000005</v>
      </c>
    </row>
    <row r="34" spans="1:12" ht="15" thickBot="1" x14ac:dyDescent="0.35">
      <c r="A34" s="79">
        <v>1987</v>
      </c>
      <c r="B34" s="10">
        <v>13966</v>
      </c>
      <c r="C34" s="80">
        <v>12696.363636363636</v>
      </c>
      <c r="E34">
        <v>2035</v>
      </c>
      <c r="F34" s="12">
        <v>165.5313245887028</v>
      </c>
      <c r="G34" s="9">
        <v>4648</v>
      </c>
      <c r="J34">
        <v>2035</v>
      </c>
      <c r="K34" s="12">
        <f t="shared" si="1"/>
        <v>16.55313245887028</v>
      </c>
      <c r="L34" s="12">
        <f t="shared" si="1"/>
        <v>464.8</v>
      </c>
    </row>
    <row r="35" spans="1:12" ht="15" thickBot="1" x14ac:dyDescent="0.35">
      <c r="A35" s="79">
        <v>1988</v>
      </c>
      <c r="B35" s="10">
        <v>13966</v>
      </c>
      <c r="C35" s="80">
        <v>12696.363636363636</v>
      </c>
      <c r="E35">
        <v>2036</v>
      </c>
      <c r="F35" s="12">
        <v>157.45826662535268</v>
      </c>
      <c r="G35" s="9">
        <v>4396</v>
      </c>
      <c r="J35">
        <v>2036</v>
      </c>
      <c r="K35" s="12">
        <f t="shared" si="1"/>
        <v>15.745826662535269</v>
      </c>
      <c r="L35" s="12">
        <f t="shared" si="1"/>
        <v>439.6</v>
      </c>
    </row>
    <row r="36" spans="1:12" ht="15" thickBot="1" x14ac:dyDescent="0.35">
      <c r="A36" s="79">
        <v>1989</v>
      </c>
      <c r="B36" s="10">
        <v>13966</v>
      </c>
      <c r="C36" s="80">
        <v>12696.363636363636</v>
      </c>
      <c r="E36">
        <v>2037</v>
      </c>
      <c r="F36" s="12">
        <v>149.7789363449142</v>
      </c>
      <c r="G36" s="9">
        <v>4200</v>
      </c>
      <c r="J36">
        <v>2037</v>
      </c>
      <c r="K36" s="12">
        <f t="shared" si="1"/>
        <v>14.977893634491421</v>
      </c>
      <c r="L36" s="12">
        <f t="shared" si="1"/>
        <v>420</v>
      </c>
    </row>
    <row r="37" spans="1:12" ht="15" thickBot="1" x14ac:dyDescent="0.35">
      <c r="A37" s="79">
        <v>1990</v>
      </c>
      <c r="B37" s="10">
        <v>13966</v>
      </c>
      <c r="C37" s="80">
        <v>12696.363636363636</v>
      </c>
      <c r="E37">
        <v>2038</v>
      </c>
      <c r="F37" s="12">
        <v>142.47413142170183</v>
      </c>
      <c r="G37" s="9">
        <v>3976</v>
      </c>
      <c r="J37">
        <v>2038</v>
      </c>
      <c r="K37" s="12">
        <f t="shared" si="1"/>
        <v>14.247413142170183</v>
      </c>
      <c r="L37" s="12">
        <f t="shared" si="1"/>
        <v>397.6</v>
      </c>
    </row>
    <row r="38" spans="1:12" ht="15" thickBot="1" x14ac:dyDescent="0.35">
      <c r="A38" s="79">
        <v>1991</v>
      </c>
      <c r="B38" s="10">
        <v>13966</v>
      </c>
      <c r="C38" s="80">
        <v>12696.363636363636</v>
      </c>
      <c r="E38">
        <v>2039</v>
      </c>
      <c r="F38" s="12">
        <v>135.52558603850451</v>
      </c>
      <c r="G38" s="9">
        <v>3808</v>
      </c>
      <c r="J38">
        <v>2039</v>
      </c>
      <c r="K38" s="12">
        <f t="shared" si="1"/>
        <v>13.552558603850452</v>
      </c>
      <c r="L38" s="12">
        <f t="shared" si="1"/>
        <v>380.8</v>
      </c>
    </row>
    <row r="39" spans="1:12" ht="15" thickBot="1" x14ac:dyDescent="0.35">
      <c r="A39" s="79">
        <v>1992</v>
      </c>
      <c r="B39" s="10">
        <v>13966</v>
      </c>
      <c r="C39" s="80">
        <v>12696.363636363636</v>
      </c>
      <c r="E39">
        <v>2040</v>
      </c>
      <c r="F39" s="12">
        <v>128.91592521252866</v>
      </c>
      <c r="G39" s="9">
        <v>3612</v>
      </c>
      <c r="J39">
        <v>2040</v>
      </c>
      <c r="K39" s="12">
        <f t="shared" si="1"/>
        <v>12.891592521252868</v>
      </c>
      <c r="L39" s="12">
        <f t="shared" si="1"/>
        <v>361.20000000000005</v>
      </c>
    </row>
    <row r="40" spans="1:12" ht="15" thickBot="1" x14ac:dyDescent="0.35">
      <c r="A40" s="79">
        <v>1993</v>
      </c>
      <c r="B40" s="10">
        <v>13966</v>
      </c>
      <c r="C40" s="80">
        <v>12696.363636363636</v>
      </c>
      <c r="E40">
        <v>2041</v>
      </c>
      <c r="F40" s="12">
        <v>122.62862134889072</v>
      </c>
      <c r="G40" s="9">
        <v>3444</v>
      </c>
      <c r="J40">
        <v>2041</v>
      </c>
      <c r="K40" s="12">
        <f t="shared" si="1"/>
        <v>12.262862134889073</v>
      </c>
      <c r="L40" s="12">
        <f t="shared" si="1"/>
        <v>344.40000000000003</v>
      </c>
    </row>
    <row r="41" spans="1:12" ht="15" thickBot="1" x14ac:dyDescent="0.35">
      <c r="A41" s="79">
        <v>1994</v>
      </c>
      <c r="B41" s="10">
        <v>13966</v>
      </c>
      <c r="C41" s="80">
        <v>12696.363636363636</v>
      </c>
      <c r="E41">
        <v>2042</v>
      </c>
      <c r="F41" s="12">
        <v>116.64795291302129</v>
      </c>
      <c r="G41" s="9">
        <v>3276</v>
      </c>
      <c r="J41">
        <v>2042</v>
      </c>
      <c r="K41" s="12">
        <f t="shared" si="1"/>
        <v>11.664795291302129</v>
      </c>
      <c r="L41" s="12">
        <f t="shared" si="1"/>
        <v>327.60000000000002</v>
      </c>
    </row>
    <row r="42" spans="1:12" x14ac:dyDescent="0.3">
      <c r="C42" s="9"/>
      <c r="E42">
        <v>2043</v>
      </c>
      <c r="F42" s="12">
        <v>110.95896511863961</v>
      </c>
      <c r="G42" s="9">
        <v>3108</v>
      </c>
      <c r="J42">
        <v>2043</v>
      </c>
      <c r="K42" s="12">
        <f t="shared" si="1"/>
        <v>11.095896511863963</v>
      </c>
      <c r="L42" s="12">
        <f t="shared" si="1"/>
        <v>310.8</v>
      </c>
    </row>
    <row r="43" spans="1:12" x14ac:dyDescent="0.3">
      <c r="C43" s="9"/>
      <c r="E43">
        <v>2044</v>
      </c>
      <c r="F43" s="12">
        <v>105.54743253299837</v>
      </c>
      <c r="G43" s="9">
        <v>2968</v>
      </c>
      <c r="J43">
        <v>2044</v>
      </c>
      <c r="K43" s="12">
        <f t="shared" si="1"/>
        <v>10.554743253299838</v>
      </c>
      <c r="L43" s="12">
        <f t="shared" si="1"/>
        <v>296.8</v>
      </c>
    </row>
    <row r="44" spans="1:12" x14ac:dyDescent="0.3">
      <c r="C44" s="9"/>
      <c r="E44">
        <v>2045</v>
      </c>
      <c r="F44" s="12">
        <v>100.39982350589199</v>
      </c>
      <c r="G44" s="9">
        <v>2800</v>
      </c>
      <c r="J44">
        <v>2045</v>
      </c>
      <c r="K44" s="12">
        <f t="shared" si="1"/>
        <v>10.039982350589199</v>
      </c>
      <c r="L44" s="12">
        <f t="shared" si="1"/>
        <v>280</v>
      </c>
    </row>
    <row r="45" spans="1:12" x14ac:dyDescent="0.3">
      <c r="B45" s="9"/>
      <c r="C45" s="9"/>
      <c r="E45">
        <v>2046</v>
      </c>
      <c r="F45" s="12">
        <v>95.503266333482898</v>
      </c>
      <c r="G45" s="9">
        <v>2688</v>
      </c>
      <c r="J45">
        <v>2046</v>
      </c>
      <c r="K45" s="12">
        <f t="shared" si="1"/>
        <v>9.5503266333482895</v>
      </c>
      <c r="L45" s="12">
        <f t="shared" si="1"/>
        <v>268.8</v>
      </c>
    </row>
    <row r="46" spans="1:12" x14ac:dyDescent="0.3">
      <c r="E46">
        <v>2047</v>
      </c>
      <c r="F46" s="12">
        <v>90.845517072337344</v>
      </c>
      <c r="G46" s="9">
        <v>2548</v>
      </c>
      <c r="J46">
        <v>2047</v>
      </c>
      <c r="K46" s="12">
        <f t="shared" si="1"/>
        <v>9.0845517072337341</v>
      </c>
      <c r="L46" s="12">
        <f t="shared" si="1"/>
        <v>254.8</v>
      </c>
    </row>
    <row r="47" spans="1:12" x14ac:dyDescent="0.3">
      <c r="E47">
        <v>2048</v>
      </c>
      <c r="F47" s="12">
        <v>86.414928923189251</v>
      </c>
      <c r="G47" s="9">
        <v>2408</v>
      </c>
      <c r="J47">
        <v>2048</v>
      </c>
      <c r="K47" s="12">
        <f t="shared" si="1"/>
        <v>8.6414928923189258</v>
      </c>
      <c r="L47" s="12">
        <f t="shared" si="1"/>
        <v>240.8</v>
      </c>
    </row>
    <row r="48" spans="1:12" x14ac:dyDescent="0.3">
      <c r="E48">
        <v>2049</v>
      </c>
      <c r="F48" s="12">
        <v>82.200423107875409</v>
      </c>
      <c r="G48" s="9">
        <v>2296</v>
      </c>
      <c r="J48">
        <v>2049</v>
      </c>
      <c r="K48" s="12">
        <f t="shared" si="1"/>
        <v>8.2200423107875409</v>
      </c>
      <c r="L48" s="12">
        <f t="shared" si="1"/>
        <v>229.60000000000002</v>
      </c>
    </row>
    <row r="49" spans="5:12" x14ac:dyDescent="0.3">
      <c r="E49">
        <v>2050</v>
      </c>
      <c r="F49" s="12">
        <v>78.191461166619519</v>
      </c>
      <c r="G49" s="9">
        <v>2184</v>
      </c>
      <c r="J49">
        <v>2050</v>
      </c>
      <c r="K49" s="12">
        <f t="shared" si="1"/>
        <v>7.819146116661952</v>
      </c>
      <c r="L49" s="12">
        <f t="shared" si="1"/>
        <v>218.4</v>
      </c>
    </row>
    <row r="50" spans="5:12" x14ac:dyDescent="0.3">
      <c r="E50" s="44" t="s">
        <v>74</v>
      </c>
      <c r="F50" s="13"/>
      <c r="G50" s="43">
        <f>SUM(G23:G49)</f>
        <v>114296</v>
      </c>
      <c r="J50" s="44" t="s">
        <v>74</v>
      </c>
      <c r="L50" s="47">
        <f>SUM(L23:L49)</f>
        <v>11429.599999999999</v>
      </c>
    </row>
  </sheetData>
  <mergeCells count="3">
    <mergeCell ref="A10:A11"/>
    <mergeCell ref="A1:C1"/>
    <mergeCell ref="I10:J10"/>
  </mergeCells>
  <pageMargins left="0.7" right="0.7" top="0.75" bottom="0.75" header="0.3" footer="0.3"/>
  <pageSetup orientation="portrait" horizontalDpi="1200" verticalDpi="12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57BA3-482B-4A04-B417-191C415EC6DC}">
  <dimension ref="A1:R50"/>
  <sheetViews>
    <sheetView zoomScale="90" zoomScaleNormal="90" workbookViewId="0"/>
  </sheetViews>
  <sheetFormatPr defaultRowHeight="14.4" x14ac:dyDescent="0.3"/>
  <cols>
    <col min="1" max="1" width="15.6640625" customWidth="1"/>
    <col min="2" max="2" width="10.5546875" bestFit="1" customWidth="1"/>
    <col min="3" max="3" width="27.6640625" customWidth="1"/>
    <col min="4" max="4" width="13.33203125" customWidth="1"/>
    <col min="5" max="5" width="17.109375" customWidth="1"/>
    <col min="6" max="6" width="13.109375" customWidth="1"/>
    <col min="7" max="7" width="21.88671875" customWidth="1"/>
    <col min="8" max="8" width="11.109375" customWidth="1"/>
    <col min="9" max="9" width="12.33203125" customWidth="1"/>
    <col min="10" max="10" width="16.44140625" customWidth="1"/>
    <col min="11" max="11" width="14" customWidth="1"/>
    <col min="12" max="12" width="12.33203125" customWidth="1"/>
  </cols>
  <sheetData>
    <row r="1" spans="1:18" ht="23.4" x14ac:dyDescent="0.45">
      <c r="A1" s="62" t="s">
        <v>96</v>
      </c>
      <c r="B1" s="62"/>
      <c r="C1" s="62"/>
    </row>
    <row r="2" spans="1:18" x14ac:dyDescent="0.3">
      <c r="G2" t="s">
        <v>80</v>
      </c>
    </row>
    <row r="3" spans="1:18" x14ac:dyDescent="0.3">
      <c r="A3" s="63" t="s">
        <v>42</v>
      </c>
      <c r="B3" s="64"/>
      <c r="C3" s="64"/>
    </row>
    <row r="4" spans="1:18" x14ac:dyDescent="0.3">
      <c r="A4" s="6" t="s">
        <v>81</v>
      </c>
      <c r="J4" s="63" t="s">
        <v>44</v>
      </c>
      <c r="K4" s="64"/>
    </row>
    <row r="5" spans="1:18" ht="30.75" customHeight="1" x14ac:dyDescent="0.3">
      <c r="A5" s="17" t="s">
        <v>45</v>
      </c>
      <c r="B5" s="17"/>
      <c r="C5" s="17" t="s">
        <v>46</v>
      </c>
      <c r="D5" s="17" t="s">
        <v>47</v>
      </c>
      <c r="E5" s="17" t="s">
        <v>48</v>
      </c>
      <c r="F5" s="17" t="s">
        <v>49</v>
      </c>
      <c r="G5" s="17" t="s">
        <v>50</v>
      </c>
      <c r="H5" s="17" t="s">
        <v>51</v>
      </c>
      <c r="I5" s="18" t="s">
        <v>52</v>
      </c>
      <c r="J5" s="18" t="s">
        <v>53</v>
      </c>
      <c r="L5" s="17"/>
    </row>
    <row r="6" spans="1:18" x14ac:dyDescent="0.3">
      <c r="A6">
        <v>5.15</v>
      </c>
      <c r="B6">
        <v>365</v>
      </c>
      <c r="C6">
        <f>A6*B6</f>
        <v>1879.7500000000002</v>
      </c>
      <c r="D6">
        <v>6276</v>
      </c>
      <c r="E6" s="9">
        <f>C6*D6</f>
        <v>11797311.000000002</v>
      </c>
      <c r="F6" s="9"/>
      <c r="G6">
        <f>1/2204.62</f>
        <v>4.535929094356397E-4</v>
      </c>
      <c r="H6" s="9">
        <f>E6*G6</f>
        <v>5351.176620007077</v>
      </c>
      <c r="I6">
        <v>31</v>
      </c>
      <c r="J6" s="33">
        <f>I6*H6</f>
        <v>165886.47522021938</v>
      </c>
      <c r="M6" s="63" t="s">
        <v>54</v>
      </c>
      <c r="N6" s="64"/>
      <c r="O6" s="64"/>
      <c r="P6" s="64"/>
      <c r="Q6" s="64"/>
      <c r="R6" s="64"/>
    </row>
    <row r="7" spans="1:18" x14ac:dyDescent="0.3">
      <c r="E7" s="9"/>
      <c r="F7" s="9"/>
      <c r="H7" s="21"/>
      <c r="J7" s="21"/>
    </row>
    <row r="8" spans="1:18" x14ac:dyDescent="0.3">
      <c r="E8" s="9"/>
      <c r="F8" s="9"/>
      <c r="H8" s="21"/>
      <c r="J8" s="21"/>
    </row>
    <row r="9" spans="1:18" ht="15" thickBot="1" x14ac:dyDescent="0.35">
      <c r="A9" s="63" t="s">
        <v>55</v>
      </c>
      <c r="B9" s="64"/>
      <c r="G9" s="15"/>
      <c r="H9" s="16"/>
    </row>
    <row r="10" spans="1:18" ht="15" thickTop="1" x14ac:dyDescent="0.3">
      <c r="A10" s="94" t="s">
        <v>56</v>
      </c>
      <c r="B10" s="20" t="s">
        <v>77</v>
      </c>
      <c r="C10" s="78" t="s">
        <v>58</v>
      </c>
      <c r="E10" s="63" t="s">
        <v>59</v>
      </c>
      <c r="I10" s="96" t="s">
        <v>60</v>
      </c>
      <c r="J10" s="96"/>
    </row>
    <row r="11" spans="1:18" ht="26.25" customHeight="1" thickBot="1" x14ac:dyDescent="0.35">
      <c r="A11" s="95"/>
      <c r="B11" s="7" t="s">
        <v>62</v>
      </c>
      <c r="C11" s="8" t="s">
        <v>61</v>
      </c>
      <c r="E11" s="23" t="s">
        <v>63</v>
      </c>
      <c r="F11" s="25">
        <f>J6</f>
        <v>165886.47522021938</v>
      </c>
      <c r="G11" s="22"/>
      <c r="I11" s="23" t="s">
        <v>64</v>
      </c>
      <c r="J11" s="22"/>
    </row>
    <row r="12" spans="1:18" ht="15" thickBot="1" x14ac:dyDescent="0.35">
      <c r="A12" s="79">
        <v>1965</v>
      </c>
      <c r="B12" s="10">
        <v>5351</v>
      </c>
      <c r="C12" s="80">
        <v>4864.545454545455</v>
      </c>
      <c r="E12" s="29" t="s">
        <v>65</v>
      </c>
      <c r="F12" s="22">
        <v>138</v>
      </c>
      <c r="G12" s="27">
        <v>137.95892049997977</v>
      </c>
      <c r="I12" s="22">
        <v>1970</v>
      </c>
      <c r="J12" s="25">
        <v>5714</v>
      </c>
    </row>
    <row r="13" spans="1:18" ht="15" thickBot="1" x14ac:dyDescent="0.35">
      <c r="A13" s="79">
        <v>1966</v>
      </c>
      <c r="B13" s="10">
        <v>5351</v>
      </c>
      <c r="C13" s="80">
        <v>4864.545454545455</v>
      </c>
      <c r="E13" s="23" t="s">
        <v>66</v>
      </c>
      <c r="F13" s="25">
        <v>3864</v>
      </c>
      <c r="G13" s="28"/>
      <c r="I13" s="22">
        <v>1980</v>
      </c>
      <c r="J13" s="25">
        <v>6823</v>
      </c>
    </row>
    <row r="14" spans="1:18" ht="15" thickBot="1" x14ac:dyDescent="0.35">
      <c r="A14" s="79">
        <v>1967</v>
      </c>
      <c r="B14" s="10">
        <v>5351</v>
      </c>
      <c r="C14" s="80">
        <v>4864.545454545455</v>
      </c>
      <c r="E14" s="2"/>
      <c r="F14" s="2"/>
      <c r="I14" s="22">
        <v>1990</v>
      </c>
      <c r="J14" s="25">
        <v>6290</v>
      </c>
    </row>
    <row r="15" spans="1:18" ht="15" thickBot="1" x14ac:dyDescent="0.35">
      <c r="A15" s="79">
        <v>1968</v>
      </c>
      <c r="B15" s="10">
        <v>5351</v>
      </c>
      <c r="C15" s="80">
        <v>4864.545454545455</v>
      </c>
      <c r="I15" s="22"/>
      <c r="J15" s="25">
        <f>AVERAGE(J12:J14)</f>
        <v>6275.666666666667</v>
      </c>
    </row>
    <row r="16" spans="1:18" ht="15" thickBot="1" x14ac:dyDescent="0.35">
      <c r="A16" s="79">
        <v>1969</v>
      </c>
      <c r="B16" s="10">
        <v>5351</v>
      </c>
      <c r="C16" s="80">
        <v>4864.545454545455</v>
      </c>
    </row>
    <row r="17" spans="1:18" ht="15" thickBot="1" x14ac:dyDescent="0.35">
      <c r="A17" s="79">
        <v>1970</v>
      </c>
      <c r="B17" s="10">
        <v>5351</v>
      </c>
      <c r="C17" s="80">
        <v>4864.545454545455</v>
      </c>
    </row>
    <row r="18" spans="1:18" ht="15" thickBot="1" x14ac:dyDescent="0.35">
      <c r="A18" s="79">
        <v>1971</v>
      </c>
      <c r="B18" s="10">
        <v>5351</v>
      </c>
      <c r="C18" s="80">
        <v>4864.545454545455</v>
      </c>
    </row>
    <row r="19" spans="1:18" ht="15" thickBot="1" x14ac:dyDescent="0.35">
      <c r="A19" s="79">
        <v>1972</v>
      </c>
      <c r="B19" s="10">
        <v>5351</v>
      </c>
      <c r="C19" s="80">
        <v>4864.545454545455</v>
      </c>
      <c r="E19" s="13" t="s">
        <v>68</v>
      </c>
    </row>
    <row r="20" spans="1:18" ht="15" thickBot="1" x14ac:dyDescent="0.35">
      <c r="A20" s="79">
        <v>1973</v>
      </c>
      <c r="B20" s="10">
        <v>5351</v>
      </c>
      <c r="C20" s="80">
        <v>4864.545454545455</v>
      </c>
      <c r="E20" s="63" t="s">
        <v>69</v>
      </c>
      <c r="F20" s="64"/>
      <c r="G20" s="64"/>
      <c r="J20" s="63" t="s">
        <v>70</v>
      </c>
      <c r="K20" s="64"/>
      <c r="L20" s="64"/>
      <c r="M20" s="64"/>
    </row>
    <row r="21" spans="1:18" ht="15" thickBot="1" x14ac:dyDescent="0.35">
      <c r="A21" s="79">
        <v>1974</v>
      </c>
      <c r="B21" s="10">
        <v>5351</v>
      </c>
      <c r="C21" s="80">
        <v>4864.545454545455</v>
      </c>
      <c r="F21" s="13" t="s">
        <v>65</v>
      </c>
      <c r="G21" s="13" t="s">
        <v>66</v>
      </c>
      <c r="K21" s="13" t="s">
        <v>65</v>
      </c>
      <c r="L21" s="13" t="s">
        <v>66</v>
      </c>
    </row>
    <row r="22" spans="1:18" ht="15" thickBot="1" x14ac:dyDescent="0.35">
      <c r="A22" s="81">
        <v>1975</v>
      </c>
      <c r="B22" s="11">
        <v>5351</v>
      </c>
      <c r="C22" s="80">
        <v>4864.545454545455</v>
      </c>
      <c r="E22" s="42" t="s">
        <v>71</v>
      </c>
      <c r="F22" s="40">
        <v>138</v>
      </c>
      <c r="G22" s="41">
        <v>3864</v>
      </c>
      <c r="J22" s="42" t="s">
        <v>71</v>
      </c>
      <c r="K22" s="40">
        <v>138</v>
      </c>
      <c r="L22" s="41">
        <v>3864</v>
      </c>
      <c r="O22" s="63" t="s">
        <v>72</v>
      </c>
      <c r="P22" s="64"/>
      <c r="Q22" s="64"/>
      <c r="R22" s="64"/>
    </row>
    <row r="23" spans="1:18" ht="15" thickBot="1" x14ac:dyDescent="0.35">
      <c r="A23" s="81">
        <v>1976</v>
      </c>
      <c r="B23" s="11">
        <v>5351</v>
      </c>
      <c r="C23" s="80">
        <v>4864.545454545455</v>
      </c>
      <c r="E23">
        <v>2025</v>
      </c>
      <c r="F23" s="12">
        <v>102.20248201196557</v>
      </c>
      <c r="G23" s="9">
        <v>2856</v>
      </c>
      <c r="J23">
        <v>2025</v>
      </c>
      <c r="K23" s="12">
        <f>F23*0.1</f>
        <v>10.220248201196558</v>
      </c>
      <c r="L23" s="12">
        <f>G23*0.1</f>
        <v>285.60000000000002</v>
      </c>
    </row>
    <row r="24" spans="1:18" ht="15" thickBot="1" x14ac:dyDescent="0.35">
      <c r="A24" s="81">
        <v>1977</v>
      </c>
      <c r="B24" s="11">
        <v>5351</v>
      </c>
      <c r="C24" s="80">
        <v>4864.545454545455</v>
      </c>
      <c r="E24">
        <v>2026</v>
      </c>
      <c r="F24" s="12">
        <v>97.218008146786588</v>
      </c>
      <c r="G24" s="9">
        <v>2716</v>
      </c>
      <c r="J24">
        <v>2026</v>
      </c>
      <c r="K24" s="12">
        <f t="shared" ref="K24:L28" si="0">F24*0.1</f>
        <v>9.7218008146786588</v>
      </c>
      <c r="L24" s="12">
        <f t="shared" si="0"/>
        <v>271.60000000000002</v>
      </c>
    </row>
    <row r="25" spans="1:18" ht="15" thickBot="1" x14ac:dyDescent="0.35">
      <c r="A25" s="79">
        <v>1978</v>
      </c>
      <c r="B25" s="10">
        <v>5351</v>
      </c>
      <c r="C25" s="80">
        <v>4864.545454545455</v>
      </c>
      <c r="E25">
        <v>2027</v>
      </c>
      <c r="F25" s="12">
        <v>92.476629940573531</v>
      </c>
      <c r="G25" s="9">
        <v>2576</v>
      </c>
      <c r="J25">
        <v>2027</v>
      </c>
      <c r="K25" s="12">
        <f t="shared" si="0"/>
        <v>9.2476629940573538</v>
      </c>
      <c r="L25" s="12">
        <f t="shared" si="0"/>
        <v>257.60000000000002</v>
      </c>
    </row>
    <row r="26" spans="1:18" ht="15" thickBot="1" x14ac:dyDescent="0.35">
      <c r="A26" s="79">
        <v>1979</v>
      </c>
      <c r="B26" s="10">
        <v>5351</v>
      </c>
      <c r="C26" s="80">
        <v>4864.545454545455</v>
      </c>
      <c r="E26">
        <v>2028</v>
      </c>
      <c r="F26" s="12">
        <v>87.966491478137272</v>
      </c>
      <c r="G26" s="9">
        <v>2464</v>
      </c>
      <c r="J26">
        <v>2028</v>
      </c>
      <c r="K26" s="12">
        <f t="shared" si="0"/>
        <v>8.7966491478137279</v>
      </c>
      <c r="L26" s="12">
        <f t="shared" si="0"/>
        <v>246.4</v>
      </c>
    </row>
    <row r="27" spans="1:18" ht="15" thickBot="1" x14ac:dyDescent="0.35">
      <c r="A27" s="79">
        <v>1980</v>
      </c>
      <c r="B27" s="10">
        <v>5351</v>
      </c>
      <c r="C27" s="80">
        <v>4864.545454545455</v>
      </c>
      <c r="E27">
        <v>2029</v>
      </c>
      <c r="F27" s="12">
        <v>83.676315064095476</v>
      </c>
      <c r="G27" s="9">
        <v>2352</v>
      </c>
      <c r="J27">
        <v>2029</v>
      </c>
      <c r="K27" s="12">
        <f t="shared" si="0"/>
        <v>8.3676315064095483</v>
      </c>
      <c r="L27" s="12">
        <f t="shared" si="0"/>
        <v>235.20000000000002</v>
      </c>
    </row>
    <row r="28" spans="1:18" ht="15" thickBot="1" x14ac:dyDescent="0.35">
      <c r="A28" s="79">
        <v>1981</v>
      </c>
      <c r="B28" s="10">
        <v>5351</v>
      </c>
      <c r="C28" s="80">
        <v>4864.545454545455</v>
      </c>
      <c r="E28">
        <v>2030</v>
      </c>
      <c r="F28" s="12">
        <v>79.595373022759972</v>
      </c>
      <c r="G28" s="9">
        <v>2240</v>
      </c>
      <c r="J28">
        <v>2030</v>
      </c>
      <c r="K28" s="12">
        <f t="shared" si="0"/>
        <v>7.9595373022759972</v>
      </c>
      <c r="L28" s="12">
        <f t="shared" si="0"/>
        <v>224</v>
      </c>
    </row>
    <row r="29" spans="1:18" ht="15" thickBot="1" x14ac:dyDescent="0.35">
      <c r="A29" s="79">
        <v>1982</v>
      </c>
      <c r="B29" s="10">
        <v>5351</v>
      </c>
      <c r="C29" s="80">
        <v>4864.545454545455</v>
      </c>
      <c r="E29" s="44" t="s">
        <v>73</v>
      </c>
      <c r="F29" s="13"/>
      <c r="H29" s="43">
        <f>SUM(G23:G28)</f>
        <v>15204</v>
      </c>
      <c r="J29" s="44" t="s">
        <v>73</v>
      </c>
      <c r="M29" s="47">
        <f>SUM(L23:L28)</f>
        <v>1520.4</v>
      </c>
    </row>
    <row r="30" spans="1:18" ht="15" thickBot="1" x14ac:dyDescent="0.35">
      <c r="A30" s="79">
        <v>1983</v>
      </c>
      <c r="B30" s="10">
        <v>5351</v>
      </c>
      <c r="C30" s="80">
        <v>4864.545454545455</v>
      </c>
      <c r="E30">
        <v>2031</v>
      </c>
      <c r="F30" s="12">
        <v>75.713460873359637</v>
      </c>
      <c r="G30" s="9">
        <v>2128</v>
      </c>
      <c r="J30">
        <v>2031</v>
      </c>
      <c r="K30" s="12">
        <f>F30*0.1</f>
        <v>7.5713460873359644</v>
      </c>
      <c r="L30" s="12">
        <f>G30*0.1</f>
        <v>212.8</v>
      </c>
    </row>
    <row r="31" spans="1:18" ht="15" thickBot="1" x14ac:dyDescent="0.35">
      <c r="A31" s="79">
        <v>1984</v>
      </c>
      <c r="B31" s="10">
        <v>5351</v>
      </c>
      <c r="C31" s="80">
        <v>4864.545454545455</v>
      </c>
      <c r="E31">
        <v>2032</v>
      </c>
      <c r="F31" s="12">
        <v>72.020871813523215</v>
      </c>
      <c r="G31" s="9">
        <v>2016</v>
      </c>
      <c r="J31">
        <v>2032</v>
      </c>
      <c r="K31" s="12">
        <f t="shared" ref="K31:L49" si="1">F31*0.1</f>
        <v>7.2020871813523222</v>
      </c>
      <c r="L31" s="12">
        <f t="shared" si="1"/>
        <v>201.60000000000002</v>
      </c>
    </row>
    <row r="32" spans="1:18" ht="15" thickBot="1" x14ac:dyDescent="0.35">
      <c r="A32" s="79">
        <v>1985</v>
      </c>
      <c r="B32" s="10">
        <v>5351</v>
      </c>
      <c r="C32" s="80">
        <v>4864.545454545455</v>
      </c>
      <c r="E32">
        <v>2033</v>
      </c>
      <c r="F32" s="12">
        <v>68.508372447217383</v>
      </c>
      <c r="G32" s="9">
        <v>1932</v>
      </c>
      <c r="J32">
        <v>2033</v>
      </c>
      <c r="K32" s="12">
        <f t="shared" si="1"/>
        <v>6.8508372447217383</v>
      </c>
      <c r="L32" s="12">
        <f t="shared" si="1"/>
        <v>193.20000000000002</v>
      </c>
    </row>
    <row r="33" spans="1:12" ht="15" thickBot="1" x14ac:dyDescent="0.35">
      <c r="A33" s="79">
        <v>1986</v>
      </c>
      <c r="B33" s="10">
        <v>5351</v>
      </c>
      <c r="C33" s="80">
        <v>4864.545454545455</v>
      </c>
      <c r="E33">
        <v>2034</v>
      </c>
      <c r="F33" s="12">
        <v>65.16717969644715</v>
      </c>
      <c r="G33" s="9">
        <v>1820</v>
      </c>
      <c r="J33">
        <v>2034</v>
      </c>
      <c r="K33" s="12">
        <f t="shared" si="1"/>
        <v>6.5167179696447155</v>
      </c>
      <c r="L33" s="12">
        <f t="shared" si="1"/>
        <v>182</v>
      </c>
    </row>
    <row r="34" spans="1:12" ht="15" thickBot="1" x14ac:dyDescent="0.35">
      <c r="A34" s="79">
        <v>1987</v>
      </c>
      <c r="B34" s="10">
        <v>5351</v>
      </c>
      <c r="C34" s="80">
        <v>4864.545454545455</v>
      </c>
      <c r="E34">
        <v>2035</v>
      </c>
      <c r="F34" s="12">
        <v>61.98893883898603</v>
      </c>
      <c r="G34" s="9">
        <v>1736</v>
      </c>
      <c r="J34">
        <v>2035</v>
      </c>
      <c r="K34" s="12">
        <f t="shared" si="1"/>
        <v>6.1988938838986032</v>
      </c>
      <c r="L34" s="12">
        <f t="shared" si="1"/>
        <v>173.60000000000002</v>
      </c>
    </row>
    <row r="35" spans="1:12" ht="15" thickBot="1" x14ac:dyDescent="0.35">
      <c r="A35" s="79">
        <v>1988</v>
      </c>
      <c r="B35" s="10">
        <v>5351</v>
      </c>
      <c r="C35" s="80">
        <v>4864.545454545455</v>
      </c>
      <c r="E35">
        <v>2036</v>
      </c>
      <c r="F35" s="12">
        <v>58.965702617218646</v>
      </c>
      <c r="G35" s="9">
        <v>1652</v>
      </c>
      <c r="J35">
        <v>2036</v>
      </c>
      <c r="K35" s="12">
        <f t="shared" si="1"/>
        <v>5.8965702617218652</v>
      </c>
      <c r="L35" s="12">
        <f t="shared" si="1"/>
        <v>165.20000000000002</v>
      </c>
    </row>
    <row r="36" spans="1:12" ht="15" thickBot="1" x14ac:dyDescent="0.35">
      <c r="A36" s="79">
        <v>1989</v>
      </c>
      <c r="B36" s="10">
        <v>5351</v>
      </c>
      <c r="C36" s="80">
        <v>4864.545454545455</v>
      </c>
      <c r="E36">
        <v>2037</v>
      </c>
      <c r="F36" s="12">
        <v>56.089911365857141</v>
      </c>
      <c r="G36" s="9">
        <v>1568</v>
      </c>
      <c r="J36">
        <v>2037</v>
      </c>
      <c r="K36" s="12">
        <f t="shared" si="1"/>
        <v>5.6089911365857148</v>
      </c>
      <c r="L36" s="12">
        <f t="shared" si="1"/>
        <v>156.80000000000001</v>
      </c>
    </row>
    <row r="37" spans="1:12" ht="15" thickBot="1" x14ac:dyDescent="0.35">
      <c r="A37" s="79">
        <v>1990</v>
      </c>
      <c r="B37" s="10">
        <v>5351</v>
      </c>
      <c r="C37" s="80">
        <v>4864.545454545455</v>
      </c>
      <c r="E37">
        <v>2038</v>
      </c>
      <c r="F37" s="12">
        <v>53.354374108840346</v>
      </c>
      <c r="G37" s="9">
        <v>1484</v>
      </c>
      <c r="J37">
        <v>2038</v>
      </c>
      <c r="K37" s="12">
        <f t="shared" si="1"/>
        <v>5.335437410884035</v>
      </c>
      <c r="L37" s="12">
        <f t="shared" si="1"/>
        <v>148.4</v>
      </c>
    </row>
    <row r="38" spans="1:12" ht="15" thickBot="1" x14ac:dyDescent="0.35">
      <c r="A38" s="79">
        <v>1991</v>
      </c>
      <c r="B38" s="10">
        <v>5351</v>
      </c>
      <c r="C38" s="80">
        <v>4864.545454545455</v>
      </c>
      <c r="E38">
        <v>2039</v>
      </c>
      <c r="F38" s="12">
        <v>50.752250578147994</v>
      </c>
      <c r="G38" s="9">
        <v>1428</v>
      </c>
      <c r="J38">
        <v>2039</v>
      </c>
      <c r="K38" s="12">
        <f t="shared" si="1"/>
        <v>5.0752250578147997</v>
      </c>
      <c r="L38" s="12">
        <f t="shared" si="1"/>
        <v>142.80000000000001</v>
      </c>
    </row>
    <row r="39" spans="1:12" ht="15" thickBot="1" x14ac:dyDescent="0.35">
      <c r="A39" s="79">
        <v>1992</v>
      </c>
      <c r="B39" s="10">
        <v>5351</v>
      </c>
      <c r="C39" s="80">
        <v>4864.545454545455</v>
      </c>
      <c r="E39">
        <v>2040</v>
      </c>
      <c r="F39" s="12">
        <v>48.277034109567744</v>
      </c>
      <c r="G39" s="9">
        <v>1344</v>
      </c>
      <c r="J39">
        <v>2040</v>
      </c>
      <c r="K39" s="12">
        <f t="shared" si="1"/>
        <v>4.8277034109567749</v>
      </c>
      <c r="L39" s="12">
        <f t="shared" si="1"/>
        <v>134.4</v>
      </c>
    </row>
    <row r="40" spans="1:12" ht="15" thickBot="1" x14ac:dyDescent="0.35">
      <c r="A40" s="79">
        <v>1993</v>
      </c>
      <c r="B40" s="10">
        <v>5351</v>
      </c>
      <c r="C40" s="80">
        <v>4864.545454545455</v>
      </c>
      <c r="E40">
        <v>2041</v>
      </c>
      <c r="F40" s="12">
        <v>45.922535372645463</v>
      </c>
      <c r="G40" s="9">
        <v>1288</v>
      </c>
      <c r="J40">
        <v>2041</v>
      </c>
      <c r="K40" s="12">
        <f t="shared" si="1"/>
        <v>4.5922535372645461</v>
      </c>
      <c r="L40" s="12">
        <f t="shared" si="1"/>
        <v>128.80000000000001</v>
      </c>
    </row>
    <row r="41" spans="1:12" ht="15" thickBot="1" x14ac:dyDescent="0.35">
      <c r="A41" s="79">
        <v>1994</v>
      </c>
      <c r="B41" s="10">
        <v>5351</v>
      </c>
      <c r="C41" s="80">
        <v>4864.545454545455</v>
      </c>
      <c r="E41">
        <v>2042</v>
      </c>
      <c r="F41" s="12">
        <v>43.68286689413523</v>
      </c>
      <c r="G41" s="9">
        <v>1232</v>
      </c>
      <c r="J41">
        <v>2042</v>
      </c>
      <c r="K41" s="12">
        <f t="shared" si="1"/>
        <v>4.368286689413523</v>
      </c>
      <c r="L41" s="12">
        <f t="shared" si="1"/>
        <v>123.2</v>
      </c>
    </row>
    <row r="42" spans="1:12" ht="15" thickBot="1" x14ac:dyDescent="0.35">
      <c r="A42" s="79">
        <v>1995</v>
      </c>
      <c r="B42" s="10">
        <v>5351</v>
      </c>
      <c r="C42" s="80">
        <v>4864.545454545455</v>
      </c>
      <c r="E42">
        <v>2043</v>
      </c>
      <c r="F42" s="12">
        <v>41.552428336249548</v>
      </c>
      <c r="G42" s="9">
        <v>1176</v>
      </c>
      <c r="J42">
        <v>2043</v>
      </c>
      <c r="K42" s="12">
        <f t="shared" si="1"/>
        <v>4.1552428336249552</v>
      </c>
      <c r="L42" s="12">
        <f t="shared" si="1"/>
        <v>117.60000000000001</v>
      </c>
    </row>
    <row r="43" spans="1:12" x14ac:dyDescent="0.3">
      <c r="E43">
        <v>2044</v>
      </c>
      <c r="F43" s="12">
        <v>39.525892492897817</v>
      </c>
      <c r="G43" s="9">
        <v>1120</v>
      </c>
      <c r="J43">
        <v>2044</v>
      </c>
      <c r="K43" s="12">
        <f t="shared" si="1"/>
        <v>3.9525892492897818</v>
      </c>
      <c r="L43" s="12">
        <f t="shared" si="1"/>
        <v>112</v>
      </c>
    </row>
    <row r="44" spans="1:12" x14ac:dyDescent="0.3">
      <c r="E44">
        <v>2045</v>
      </c>
      <c r="F44" s="12">
        <v>37.59819196889628</v>
      </c>
      <c r="G44" s="9">
        <v>1064</v>
      </c>
      <c r="J44">
        <v>2045</v>
      </c>
      <c r="K44" s="12">
        <f t="shared" si="1"/>
        <v>3.7598191968896284</v>
      </c>
      <c r="L44" s="12">
        <f t="shared" si="1"/>
        <v>106.4</v>
      </c>
    </row>
    <row r="45" spans="1:12" x14ac:dyDescent="0.3">
      <c r="E45">
        <v>2046</v>
      </c>
      <c r="F45" s="12">
        <v>35.764506508840569</v>
      </c>
      <c r="G45" s="9">
        <v>1008</v>
      </c>
      <c r="J45">
        <v>2046</v>
      </c>
      <c r="K45" s="12">
        <f t="shared" si="1"/>
        <v>3.5764506508840572</v>
      </c>
      <c r="L45" s="12">
        <f t="shared" si="1"/>
        <v>100.80000000000001</v>
      </c>
    </row>
    <row r="46" spans="1:12" x14ac:dyDescent="0.3">
      <c r="E46">
        <v>2047</v>
      </c>
      <c r="F46" s="12">
        <v>34.020250943956455</v>
      </c>
      <c r="G46" s="9">
        <v>953</v>
      </c>
      <c r="J46">
        <v>2047</v>
      </c>
      <c r="K46" s="12">
        <f t="shared" si="1"/>
        <v>3.4020250943956456</v>
      </c>
      <c r="L46" s="12">
        <f t="shared" si="1"/>
        <v>95.300000000000011</v>
      </c>
    </row>
    <row r="47" spans="1:12" x14ac:dyDescent="0.3">
      <c r="E47">
        <v>2048</v>
      </c>
      <c r="F47" s="12">
        <v>32.361063726789574</v>
      </c>
      <c r="G47" s="9">
        <v>896</v>
      </c>
      <c r="J47">
        <v>2048</v>
      </c>
      <c r="K47" s="12">
        <f t="shared" si="1"/>
        <v>3.2361063726789574</v>
      </c>
      <c r="L47" s="12">
        <f t="shared" si="1"/>
        <v>89.600000000000009</v>
      </c>
    </row>
    <row r="48" spans="1:12" x14ac:dyDescent="0.3">
      <c r="E48">
        <v>2049</v>
      </c>
      <c r="F48" s="12">
        <v>30.782796025064979</v>
      </c>
      <c r="G48" s="9">
        <v>868</v>
      </c>
      <c r="J48">
        <v>2049</v>
      </c>
      <c r="K48" s="12">
        <f t="shared" si="1"/>
        <v>3.0782796025064982</v>
      </c>
      <c r="L48" s="12">
        <f t="shared" si="1"/>
        <v>86.800000000000011</v>
      </c>
    </row>
    <row r="49" spans="5:12" x14ac:dyDescent="0.3">
      <c r="E49">
        <v>2050</v>
      </c>
      <c r="F49" s="12">
        <v>29.281501347445431</v>
      </c>
      <c r="G49" s="9">
        <v>812</v>
      </c>
      <c r="J49">
        <v>2050</v>
      </c>
      <c r="K49" s="12">
        <f t="shared" si="1"/>
        <v>2.9281501347445431</v>
      </c>
      <c r="L49" s="12">
        <f t="shared" si="1"/>
        <v>81.2</v>
      </c>
    </row>
    <row r="50" spans="5:12" x14ac:dyDescent="0.3">
      <c r="E50" s="44" t="s">
        <v>74</v>
      </c>
      <c r="F50" s="13"/>
      <c r="G50" s="43">
        <f>SUM(G23:G49)</f>
        <v>42729</v>
      </c>
      <c r="J50" s="44" t="s">
        <v>74</v>
      </c>
      <c r="L50" s="47">
        <f>SUM(L23:L49)</f>
        <v>4272.9000000000005</v>
      </c>
    </row>
  </sheetData>
  <mergeCells count="2">
    <mergeCell ref="A10:A11"/>
    <mergeCell ref="I10:J10"/>
  </mergeCells>
  <pageMargins left="0.7" right="0.7" top="0.75" bottom="0.75" header="0.3" footer="0.3"/>
  <pageSetup orientation="portrait" horizontalDpi="1200" verticalDpi="12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D4BA5-6BAD-4911-AAC5-45F07936AB5C}">
  <dimension ref="A1:R47"/>
  <sheetViews>
    <sheetView zoomScale="90" zoomScaleNormal="90" workbookViewId="0">
      <selection sqref="A1:C1"/>
    </sheetView>
  </sheetViews>
  <sheetFormatPr defaultRowHeight="14.4" x14ac:dyDescent="0.3"/>
  <cols>
    <col min="1" max="1" width="15.6640625" customWidth="1"/>
    <col min="2" max="2" width="10.5546875" bestFit="1" customWidth="1"/>
    <col min="3" max="3" width="27.5546875" customWidth="1"/>
    <col min="4" max="4" width="16.109375" customWidth="1"/>
    <col min="5" max="5" width="17.109375" customWidth="1"/>
    <col min="6" max="6" width="10.5546875" customWidth="1"/>
    <col min="7" max="7" width="23.88671875" customWidth="1"/>
    <col min="8" max="8" width="9.109375" customWidth="1"/>
    <col min="9" max="9" width="11.33203125" customWidth="1"/>
    <col min="10" max="10" width="16.44140625" customWidth="1"/>
    <col min="11" max="11" width="14" customWidth="1"/>
    <col min="12" max="12" width="14.44140625" customWidth="1"/>
  </cols>
  <sheetData>
    <row r="1" spans="1:18" ht="23.4" x14ac:dyDescent="0.45">
      <c r="A1" s="93" t="s">
        <v>97</v>
      </c>
      <c r="B1" s="93"/>
      <c r="C1" s="93"/>
    </row>
    <row r="2" spans="1:18" x14ac:dyDescent="0.3">
      <c r="G2" t="s">
        <v>80</v>
      </c>
    </row>
    <row r="3" spans="1:18" x14ac:dyDescent="0.3">
      <c r="A3" s="63" t="s">
        <v>42</v>
      </c>
      <c r="B3" s="64"/>
      <c r="C3" s="64"/>
    </row>
    <row r="4" spans="1:18" x14ac:dyDescent="0.3">
      <c r="A4" s="6" t="s">
        <v>98</v>
      </c>
      <c r="J4" s="63" t="s">
        <v>44</v>
      </c>
      <c r="K4" s="64"/>
      <c r="M4" s="63" t="s">
        <v>54</v>
      </c>
      <c r="N4" s="64"/>
      <c r="O4" s="64"/>
      <c r="P4" s="64"/>
      <c r="Q4" s="64"/>
      <c r="R4" s="64"/>
    </row>
    <row r="5" spans="1:18" ht="30.75" customHeight="1" x14ac:dyDescent="0.3">
      <c r="A5" s="17" t="s">
        <v>45</v>
      </c>
      <c r="B5" s="17"/>
      <c r="C5" s="17" t="s">
        <v>46</v>
      </c>
      <c r="D5" s="17" t="s">
        <v>47</v>
      </c>
      <c r="E5" s="17" t="s">
        <v>48</v>
      </c>
      <c r="F5" s="17" t="s">
        <v>49</v>
      </c>
      <c r="G5" s="17" t="s">
        <v>50</v>
      </c>
      <c r="H5" s="17" t="s">
        <v>51</v>
      </c>
      <c r="I5" s="66" t="s">
        <v>52</v>
      </c>
      <c r="J5" s="18" t="s">
        <v>53</v>
      </c>
    </row>
    <row r="6" spans="1:18" x14ac:dyDescent="0.3">
      <c r="A6">
        <v>4.5999999999999996</v>
      </c>
      <c r="B6">
        <v>365</v>
      </c>
      <c r="C6">
        <f>A6*B6</f>
        <v>1678.9999999999998</v>
      </c>
      <c r="D6">
        <v>16345</v>
      </c>
      <c r="E6" s="9">
        <f>C6*D6</f>
        <v>27443254.999999996</v>
      </c>
      <c r="F6" s="9"/>
      <c r="G6">
        <f>1/2204.62</f>
        <v>4.535929094356397E-4</v>
      </c>
      <c r="H6" s="9">
        <f>E6*G6</f>
        <v>12448.065879834165</v>
      </c>
      <c r="I6">
        <v>20</v>
      </c>
      <c r="J6" s="33">
        <f>I6*H6</f>
        <v>248961.31759668328</v>
      </c>
    </row>
    <row r="7" spans="1:18" x14ac:dyDescent="0.3">
      <c r="E7" s="9"/>
      <c r="F7" s="9"/>
      <c r="H7" s="21"/>
      <c r="J7" s="21"/>
    </row>
    <row r="8" spans="1:18" x14ac:dyDescent="0.3">
      <c r="E8" s="9"/>
      <c r="F8" s="9"/>
      <c r="H8" s="21"/>
      <c r="J8" s="21"/>
    </row>
    <row r="9" spans="1:18" ht="15" thickBot="1" x14ac:dyDescent="0.35">
      <c r="A9" s="63" t="s">
        <v>55</v>
      </c>
      <c r="B9" s="64"/>
      <c r="G9" s="15"/>
      <c r="H9" s="16"/>
    </row>
    <row r="10" spans="1:18" ht="15" thickTop="1" x14ac:dyDescent="0.3">
      <c r="A10" s="94" t="s">
        <v>56</v>
      </c>
      <c r="B10" s="20" t="s">
        <v>77</v>
      </c>
      <c r="C10" s="78" t="s">
        <v>58</v>
      </c>
      <c r="E10" s="63" t="s">
        <v>59</v>
      </c>
      <c r="I10" s="96" t="s">
        <v>60</v>
      </c>
      <c r="J10" s="96"/>
    </row>
    <row r="11" spans="1:18" ht="26.25" customHeight="1" thickBot="1" x14ac:dyDescent="0.35">
      <c r="A11" s="95"/>
      <c r="B11" s="7" t="s">
        <v>62</v>
      </c>
      <c r="C11" s="8" t="s">
        <v>61</v>
      </c>
      <c r="E11" s="23" t="s">
        <v>63</v>
      </c>
      <c r="F11" s="25">
        <f>J6</f>
        <v>248961.31759668328</v>
      </c>
      <c r="G11" s="22"/>
      <c r="I11" s="22" t="s">
        <v>64</v>
      </c>
      <c r="J11" s="22"/>
    </row>
    <row r="12" spans="1:18" ht="15" thickBot="1" x14ac:dyDescent="0.35">
      <c r="A12" s="79">
        <v>1950</v>
      </c>
      <c r="B12" s="10">
        <v>12448</v>
      </c>
      <c r="C12" s="80">
        <v>11316.363636363636</v>
      </c>
      <c r="E12" s="29" t="s">
        <v>65</v>
      </c>
      <c r="F12" s="22">
        <v>76</v>
      </c>
      <c r="G12" s="27">
        <v>75.877276147528306</v>
      </c>
      <c r="I12" s="22">
        <v>1950</v>
      </c>
      <c r="J12" s="25">
        <v>15016</v>
      </c>
    </row>
    <row r="13" spans="1:18" ht="15" thickBot="1" x14ac:dyDescent="0.35">
      <c r="A13" s="79">
        <v>1951</v>
      </c>
      <c r="B13" s="10">
        <v>12448</v>
      </c>
      <c r="C13" s="80">
        <v>11316.363636363636</v>
      </c>
      <c r="E13" s="23" t="s">
        <v>66</v>
      </c>
      <c r="F13" s="25">
        <v>2128</v>
      </c>
      <c r="G13" s="28"/>
      <c r="I13" s="22">
        <v>1960</v>
      </c>
      <c r="J13" s="25">
        <v>17673</v>
      </c>
    </row>
    <row r="14" spans="1:18" ht="15" thickBot="1" x14ac:dyDescent="0.35">
      <c r="A14" s="79">
        <v>1952</v>
      </c>
      <c r="B14" s="10">
        <v>12448</v>
      </c>
      <c r="C14" s="80">
        <v>11316.363636363636</v>
      </c>
      <c r="E14" s="2"/>
      <c r="F14" s="2"/>
      <c r="I14" s="22" t="s">
        <v>90</v>
      </c>
      <c r="J14" s="25">
        <f>AVERAGE(J12:J13)</f>
        <v>16344.5</v>
      </c>
    </row>
    <row r="15" spans="1:18" ht="15" thickBot="1" x14ac:dyDescent="0.35">
      <c r="A15" s="79">
        <v>1953</v>
      </c>
      <c r="B15" s="10">
        <v>12448</v>
      </c>
      <c r="C15" s="80">
        <v>11316.363636363636</v>
      </c>
    </row>
    <row r="16" spans="1:18" ht="15" thickBot="1" x14ac:dyDescent="0.35">
      <c r="A16" s="79">
        <v>1954</v>
      </c>
      <c r="B16" s="10">
        <v>12448</v>
      </c>
      <c r="C16" s="80">
        <v>11316.363636363636</v>
      </c>
      <c r="E16" s="13" t="s">
        <v>68</v>
      </c>
    </row>
    <row r="17" spans="1:18" ht="15" thickBot="1" x14ac:dyDescent="0.35">
      <c r="A17" s="79">
        <v>1955</v>
      </c>
      <c r="B17" s="10">
        <v>12448</v>
      </c>
      <c r="C17" s="80">
        <v>11316.363636363636</v>
      </c>
      <c r="E17" s="63" t="s">
        <v>69</v>
      </c>
      <c r="F17" s="64"/>
      <c r="G17" s="64"/>
      <c r="J17" s="63" t="s">
        <v>70</v>
      </c>
      <c r="K17" s="64"/>
      <c r="L17" s="64"/>
      <c r="M17" s="64"/>
    </row>
    <row r="18" spans="1:18" ht="15" thickBot="1" x14ac:dyDescent="0.35">
      <c r="A18" s="79">
        <v>1956</v>
      </c>
      <c r="B18" s="10">
        <v>12448</v>
      </c>
      <c r="C18" s="80">
        <v>11316.363636363636</v>
      </c>
      <c r="F18" s="13" t="s">
        <v>65</v>
      </c>
      <c r="G18" s="13" t="s">
        <v>66</v>
      </c>
      <c r="K18" s="13" t="s">
        <v>65</v>
      </c>
      <c r="L18" s="13" t="s">
        <v>66</v>
      </c>
    </row>
    <row r="19" spans="1:18" ht="15" thickBot="1" x14ac:dyDescent="0.35">
      <c r="A19" s="79">
        <v>1957</v>
      </c>
      <c r="B19" s="10">
        <v>12448</v>
      </c>
      <c r="C19" s="80">
        <v>11316.363636363636</v>
      </c>
      <c r="E19" s="42" t="s">
        <v>71</v>
      </c>
      <c r="F19" s="40">
        <v>76</v>
      </c>
      <c r="G19" s="41">
        <v>2128</v>
      </c>
      <c r="J19" s="42" t="s">
        <v>71</v>
      </c>
      <c r="K19" s="40">
        <v>76</v>
      </c>
      <c r="L19" s="41">
        <v>2128</v>
      </c>
    </row>
    <row r="20" spans="1:18" ht="15" thickBot="1" x14ac:dyDescent="0.35">
      <c r="A20" s="79">
        <v>1958</v>
      </c>
      <c r="B20" s="10">
        <v>12448</v>
      </c>
      <c r="C20" s="80">
        <v>11316.363636363636</v>
      </c>
      <c r="E20">
        <v>2025</v>
      </c>
      <c r="F20" s="12">
        <v>56.211268705787276</v>
      </c>
      <c r="G20" s="9">
        <v>1568</v>
      </c>
      <c r="J20">
        <v>2025</v>
      </c>
      <c r="K20" s="12">
        <f>F20*0.1</f>
        <v>5.6211268705787276</v>
      </c>
      <c r="L20" s="12">
        <f>G20*0.1</f>
        <v>156.80000000000001</v>
      </c>
      <c r="O20" s="63" t="s">
        <v>72</v>
      </c>
      <c r="P20" s="64"/>
      <c r="Q20" s="64"/>
      <c r="R20" s="64"/>
    </row>
    <row r="21" spans="1:18" ht="15" thickBot="1" x14ac:dyDescent="0.35">
      <c r="A21" s="79">
        <v>1959</v>
      </c>
      <c r="B21" s="10">
        <v>12448</v>
      </c>
      <c r="C21" s="80">
        <v>11316.363636363636</v>
      </c>
      <c r="E21">
        <v>2026</v>
      </c>
      <c r="F21" s="12">
        <v>53.469812781461023</v>
      </c>
      <c r="G21" s="9">
        <v>1484</v>
      </c>
      <c r="J21">
        <v>2026</v>
      </c>
      <c r="K21" s="12">
        <f t="shared" ref="K21:K25" si="0">F21*0.1</f>
        <v>5.346981278146103</v>
      </c>
      <c r="L21" s="12">
        <f t="shared" ref="L21:L25" si="1">G21*0.1</f>
        <v>148.4</v>
      </c>
    </row>
    <row r="22" spans="1:18" ht="15" thickBot="1" x14ac:dyDescent="0.35">
      <c r="A22" s="81">
        <v>1960</v>
      </c>
      <c r="B22" s="11">
        <v>12448</v>
      </c>
      <c r="C22" s="80">
        <v>11316.363636363636</v>
      </c>
      <c r="E22">
        <v>2027</v>
      </c>
      <c r="F22" s="12">
        <v>50.862059240270092</v>
      </c>
      <c r="G22" s="9">
        <v>1428</v>
      </c>
      <c r="J22">
        <v>2027</v>
      </c>
      <c r="K22" s="12">
        <f t="shared" si="0"/>
        <v>5.0862059240270092</v>
      </c>
      <c r="L22" s="12">
        <f t="shared" si="1"/>
        <v>142.80000000000001</v>
      </c>
    </row>
    <row r="23" spans="1:18" ht="15" thickBot="1" x14ac:dyDescent="0.35">
      <c r="A23" s="81">
        <v>1961</v>
      </c>
      <c r="B23" s="11">
        <v>12448</v>
      </c>
      <c r="C23" s="80">
        <v>11316.363636363636</v>
      </c>
      <c r="E23">
        <v>2028</v>
      </c>
      <c r="F23" s="12">
        <v>48.381487340043343</v>
      </c>
      <c r="G23" s="9">
        <v>1344</v>
      </c>
      <c r="J23">
        <v>2028</v>
      </c>
      <c r="K23" s="12">
        <f t="shared" si="0"/>
        <v>4.838148734004335</v>
      </c>
      <c r="L23" s="12">
        <f t="shared" si="1"/>
        <v>134.4</v>
      </c>
    </row>
    <row r="24" spans="1:18" ht="15" thickBot="1" x14ac:dyDescent="0.35">
      <c r="A24" s="81">
        <v>1962</v>
      </c>
      <c r="B24" s="11">
        <v>12448</v>
      </c>
      <c r="C24" s="80">
        <v>11316.363636363636</v>
      </c>
      <c r="E24">
        <v>2029</v>
      </c>
      <c r="F24" s="12">
        <v>46.021894358958008</v>
      </c>
      <c r="G24" s="9">
        <v>1288</v>
      </c>
      <c r="J24">
        <v>2029</v>
      </c>
      <c r="K24" s="12">
        <f t="shared" si="0"/>
        <v>4.6021894358958013</v>
      </c>
      <c r="L24" s="12">
        <f t="shared" si="1"/>
        <v>128.80000000000001</v>
      </c>
    </row>
    <row r="25" spans="1:18" ht="15" thickBot="1" x14ac:dyDescent="0.35">
      <c r="A25" s="79">
        <v>1963</v>
      </c>
      <c r="B25" s="10">
        <v>12448</v>
      </c>
      <c r="C25" s="80">
        <v>11316.363636363636</v>
      </c>
      <c r="E25">
        <v>2030</v>
      </c>
      <c r="F25" s="12">
        <v>43.777380085504284</v>
      </c>
      <c r="G25" s="9">
        <v>1232</v>
      </c>
      <c r="J25">
        <v>2030</v>
      </c>
      <c r="K25" s="12">
        <f t="shared" si="0"/>
        <v>4.3777380085504287</v>
      </c>
      <c r="L25" s="12">
        <f t="shared" si="1"/>
        <v>123.2</v>
      </c>
    </row>
    <row r="26" spans="1:18" ht="15" thickBot="1" x14ac:dyDescent="0.35">
      <c r="A26" s="79">
        <v>1964</v>
      </c>
      <c r="B26" s="10">
        <v>12448</v>
      </c>
      <c r="C26" s="80">
        <v>11316.363636363636</v>
      </c>
      <c r="E26" s="44" t="s">
        <v>73</v>
      </c>
      <c r="F26" s="13"/>
      <c r="H26" s="43">
        <f>SUM(G20:G25)</f>
        <v>8344</v>
      </c>
      <c r="J26" s="44" t="s">
        <v>73</v>
      </c>
      <c r="M26" s="45">
        <f>SUM(L20:L25)</f>
        <v>834.40000000000009</v>
      </c>
    </row>
    <row r="27" spans="1:18" ht="15" thickBot="1" x14ac:dyDescent="0.35">
      <c r="A27" s="79">
        <v>1965</v>
      </c>
      <c r="B27" s="10">
        <v>12448</v>
      </c>
      <c r="C27" s="80">
        <v>11316.363636363636</v>
      </c>
      <c r="E27">
        <v>2031</v>
      </c>
      <c r="F27" s="12">
        <v>41.642332064883263</v>
      </c>
      <c r="G27" s="9">
        <v>1176</v>
      </c>
      <c r="J27">
        <v>2031</v>
      </c>
      <c r="K27" s="12">
        <f>F27*0.1</f>
        <v>4.1642332064883263</v>
      </c>
      <c r="L27" s="12">
        <f>G27*0.1</f>
        <v>117.60000000000001</v>
      </c>
    </row>
    <row r="28" spans="1:18" ht="15" thickBot="1" x14ac:dyDescent="0.35">
      <c r="A28" s="79">
        <v>1966</v>
      </c>
      <c r="B28" s="10">
        <v>12448</v>
      </c>
      <c r="C28" s="80">
        <v>11316.363636363636</v>
      </c>
      <c r="E28">
        <v>2032</v>
      </c>
      <c r="F28" s="12">
        <v>39.611411564946536</v>
      </c>
      <c r="G28" s="9">
        <v>1120</v>
      </c>
      <c r="J28">
        <v>2032</v>
      </c>
      <c r="K28" s="12">
        <f t="shared" ref="K28:K46" si="2">F28*0.1</f>
        <v>3.9611411564946537</v>
      </c>
      <c r="L28" s="12">
        <f t="shared" ref="L28:L46" si="3">G28*0.1</f>
        <v>112</v>
      </c>
    </row>
    <row r="29" spans="1:18" ht="15" thickBot="1" x14ac:dyDescent="0.35">
      <c r="A29" s="79">
        <v>1967</v>
      </c>
      <c r="B29" s="10">
        <v>12448</v>
      </c>
      <c r="C29" s="80">
        <v>11316.363636363636</v>
      </c>
      <c r="E29">
        <v>2033</v>
      </c>
      <c r="F29" s="12">
        <v>37.679540226585019</v>
      </c>
      <c r="G29" s="9">
        <v>1064</v>
      </c>
      <c r="J29">
        <v>2033</v>
      </c>
      <c r="K29" s="12">
        <f t="shared" si="2"/>
        <v>3.7679540226585022</v>
      </c>
      <c r="L29" s="12">
        <f t="shared" si="3"/>
        <v>106.4</v>
      </c>
    </row>
    <row r="30" spans="1:18" ht="15" thickBot="1" x14ac:dyDescent="0.35">
      <c r="A30" s="79">
        <v>1968</v>
      </c>
      <c r="B30" s="10">
        <v>12448</v>
      </c>
      <c r="C30" s="80">
        <v>11316.363636363636</v>
      </c>
      <c r="E30">
        <v>2034</v>
      </c>
      <c r="F30" s="12">
        <v>35.841887365185976</v>
      </c>
      <c r="G30" s="9">
        <v>1008</v>
      </c>
      <c r="J30">
        <v>2034</v>
      </c>
      <c r="K30" s="12">
        <f t="shared" si="2"/>
        <v>3.5841887365185978</v>
      </c>
      <c r="L30" s="12">
        <f t="shared" si="3"/>
        <v>100.80000000000001</v>
      </c>
    </row>
    <row r="31" spans="1:18" ht="15" thickBot="1" x14ac:dyDescent="0.35">
      <c r="A31" s="79">
        <v>1969</v>
      </c>
      <c r="B31" s="10">
        <v>12448</v>
      </c>
      <c r="C31" s="80">
        <v>11316.363636363636</v>
      </c>
      <c r="E31">
        <v>2035</v>
      </c>
      <c r="F31" s="12">
        <v>34.093857891405264</v>
      </c>
      <c r="G31" s="9">
        <v>952</v>
      </c>
      <c r="J31">
        <v>2035</v>
      </c>
      <c r="K31" s="12">
        <f t="shared" si="2"/>
        <v>3.4093857891405266</v>
      </c>
      <c r="L31" s="12">
        <f t="shared" si="3"/>
        <v>95.2</v>
      </c>
    </row>
    <row r="32" spans="1:18" ht="15" thickBot="1" x14ac:dyDescent="0.35">
      <c r="A32" s="79">
        <v>1970</v>
      </c>
      <c r="B32" s="10">
        <v>12448</v>
      </c>
      <c r="C32" s="80">
        <v>11316.363636363636</v>
      </c>
      <c r="E32">
        <v>2036</v>
      </c>
      <c r="F32" s="12">
        <v>32.431080821050557</v>
      </c>
      <c r="G32" s="9">
        <v>896</v>
      </c>
      <c r="J32">
        <v>2036</v>
      </c>
      <c r="K32" s="12">
        <f t="shared" si="2"/>
        <v>3.243108082105056</v>
      </c>
      <c r="L32" s="12">
        <f t="shared" si="3"/>
        <v>89.600000000000009</v>
      </c>
    </row>
    <row r="33" spans="2:12" x14ac:dyDescent="0.3">
      <c r="B33" s="9"/>
      <c r="C33" s="9"/>
      <c r="E33">
        <v>2037</v>
      </c>
      <c r="F33" s="12">
        <v>30.849398345344067</v>
      </c>
      <c r="G33" s="9">
        <v>868</v>
      </c>
      <c r="J33">
        <v>2037</v>
      </c>
      <c r="K33" s="12">
        <f t="shared" si="2"/>
        <v>3.0849398345344068</v>
      </c>
      <c r="L33" s="12">
        <f t="shared" si="3"/>
        <v>86.800000000000011</v>
      </c>
    </row>
    <row r="34" spans="2:12" x14ac:dyDescent="0.3">
      <c r="E34">
        <v>2038</v>
      </c>
      <c r="F34" s="12">
        <v>29.344855434234912</v>
      </c>
      <c r="G34" s="9">
        <v>812</v>
      </c>
      <c r="J34">
        <v>2038</v>
      </c>
      <c r="K34" s="12">
        <f t="shared" si="2"/>
        <v>2.9344855434234915</v>
      </c>
      <c r="L34" s="12">
        <f t="shared" si="3"/>
        <v>81.2</v>
      </c>
    </row>
    <row r="35" spans="2:12" x14ac:dyDescent="0.3">
      <c r="E35">
        <v>2039</v>
      </c>
      <c r="F35" s="12">
        <v>27.913689946763931</v>
      </c>
      <c r="G35" s="9">
        <v>784</v>
      </c>
      <c r="J35">
        <v>2039</v>
      </c>
      <c r="K35" s="12">
        <f t="shared" si="2"/>
        <v>2.7913689946763931</v>
      </c>
      <c r="L35" s="12">
        <f t="shared" si="3"/>
        <v>78.400000000000006</v>
      </c>
    </row>
    <row r="36" spans="2:12" x14ac:dyDescent="0.3">
      <c r="E36">
        <v>2040</v>
      </c>
      <c r="F36" s="12">
        <v>26.552323223751618</v>
      </c>
      <c r="G36" s="9">
        <v>756</v>
      </c>
      <c r="J36">
        <v>2040</v>
      </c>
      <c r="K36" s="12">
        <f t="shared" si="2"/>
        <v>2.6552323223751619</v>
      </c>
      <c r="L36" s="12">
        <f t="shared" si="3"/>
        <v>75.600000000000009</v>
      </c>
    </row>
    <row r="37" spans="2:12" x14ac:dyDescent="0.3">
      <c r="E37">
        <v>2041</v>
      </c>
      <c r="F37" s="12">
        <v>25.257351139286186</v>
      </c>
      <c r="G37" s="9">
        <v>700</v>
      </c>
      <c r="J37">
        <v>2041</v>
      </c>
      <c r="K37" s="12">
        <f t="shared" si="2"/>
        <v>2.5257351139286186</v>
      </c>
      <c r="L37" s="12">
        <f t="shared" si="3"/>
        <v>70</v>
      </c>
    </row>
    <row r="38" spans="2:12" x14ac:dyDescent="0.3">
      <c r="E38">
        <v>2042</v>
      </c>
      <c r="F38" s="12">
        <v>24.025535588635655</v>
      </c>
      <c r="G38" s="9">
        <v>672</v>
      </c>
      <c r="J38">
        <v>2042</v>
      </c>
      <c r="K38" s="12">
        <f t="shared" si="2"/>
        <v>2.4025535588635658</v>
      </c>
      <c r="L38" s="12">
        <f t="shared" si="3"/>
        <v>67.2</v>
      </c>
    </row>
    <row r="39" spans="2:12" x14ac:dyDescent="0.3">
      <c r="E39">
        <v>2043</v>
      </c>
      <c r="F39" s="12">
        <v>22.853796391299319</v>
      </c>
      <c r="G39" s="9">
        <v>644</v>
      </c>
      <c r="J39">
        <v>2043</v>
      </c>
      <c r="K39" s="12">
        <f t="shared" si="2"/>
        <v>2.2853796391299319</v>
      </c>
      <c r="L39" s="12">
        <f t="shared" si="3"/>
        <v>64.400000000000006</v>
      </c>
    </row>
    <row r="40" spans="2:12" x14ac:dyDescent="0.3">
      <c r="E40">
        <v>2044</v>
      </c>
      <c r="F40" s="12">
        <v>21.739203588952144</v>
      </c>
      <c r="G40" s="9">
        <v>616</v>
      </c>
      <c r="J40">
        <v>2044</v>
      </c>
      <c r="K40" s="12">
        <f t="shared" si="2"/>
        <v>2.1739203588952143</v>
      </c>
      <c r="L40" s="12">
        <f t="shared" si="3"/>
        <v>61.6</v>
      </c>
    </row>
    <row r="41" spans="2:12" x14ac:dyDescent="0.3">
      <c r="E41">
        <v>2045</v>
      </c>
      <c r="F41" s="12">
        <v>20.678970119022807</v>
      </c>
      <c r="G41" s="9">
        <v>588</v>
      </c>
      <c r="J41">
        <v>2045</v>
      </c>
      <c r="K41" s="12">
        <f t="shared" si="2"/>
        <v>2.0678970119022808</v>
      </c>
      <c r="L41" s="12">
        <f t="shared" si="3"/>
        <v>58.800000000000004</v>
      </c>
    </row>
    <row r="42" spans="2:12" x14ac:dyDescent="0.3">
      <c r="E42">
        <v>2046</v>
      </c>
      <c r="F42" s="12">
        <v>19.670444845585521</v>
      </c>
      <c r="G42" s="9">
        <v>560</v>
      </c>
      <c r="J42">
        <v>2046</v>
      </c>
      <c r="K42" s="12">
        <f t="shared" si="2"/>
        <v>1.9670444845585522</v>
      </c>
      <c r="L42" s="12">
        <f t="shared" si="3"/>
        <v>56</v>
      </c>
    </row>
    <row r="43" spans="2:12" x14ac:dyDescent="0.3">
      <c r="E43">
        <v>2047</v>
      </c>
      <c r="F43" s="12">
        <v>18.711105930139354</v>
      </c>
      <c r="G43" s="9">
        <v>532</v>
      </c>
      <c r="J43">
        <v>2047</v>
      </c>
      <c r="K43" s="12">
        <f t="shared" si="2"/>
        <v>1.8711105930139356</v>
      </c>
      <c r="L43" s="12">
        <f t="shared" si="3"/>
        <v>53.2</v>
      </c>
    </row>
    <row r="44" spans="2:12" x14ac:dyDescent="0.3">
      <c r="E44">
        <v>2048</v>
      </c>
      <c r="F44" s="12">
        <v>17.798554525698354</v>
      </c>
      <c r="G44" s="9">
        <v>504</v>
      </c>
      <c r="J44">
        <v>2048</v>
      </c>
      <c r="K44" s="12">
        <f t="shared" si="2"/>
        <v>1.7798554525698354</v>
      </c>
      <c r="L44" s="12">
        <f t="shared" si="3"/>
        <v>50.400000000000006</v>
      </c>
    </row>
    <row r="45" spans="2:12" x14ac:dyDescent="0.3">
      <c r="E45">
        <v>2049</v>
      </c>
      <c r="F45" s="12">
        <v>16.930508778424624</v>
      </c>
      <c r="G45" s="9">
        <v>476</v>
      </c>
      <c r="J45">
        <v>2049</v>
      </c>
      <c r="K45" s="12">
        <f t="shared" si="2"/>
        <v>1.6930508778424624</v>
      </c>
      <c r="L45" s="12">
        <f t="shared" si="3"/>
        <v>47.6</v>
      </c>
    </row>
    <row r="46" spans="2:12" x14ac:dyDescent="0.3">
      <c r="E46">
        <v>2050</v>
      </c>
      <c r="F46" s="12">
        <v>16.104798121805143</v>
      </c>
      <c r="G46" s="9">
        <v>448</v>
      </c>
      <c r="J46">
        <v>2050</v>
      </c>
      <c r="K46" s="12">
        <f t="shared" si="2"/>
        <v>1.6104798121805144</v>
      </c>
      <c r="L46" s="12">
        <f t="shared" si="3"/>
        <v>44.800000000000004</v>
      </c>
    </row>
    <row r="47" spans="2:12" x14ac:dyDescent="0.3">
      <c r="E47" s="44" t="s">
        <v>74</v>
      </c>
      <c r="F47" s="13"/>
      <c r="G47" s="43">
        <f>SUM(G20:G46)</f>
        <v>23520</v>
      </c>
      <c r="J47" s="44" t="s">
        <v>74</v>
      </c>
      <c r="L47" s="45">
        <f>SUM(L20:L46)</f>
        <v>2352</v>
      </c>
    </row>
  </sheetData>
  <mergeCells count="3">
    <mergeCell ref="A10:A11"/>
    <mergeCell ref="A1:C1"/>
    <mergeCell ref="I10:J10"/>
  </mergeCell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8FE90-8AA6-42E7-B3C2-BDC315BB5297}">
  <dimension ref="A1:T50"/>
  <sheetViews>
    <sheetView zoomScale="90" zoomScaleNormal="90" workbookViewId="0">
      <selection sqref="A1:C1"/>
    </sheetView>
  </sheetViews>
  <sheetFormatPr defaultRowHeight="14.4" x14ac:dyDescent="0.3"/>
  <cols>
    <col min="1" max="1" width="15.6640625" customWidth="1"/>
    <col min="2" max="2" width="10.5546875" bestFit="1" customWidth="1"/>
    <col min="3" max="3" width="27.6640625" customWidth="1"/>
    <col min="4" max="4" width="15.6640625" customWidth="1"/>
    <col min="5" max="5" width="19.5546875" customWidth="1"/>
    <col min="6" max="6" width="13.109375" customWidth="1"/>
    <col min="7" max="7" width="18.88671875" customWidth="1"/>
    <col min="8" max="8" width="11.33203125" customWidth="1"/>
    <col min="9" max="9" width="11.6640625" customWidth="1"/>
    <col min="10" max="10" width="13.6640625" customWidth="1"/>
    <col min="11" max="11" width="16.5546875" customWidth="1"/>
    <col min="12" max="12" width="9.6640625" customWidth="1"/>
    <col min="13" max="13" width="11.5546875" customWidth="1"/>
  </cols>
  <sheetData>
    <row r="1" spans="1:20" ht="23.4" x14ac:dyDescent="0.45">
      <c r="A1" s="93" t="s">
        <v>104</v>
      </c>
      <c r="B1" s="93"/>
      <c r="C1" s="93"/>
    </row>
    <row r="3" spans="1:20" x14ac:dyDescent="0.3">
      <c r="A3" s="63" t="s">
        <v>42</v>
      </c>
      <c r="B3" s="63"/>
      <c r="C3" s="63"/>
      <c r="D3" s="13"/>
    </row>
    <row r="4" spans="1:20" x14ac:dyDescent="0.3">
      <c r="A4" s="6" t="s">
        <v>43</v>
      </c>
      <c r="J4" s="63" t="s">
        <v>44</v>
      </c>
      <c r="K4" s="64"/>
    </row>
    <row r="5" spans="1:20" ht="30.75" customHeight="1" x14ac:dyDescent="0.3">
      <c r="A5" s="17" t="s">
        <v>45</v>
      </c>
      <c r="B5" s="17"/>
      <c r="C5" s="17" t="s">
        <v>46</v>
      </c>
      <c r="D5" s="17" t="s">
        <v>47</v>
      </c>
      <c r="E5" s="17" t="s">
        <v>48</v>
      </c>
      <c r="F5" s="17" t="s">
        <v>49</v>
      </c>
      <c r="G5" s="17" t="s">
        <v>50</v>
      </c>
      <c r="H5" s="17" t="s">
        <v>51</v>
      </c>
      <c r="I5" s="18" t="s">
        <v>52</v>
      </c>
      <c r="J5" s="18" t="s">
        <v>53</v>
      </c>
      <c r="O5" s="63" t="s">
        <v>54</v>
      </c>
      <c r="P5" s="64"/>
      <c r="Q5" s="64"/>
      <c r="R5" s="64"/>
      <c r="S5" s="64"/>
      <c r="T5" s="64"/>
    </row>
    <row r="6" spans="1:20" x14ac:dyDescent="0.3">
      <c r="A6">
        <v>4.5999999999999996</v>
      </c>
      <c r="B6">
        <v>365</v>
      </c>
      <c r="C6">
        <f>A6*B6</f>
        <v>1678.9999999999998</v>
      </c>
      <c r="D6">
        <v>95904</v>
      </c>
      <c r="E6" s="9">
        <f>C6*D6</f>
        <v>161022815.99999997</v>
      </c>
      <c r="F6" s="9"/>
      <c r="G6">
        <f>1/2204.62</f>
        <v>4.535929094356397E-4</v>
      </c>
      <c r="H6" s="9">
        <f>E6*G6</f>
        <v>73038.807594959668</v>
      </c>
      <c r="I6">
        <v>5</v>
      </c>
      <c r="J6" s="9">
        <f>H6*I6</f>
        <v>365194.03797479835</v>
      </c>
    </row>
    <row r="7" spans="1:20" x14ac:dyDescent="0.3">
      <c r="E7" s="9"/>
      <c r="F7" s="9"/>
      <c r="H7" s="9"/>
      <c r="J7" s="9"/>
    </row>
    <row r="8" spans="1:20" x14ac:dyDescent="0.3">
      <c r="E8" s="9"/>
      <c r="F8" s="9"/>
      <c r="H8" s="9"/>
      <c r="J8" s="9"/>
    </row>
    <row r="9" spans="1:20" ht="15" thickBot="1" x14ac:dyDescent="0.35">
      <c r="A9" s="63" t="s">
        <v>55</v>
      </c>
      <c r="B9" s="64"/>
      <c r="G9" s="15"/>
      <c r="H9" s="16"/>
    </row>
    <row r="10" spans="1:20" ht="32.25" customHeight="1" thickTop="1" x14ac:dyDescent="0.3">
      <c r="A10" s="94" t="s">
        <v>56</v>
      </c>
      <c r="B10" s="20" t="s">
        <v>57</v>
      </c>
      <c r="C10" s="78" t="s">
        <v>58</v>
      </c>
      <c r="E10" s="63" t="s">
        <v>59</v>
      </c>
      <c r="I10" s="96" t="s">
        <v>60</v>
      </c>
      <c r="J10" s="96"/>
      <c r="L10">
        <v>1960</v>
      </c>
      <c r="M10">
        <v>1970</v>
      </c>
    </row>
    <row r="11" spans="1:20" ht="15" thickBot="1" x14ac:dyDescent="0.35">
      <c r="A11" s="95"/>
      <c r="B11" s="7" t="s">
        <v>61</v>
      </c>
      <c r="C11" s="8" t="s">
        <v>62</v>
      </c>
      <c r="E11" s="23" t="s">
        <v>63</v>
      </c>
      <c r="F11" s="25">
        <f>J6</f>
        <v>365194.03797479835</v>
      </c>
      <c r="G11" s="22"/>
      <c r="I11" s="30" t="s">
        <v>64</v>
      </c>
      <c r="J11" s="22"/>
      <c r="K11" t="s">
        <v>99</v>
      </c>
      <c r="L11" s="9">
        <v>38330</v>
      </c>
      <c r="M11" s="9">
        <v>32029</v>
      </c>
    </row>
    <row r="12" spans="1:20" ht="15" thickBot="1" x14ac:dyDescent="0.35">
      <c r="A12" s="79">
        <v>1968</v>
      </c>
      <c r="B12" s="10">
        <v>73039</v>
      </c>
      <c r="C12" s="80">
        <v>66399.090909090912</v>
      </c>
      <c r="E12" s="26" t="s">
        <v>65</v>
      </c>
      <c r="F12" s="22">
        <v>167</v>
      </c>
      <c r="G12" s="27">
        <v>167.42683097747641</v>
      </c>
      <c r="I12" s="22">
        <v>1960</v>
      </c>
      <c r="J12" s="25">
        <f>SUM(L11:L14)</f>
        <v>86150</v>
      </c>
      <c r="K12" t="s">
        <v>100</v>
      </c>
      <c r="L12" s="9">
        <v>32164</v>
      </c>
      <c r="M12" s="9">
        <v>41087</v>
      </c>
    </row>
    <row r="13" spans="1:20" ht="15" thickBot="1" x14ac:dyDescent="0.35">
      <c r="A13" s="79">
        <v>1969</v>
      </c>
      <c r="B13" s="10">
        <v>73039</v>
      </c>
      <c r="C13" s="80">
        <v>66399.090909090912</v>
      </c>
      <c r="E13" s="23" t="s">
        <v>66</v>
      </c>
      <c r="F13" s="25">
        <v>4676</v>
      </c>
      <c r="G13" s="28"/>
      <c r="I13" s="22">
        <v>1970</v>
      </c>
      <c r="J13" s="25">
        <f>SUM(M11:M14)</f>
        <v>105658</v>
      </c>
      <c r="K13" t="s">
        <v>101</v>
      </c>
      <c r="L13" s="9">
        <v>6079</v>
      </c>
      <c r="M13" s="9">
        <v>10502</v>
      </c>
    </row>
    <row r="14" spans="1:20" ht="15" thickBot="1" x14ac:dyDescent="0.35">
      <c r="A14" s="79">
        <v>1970</v>
      </c>
      <c r="B14" s="10">
        <v>73039</v>
      </c>
      <c r="C14" s="80">
        <v>66399.090909090912</v>
      </c>
      <c r="E14" s="24"/>
      <c r="F14" s="2"/>
      <c r="I14" s="23" t="s">
        <v>67</v>
      </c>
      <c r="J14" s="25">
        <f>AVERAGE(J12:J13)</f>
        <v>95904</v>
      </c>
      <c r="K14" t="s">
        <v>102</v>
      </c>
      <c r="L14" s="9">
        <v>9577</v>
      </c>
      <c r="M14" s="9">
        <v>22040</v>
      </c>
    </row>
    <row r="15" spans="1:20" ht="15" thickBot="1" x14ac:dyDescent="0.35">
      <c r="A15" s="79">
        <v>1971</v>
      </c>
      <c r="B15" s="10">
        <v>73039</v>
      </c>
      <c r="C15" s="80">
        <v>66399.090909090912</v>
      </c>
      <c r="J15" s="9"/>
    </row>
    <row r="16" spans="1:20" ht="15" thickBot="1" x14ac:dyDescent="0.35">
      <c r="A16" s="90">
        <v>1972</v>
      </c>
      <c r="B16" s="91">
        <v>73039</v>
      </c>
      <c r="C16" s="92">
        <v>66399.090909090912</v>
      </c>
    </row>
    <row r="17" spans="1:18" x14ac:dyDescent="0.3">
      <c r="A17" s="87"/>
      <c r="B17" s="88"/>
      <c r="C17" s="89"/>
    </row>
    <row r="18" spans="1:18" x14ac:dyDescent="0.3">
      <c r="A18" s="87"/>
      <c r="B18" s="88"/>
      <c r="C18" s="89"/>
      <c r="E18" s="13"/>
    </row>
    <row r="19" spans="1:18" x14ac:dyDescent="0.3">
      <c r="A19" s="87"/>
      <c r="B19" s="88"/>
      <c r="C19" s="89"/>
      <c r="E19" s="13" t="s">
        <v>68</v>
      </c>
    </row>
    <row r="20" spans="1:18" x14ac:dyDescent="0.3">
      <c r="A20" s="87"/>
      <c r="B20" s="88"/>
      <c r="C20" s="89"/>
      <c r="E20" s="63" t="s">
        <v>69</v>
      </c>
      <c r="F20" s="63"/>
      <c r="G20" s="63"/>
      <c r="J20" s="63" t="s">
        <v>70</v>
      </c>
      <c r="K20" s="63"/>
      <c r="L20" s="63"/>
      <c r="M20" s="63"/>
    </row>
    <row r="21" spans="1:18" x14ac:dyDescent="0.3">
      <c r="A21" s="87"/>
      <c r="B21" s="88"/>
      <c r="C21" s="89"/>
      <c r="F21" s="13" t="s">
        <v>65</v>
      </c>
      <c r="G21" s="13" t="s">
        <v>66</v>
      </c>
      <c r="K21" s="13" t="s">
        <v>65</v>
      </c>
      <c r="L21" s="13" t="s">
        <v>66</v>
      </c>
    </row>
    <row r="22" spans="1:18" x14ac:dyDescent="0.3">
      <c r="A22" s="87"/>
      <c r="B22" s="88"/>
      <c r="C22" s="89"/>
      <c r="E22" s="42" t="s">
        <v>71</v>
      </c>
      <c r="F22" s="40">
        <v>167</v>
      </c>
      <c r="G22" s="41">
        <v>4676</v>
      </c>
      <c r="J22" s="42" t="s">
        <v>71</v>
      </c>
      <c r="K22" s="40">
        <v>167</v>
      </c>
      <c r="L22" s="41">
        <v>4676</v>
      </c>
    </row>
    <row r="23" spans="1:18" x14ac:dyDescent="0.3">
      <c r="A23" s="87"/>
      <c r="B23" s="88"/>
      <c r="C23" s="89"/>
      <c r="E23">
        <v>2025</v>
      </c>
      <c r="F23" s="12">
        <v>124.03284701911281</v>
      </c>
      <c r="G23" s="9">
        <v>3472</v>
      </c>
      <c r="J23">
        <v>2025</v>
      </c>
      <c r="K23" s="12">
        <f>F23*0.1</f>
        <v>12.403284701911282</v>
      </c>
      <c r="L23" s="12">
        <f>G23*0.1</f>
        <v>347.20000000000005</v>
      </c>
      <c r="O23" s="63" t="s">
        <v>72</v>
      </c>
      <c r="P23" s="64"/>
      <c r="Q23" s="64"/>
      <c r="R23" s="64"/>
    </row>
    <row r="24" spans="1:18" x14ac:dyDescent="0.3">
      <c r="A24" s="87"/>
      <c r="B24" s="88"/>
      <c r="C24" s="89"/>
      <c r="E24">
        <v>2026</v>
      </c>
      <c r="F24" s="12">
        <v>117.98369368917575</v>
      </c>
      <c r="G24" s="9">
        <v>3304</v>
      </c>
      <c r="J24">
        <v>2026</v>
      </c>
      <c r="K24" s="12">
        <f t="shared" ref="K24:L28" si="0">F24*0.1</f>
        <v>11.798369368917577</v>
      </c>
      <c r="L24" s="12">
        <f t="shared" si="0"/>
        <v>330.40000000000003</v>
      </c>
    </row>
    <row r="25" spans="1:18" x14ac:dyDescent="0.3">
      <c r="A25" s="87"/>
      <c r="B25" s="88"/>
      <c r="C25" s="89"/>
      <c r="E25">
        <v>2027</v>
      </c>
      <c r="F25" s="12">
        <v>112.22956104842318</v>
      </c>
      <c r="G25" s="9">
        <v>3136</v>
      </c>
      <c r="J25">
        <v>2027</v>
      </c>
      <c r="K25" s="12">
        <f t="shared" si="0"/>
        <v>11.222956104842318</v>
      </c>
      <c r="L25" s="12">
        <f t="shared" si="0"/>
        <v>313.60000000000002</v>
      </c>
    </row>
    <row r="26" spans="1:18" x14ac:dyDescent="0.3">
      <c r="A26" s="87"/>
      <c r="B26" s="88"/>
      <c r="C26" s="89"/>
      <c r="E26">
        <v>2028</v>
      </c>
      <c r="F26" s="12">
        <v>106.75606076805934</v>
      </c>
      <c r="G26" s="9">
        <v>2996</v>
      </c>
      <c r="J26">
        <v>2028</v>
      </c>
      <c r="K26" s="12">
        <f t="shared" si="0"/>
        <v>10.675606076805934</v>
      </c>
      <c r="L26" s="12">
        <f t="shared" si="0"/>
        <v>299.60000000000002</v>
      </c>
    </row>
    <row r="27" spans="1:18" x14ac:dyDescent="0.3">
      <c r="A27" s="87"/>
      <c r="B27" s="88"/>
      <c r="C27" s="89"/>
      <c r="E27">
        <v>2029</v>
      </c>
      <c r="F27" s="12">
        <v>101.54950624636434</v>
      </c>
      <c r="G27" s="9">
        <v>2856</v>
      </c>
      <c r="J27">
        <v>2029</v>
      </c>
      <c r="K27" s="12">
        <f t="shared" si="0"/>
        <v>10.154950624636434</v>
      </c>
      <c r="L27" s="12">
        <f t="shared" si="0"/>
        <v>285.60000000000002</v>
      </c>
    </row>
    <row r="28" spans="1:18" x14ac:dyDescent="0.3">
      <c r="A28" s="87"/>
      <c r="B28" s="88"/>
      <c r="C28" s="89"/>
      <c r="E28">
        <v>2030</v>
      </c>
      <c r="F28" s="12">
        <v>96.596878385060805</v>
      </c>
      <c r="G28" s="9">
        <v>2716</v>
      </c>
      <c r="J28">
        <v>2030</v>
      </c>
      <c r="K28" s="12">
        <f t="shared" si="0"/>
        <v>9.6596878385060805</v>
      </c>
      <c r="L28" s="12">
        <f t="shared" si="0"/>
        <v>271.60000000000002</v>
      </c>
    </row>
    <row r="29" spans="1:18" x14ac:dyDescent="0.3">
      <c r="A29" s="87"/>
      <c r="B29" s="88"/>
      <c r="C29" s="89"/>
      <c r="E29" s="44" t="s">
        <v>73</v>
      </c>
      <c r="F29" s="13"/>
      <c r="H29" s="43">
        <f>SUM(G23:G28)</f>
        <v>18480</v>
      </c>
      <c r="J29" s="44" t="s">
        <v>73</v>
      </c>
      <c r="M29" s="45">
        <f>SUM(L23:L28)</f>
        <v>1848</v>
      </c>
    </row>
    <row r="30" spans="1:18" x14ac:dyDescent="0.3">
      <c r="A30" s="87"/>
      <c r="B30" s="88"/>
      <c r="C30" s="89"/>
      <c r="E30">
        <v>2031</v>
      </c>
      <c r="F30" s="12">
        <v>91.885793034786843</v>
      </c>
      <c r="G30" s="9">
        <v>2576</v>
      </c>
      <c r="J30">
        <v>2031</v>
      </c>
      <c r="K30" s="12">
        <f>F30*0.1</f>
        <v>9.1885793034786847</v>
      </c>
      <c r="L30" s="12">
        <f>G30*0.1</f>
        <v>257.60000000000002</v>
      </c>
    </row>
    <row r="31" spans="1:18" x14ac:dyDescent="0.3">
      <c r="A31" s="87"/>
      <c r="B31" s="88"/>
      <c r="C31" s="89"/>
      <c r="E31">
        <v>2032</v>
      </c>
      <c r="F31" s="12">
        <v>87.404470028272016</v>
      </c>
      <c r="G31" s="9">
        <v>2436</v>
      </c>
      <c r="J31">
        <v>2032</v>
      </c>
      <c r="K31" s="12">
        <f t="shared" ref="K31:L49" si="1">F31*0.1</f>
        <v>8.7404470028272012</v>
      </c>
      <c r="L31" s="12">
        <f t="shared" si="1"/>
        <v>243.60000000000002</v>
      </c>
    </row>
    <row r="32" spans="1:18" x14ac:dyDescent="0.3">
      <c r="A32" s="87"/>
      <c r="B32" s="88"/>
      <c r="C32" s="89"/>
      <c r="E32">
        <v>2033</v>
      </c>
      <c r="F32" s="12">
        <v>83.141703723783081</v>
      </c>
      <c r="G32" s="9">
        <v>2324</v>
      </c>
      <c r="J32">
        <v>2033</v>
      </c>
      <c r="K32" s="12">
        <f t="shared" si="1"/>
        <v>8.3141703723783085</v>
      </c>
      <c r="L32" s="12">
        <f t="shared" si="1"/>
        <v>232.4</v>
      </c>
    </row>
    <row r="33" spans="1:12" x14ac:dyDescent="0.3">
      <c r="A33" s="87"/>
      <c r="B33" s="88"/>
      <c r="C33" s="89"/>
      <c r="E33">
        <v>2034</v>
      </c>
      <c r="F33" s="12">
        <v>79.08683498518306</v>
      </c>
      <c r="G33" s="9">
        <v>2212</v>
      </c>
      <c r="J33">
        <v>2034</v>
      </c>
      <c r="K33" s="12">
        <f t="shared" si="1"/>
        <v>7.9086834985183065</v>
      </c>
      <c r="L33" s="12">
        <f t="shared" si="1"/>
        <v>221.20000000000002</v>
      </c>
    </row>
    <row r="34" spans="1:12" x14ac:dyDescent="0.3">
      <c r="A34" s="87"/>
      <c r="B34" s="88"/>
      <c r="C34" s="89"/>
      <c r="E34">
        <v>2035</v>
      </c>
      <c r="F34" s="12">
        <v>75.229724528538625</v>
      </c>
      <c r="G34" s="9">
        <v>2100</v>
      </c>
      <c r="J34">
        <v>2035</v>
      </c>
      <c r="K34" s="12">
        <f t="shared" si="1"/>
        <v>7.5229724528538631</v>
      </c>
      <c r="L34" s="12">
        <f t="shared" si="1"/>
        <v>210</v>
      </c>
    </row>
    <row r="35" spans="1:12" x14ac:dyDescent="0.3">
      <c r="A35" s="87"/>
      <c r="B35" s="88"/>
      <c r="C35" s="89"/>
      <c r="E35">
        <v>2036</v>
      </c>
      <c r="F35" s="12">
        <v>71.560727568629034</v>
      </c>
      <c r="G35" s="9">
        <v>2016</v>
      </c>
      <c r="J35">
        <v>2036</v>
      </c>
      <c r="K35" s="12">
        <f t="shared" si="1"/>
        <v>7.1560727568629039</v>
      </c>
      <c r="L35" s="12">
        <f t="shared" si="1"/>
        <v>201.60000000000002</v>
      </c>
    </row>
    <row r="36" spans="1:12" x14ac:dyDescent="0.3">
      <c r="A36" s="87"/>
      <c r="B36" s="88"/>
      <c r="C36" s="89"/>
      <c r="E36">
        <v>2037</v>
      </c>
      <c r="F36" s="12">
        <v>68.070669701959375</v>
      </c>
      <c r="G36" s="9">
        <v>1904</v>
      </c>
      <c r="J36">
        <v>2037</v>
      </c>
      <c r="K36" s="12">
        <f t="shared" si="1"/>
        <v>6.8070669701959376</v>
      </c>
      <c r="L36" s="12">
        <f t="shared" si="1"/>
        <v>190.4</v>
      </c>
    </row>
    <row r="37" spans="1:12" x14ac:dyDescent="0.3">
      <c r="A37" s="87"/>
      <c r="B37" s="88"/>
      <c r="C37" s="89"/>
      <c r="E37">
        <v>2038</v>
      </c>
      <c r="F37" s="12">
        <v>64.750823965973012</v>
      </c>
      <c r="G37" s="9">
        <v>1820</v>
      </c>
      <c r="J37">
        <v>2038</v>
      </c>
      <c r="K37" s="12">
        <f t="shared" si="1"/>
        <v>6.4750823965973012</v>
      </c>
      <c r="L37" s="12">
        <f t="shared" si="1"/>
        <v>182</v>
      </c>
    </row>
    <row r="38" spans="1:12" x14ac:dyDescent="0.3">
      <c r="A38" s="87"/>
      <c r="B38" s="88"/>
      <c r="C38" s="89"/>
      <c r="E38">
        <v>2039</v>
      </c>
      <c r="F38" s="12">
        <v>61.592889017099544</v>
      </c>
      <c r="G38" s="9">
        <v>1736</v>
      </c>
      <c r="J38">
        <v>2039</v>
      </c>
      <c r="K38" s="12">
        <f t="shared" si="1"/>
        <v>6.1592889017099548</v>
      </c>
      <c r="L38" s="12">
        <f t="shared" si="1"/>
        <v>173.60000000000002</v>
      </c>
    </row>
    <row r="39" spans="1:12" x14ac:dyDescent="0.3">
      <c r="A39" s="87"/>
      <c r="B39" s="88"/>
      <c r="C39" s="89"/>
      <c r="E39">
        <v>2040</v>
      </c>
      <c r="F39" s="12">
        <v>58.588968373071957</v>
      </c>
      <c r="G39" s="9">
        <v>1652</v>
      </c>
      <c r="J39">
        <v>2040</v>
      </c>
      <c r="K39" s="12">
        <f t="shared" si="1"/>
        <v>5.8588968373071957</v>
      </c>
      <c r="L39" s="12">
        <f t="shared" si="1"/>
        <v>165.20000000000002</v>
      </c>
    </row>
    <row r="40" spans="1:12" x14ac:dyDescent="0.3">
      <c r="A40" s="87"/>
      <c r="B40" s="88"/>
      <c r="C40" s="89"/>
      <c r="E40">
        <v>2041</v>
      </c>
      <c r="F40" s="12">
        <v>55.731550667607777</v>
      </c>
      <c r="G40" s="9">
        <v>1568</v>
      </c>
      <c r="J40">
        <v>2041</v>
      </c>
      <c r="K40" s="12">
        <f t="shared" si="1"/>
        <v>5.5731550667607781</v>
      </c>
      <c r="L40" s="12">
        <f t="shared" si="1"/>
        <v>156.80000000000001</v>
      </c>
    </row>
    <row r="41" spans="1:12" x14ac:dyDescent="0.3">
      <c r="A41" s="87"/>
      <c r="B41" s="88"/>
      <c r="C41" s="89"/>
      <c r="E41">
        <v>2042</v>
      </c>
      <c r="F41" s="12">
        <v>53.013490868080915</v>
      </c>
      <c r="G41" s="9">
        <v>1484</v>
      </c>
      <c r="J41">
        <v>2042</v>
      </c>
      <c r="K41" s="12">
        <f t="shared" si="1"/>
        <v>5.3013490868080915</v>
      </c>
      <c r="L41" s="12">
        <f t="shared" si="1"/>
        <v>148.4</v>
      </c>
    </row>
    <row r="42" spans="1:12" x14ac:dyDescent="0.3">
      <c r="A42" s="87"/>
      <c r="B42" s="88"/>
      <c r="C42" s="89"/>
      <c r="E42">
        <v>2043</v>
      </c>
      <c r="F42" s="12">
        <v>50.427992409218469</v>
      </c>
      <c r="G42" s="9">
        <v>1400</v>
      </c>
      <c r="J42">
        <v>2043</v>
      </c>
      <c r="K42" s="12">
        <f t="shared" si="1"/>
        <v>5.0427992409218474</v>
      </c>
      <c r="L42" s="12">
        <f t="shared" si="1"/>
        <v>140</v>
      </c>
    </row>
    <row r="43" spans="1:12" x14ac:dyDescent="0.3">
      <c r="A43" s="87"/>
      <c r="B43" s="88"/>
      <c r="C43" s="89"/>
      <c r="E43">
        <v>2044</v>
      </c>
      <c r="F43" s="12">
        <v>47.968590198147261</v>
      </c>
      <c r="G43" s="9">
        <v>1344</v>
      </c>
      <c r="J43">
        <v>2044</v>
      </c>
      <c r="K43" s="12">
        <f t="shared" si="1"/>
        <v>4.7968590198147263</v>
      </c>
      <c r="L43" s="12">
        <f t="shared" si="1"/>
        <v>134.4</v>
      </c>
    </row>
    <row r="44" spans="1:12" x14ac:dyDescent="0.3">
      <c r="A44" s="87"/>
      <c r="B44" s="88"/>
      <c r="C44" s="89"/>
      <c r="E44">
        <v>2045</v>
      </c>
      <c r="F44" s="12">
        <v>45.629134448294209</v>
      </c>
      <c r="G44" s="9">
        <v>1288</v>
      </c>
      <c r="J44">
        <v>2045</v>
      </c>
      <c r="K44" s="12">
        <f t="shared" si="1"/>
        <v>4.5629134448294213</v>
      </c>
      <c r="L44" s="12">
        <f t="shared" si="1"/>
        <v>128.80000000000001</v>
      </c>
    </row>
    <row r="45" spans="1:12" x14ac:dyDescent="0.3">
      <c r="A45" s="87"/>
      <c r="B45" s="88"/>
      <c r="C45" s="89"/>
      <c r="E45">
        <v>2046</v>
      </c>
      <c r="F45" s="12">
        <v>43.403775301716607</v>
      </c>
      <c r="G45" s="9">
        <v>1204</v>
      </c>
      <c r="J45">
        <v>2046</v>
      </c>
      <c r="K45" s="12">
        <f t="shared" si="1"/>
        <v>4.3403775301716605</v>
      </c>
      <c r="L45" s="12">
        <f t="shared" si="1"/>
        <v>120.4</v>
      </c>
    </row>
    <row r="46" spans="1:12" x14ac:dyDescent="0.3">
      <c r="A46" s="87"/>
      <c r="B46" s="88"/>
      <c r="C46" s="89"/>
      <c r="E46">
        <v>2047</v>
      </c>
      <c r="F46" s="12">
        <v>41.286948201410191</v>
      </c>
      <c r="G46" s="9">
        <v>1148</v>
      </c>
      <c r="J46">
        <v>2047</v>
      </c>
      <c r="K46" s="12">
        <f t="shared" si="1"/>
        <v>4.1286948201410194</v>
      </c>
      <c r="L46" s="12">
        <f t="shared" si="1"/>
        <v>114.80000000000001</v>
      </c>
    </row>
    <row r="47" spans="1:12" x14ac:dyDescent="0.3">
      <c r="A47" s="87"/>
      <c r="B47" s="88"/>
      <c r="C47" s="89"/>
      <c r="E47">
        <v>2048</v>
      </c>
      <c r="F47" s="12">
        <v>39.27335997701821</v>
      </c>
      <c r="G47" s="9">
        <v>1092</v>
      </c>
      <c r="J47">
        <v>2048</v>
      </c>
      <c r="K47" s="12">
        <f t="shared" si="1"/>
        <v>3.927335997701821</v>
      </c>
      <c r="L47" s="12">
        <f t="shared" si="1"/>
        <v>109.2</v>
      </c>
    </row>
    <row r="48" spans="1:12" x14ac:dyDescent="0.3">
      <c r="A48" s="87"/>
      <c r="B48" s="88"/>
      <c r="C48" s="89"/>
      <c r="E48">
        <v>2049</v>
      </c>
      <c r="F48" s="12">
        <v>37.357975609148404</v>
      </c>
      <c r="G48" s="9">
        <v>1036</v>
      </c>
      <c r="J48">
        <v>2049</v>
      </c>
      <c r="K48" s="12">
        <f t="shared" si="1"/>
        <v>3.7357975609148406</v>
      </c>
      <c r="L48" s="12">
        <f t="shared" si="1"/>
        <v>103.60000000000001</v>
      </c>
    </row>
    <row r="49" spans="1:12" x14ac:dyDescent="0.3">
      <c r="A49" s="87"/>
      <c r="B49" s="88"/>
      <c r="C49" s="89"/>
      <c r="E49">
        <v>2050</v>
      </c>
      <c r="F49" s="12">
        <v>35.536005639201946</v>
      </c>
      <c r="G49" s="9">
        <v>1008</v>
      </c>
      <c r="J49">
        <v>2050</v>
      </c>
      <c r="K49" s="12">
        <f t="shared" si="1"/>
        <v>3.5536005639201949</v>
      </c>
      <c r="L49" s="12">
        <f t="shared" si="1"/>
        <v>100.80000000000001</v>
      </c>
    </row>
    <row r="50" spans="1:12" x14ac:dyDescent="0.3">
      <c r="B50" s="9"/>
      <c r="C50" s="9"/>
      <c r="E50" s="44" t="s">
        <v>74</v>
      </c>
      <c r="G50" s="43">
        <f>SUM(G23:G49)</f>
        <v>51828</v>
      </c>
      <c r="J50" s="44" t="s">
        <v>74</v>
      </c>
      <c r="L50" s="45">
        <f>SUM(L23:L49)</f>
        <v>5182.7999999999993</v>
      </c>
    </row>
  </sheetData>
  <mergeCells count="3">
    <mergeCell ref="A1:C1"/>
    <mergeCell ref="A10:A11"/>
    <mergeCell ref="I10:J10"/>
  </mergeCells>
  <hyperlinks>
    <hyperlink ref="I11" r:id="rId1" xr:uid="{E6B7663E-5718-4C07-A518-1271AC803629}"/>
  </hyperlinks>
  <pageMargins left="0.7" right="0.7" top="0.75" bottom="0.75" header="0.3" footer="0.3"/>
  <pageSetup orientation="portrait" horizontalDpi="1200" verticalDpi="1200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736C0-46CF-4603-8F1C-A737DDF0A854}">
  <dimension ref="A1:R50"/>
  <sheetViews>
    <sheetView zoomScale="90" zoomScaleNormal="90" workbookViewId="0">
      <selection sqref="A1:C1"/>
    </sheetView>
  </sheetViews>
  <sheetFormatPr defaultRowHeight="14.4" x14ac:dyDescent="0.3"/>
  <cols>
    <col min="1" max="1" width="15.6640625" customWidth="1"/>
    <col min="2" max="2" width="10.5546875" bestFit="1" customWidth="1"/>
    <col min="3" max="3" width="27.6640625" customWidth="1"/>
    <col min="4" max="4" width="15.6640625" customWidth="1"/>
    <col min="5" max="5" width="19.5546875" customWidth="1"/>
    <col min="6" max="6" width="13.109375" customWidth="1"/>
    <col min="7" max="7" width="18.88671875" customWidth="1"/>
    <col min="8" max="8" width="11.33203125" customWidth="1"/>
    <col min="9" max="9" width="11.6640625" customWidth="1"/>
    <col min="10" max="10" width="13.6640625" customWidth="1"/>
    <col min="11" max="11" width="16.5546875" customWidth="1"/>
    <col min="12" max="12" width="9.6640625" customWidth="1"/>
    <col min="13" max="13" width="11.5546875" customWidth="1"/>
  </cols>
  <sheetData>
    <row r="1" spans="1:18" ht="23.4" x14ac:dyDescent="0.45">
      <c r="A1" s="93" t="s">
        <v>41</v>
      </c>
      <c r="B1" s="93"/>
      <c r="C1" s="93"/>
    </row>
    <row r="3" spans="1:18" x14ac:dyDescent="0.3">
      <c r="A3" s="63" t="s">
        <v>42</v>
      </c>
      <c r="B3" s="63"/>
      <c r="C3" s="63"/>
      <c r="D3" s="13"/>
    </row>
    <row r="4" spans="1:18" x14ac:dyDescent="0.3">
      <c r="A4" s="6" t="s">
        <v>43</v>
      </c>
      <c r="J4" s="63" t="s">
        <v>44</v>
      </c>
      <c r="K4" s="64"/>
    </row>
    <row r="5" spans="1:18" ht="30.75" customHeight="1" x14ac:dyDescent="0.3">
      <c r="A5" s="17" t="s">
        <v>45</v>
      </c>
      <c r="B5" s="17"/>
      <c r="C5" s="17" t="s">
        <v>46</v>
      </c>
      <c r="D5" s="17" t="s">
        <v>47</v>
      </c>
      <c r="E5" s="17" t="s">
        <v>48</v>
      </c>
      <c r="F5" s="17" t="s">
        <v>49</v>
      </c>
      <c r="G5" s="17" t="s">
        <v>50</v>
      </c>
      <c r="H5" s="17" t="s">
        <v>51</v>
      </c>
      <c r="I5" s="18" t="s">
        <v>52</v>
      </c>
      <c r="J5" s="18" t="s">
        <v>53</v>
      </c>
      <c r="M5" s="63" t="s">
        <v>54</v>
      </c>
      <c r="N5" s="64"/>
      <c r="O5" s="64"/>
      <c r="P5" s="64"/>
      <c r="Q5" s="64"/>
      <c r="R5" s="64"/>
    </row>
    <row r="6" spans="1:18" x14ac:dyDescent="0.3">
      <c r="A6">
        <v>4.5999999999999996</v>
      </c>
      <c r="B6">
        <v>365</v>
      </c>
      <c r="C6">
        <f>A6*B6</f>
        <v>1678.9999999999998</v>
      </c>
      <c r="D6">
        <v>13110</v>
      </c>
      <c r="E6" s="9">
        <f>C6*D6</f>
        <v>22011689.999999996</v>
      </c>
      <c r="F6" s="9"/>
      <c r="G6">
        <f>1/2204.62</f>
        <v>4.535929094356397E-4</v>
      </c>
      <c r="H6" s="9">
        <f>E6*G6</f>
        <v>9984.3465086953747</v>
      </c>
      <c r="I6">
        <v>37</v>
      </c>
      <c r="J6" s="9">
        <f>H6*I6</f>
        <v>369420.82082172885</v>
      </c>
    </row>
    <row r="7" spans="1:18" x14ac:dyDescent="0.3">
      <c r="E7" s="9"/>
      <c r="F7" s="9"/>
      <c r="H7" s="9"/>
      <c r="J7" s="9"/>
    </row>
    <row r="8" spans="1:18" x14ac:dyDescent="0.3">
      <c r="E8" s="9"/>
      <c r="F8" s="9"/>
      <c r="H8" s="9"/>
      <c r="J8" s="9"/>
    </row>
    <row r="9" spans="1:18" ht="15" thickBot="1" x14ac:dyDescent="0.35">
      <c r="A9" s="63" t="s">
        <v>55</v>
      </c>
      <c r="B9" s="64"/>
      <c r="G9" s="15"/>
      <c r="H9" s="16"/>
    </row>
    <row r="10" spans="1:18" ht="32.25" customHeight="1" thickTop="1" x14ac:dyDescent="0.3">
      <c r="A10" s="94" t="s">
        <v>56</v>
      </c>
      <c r="B10" s="20" t="s">
        <v>57</v>
      </c>
      <c r="C10" s="78" t="s">
        <v>58</v>
      </c>
      <c r="E10" s="63" t="s">
        <v>59</v>
      </c>
      <c r="I10" s="96" t="s">
        <v>60</v>
      </c>
      <c r="J10" s="96"/>
    </row>
    <row r="11" spans="1:18" ht="15" thickBot="1" x14ac:dyDescent="0.35">
      <c r="A11" s="95"/>
      <c r="B11" s="7" t="s">
        <v>61</v>
      </c>
      <c r="C11" s="8" t="s">
        <v>62</v>
      </c>
      <c r="E11" s="23" t="s">
        <v>63</v>
      </c>
      <c r="F11" s="25">
        <f>J6</f>
        <v>369420.82082172885</v>
      </c>
      <c r="G11" s="22"/>
      <c r="I11" s="30" t="s">
        <v>64</v>
      </c>
      <c r="J11" s="22"/>
    </row>
    <row r="12" spans="1:18" ht="15" thickBot="1" x14ac:dyDescent="0.35">
      <c r="A12" s="79">
        <v>1930</v>
      </c>
      <c r="B12" s="10">
        <v>9984</v>
      </c>
      <c r="C12" s="80">
        <v>9076.363636363636</v>
      </c>
      <c r="E12" s="26" t="s">
        <v>65</v>
      </c>
      <c r="F12" s="22">
        <v>73</v>
      </c>
      <c r="G12" s="27">
        <v>72.657569838334425</v>
      </c>
      <c r="I12" s="22">
        <v>1930</v>
      </c>
      <c r="J12" s="25">
        <v>11933</v>
      </c>
    </row>
    <row r="13" spans="1:18" ht="15" thickBot="1" x14ac:dyDescent="0.35">
      <c r="A13" s="79">
        <v>1931</v>
      </c>
      <c r="B13" s="10">
        <v>9984</v>
      </c>
      <c r="C13" s="80">
        <v>9076.363636363636</v>
      </c>
      <c r="E13" s="23" t="s">
        <v>66</v>
      </c>
      <c r="F13" s="25">
        <v>2044</v>
      </c>
      <c r="G13" s="28"/>
      <c r="I13" s="22">
        <v>1940</v>
      </c>
      <c r="J13" s="25">
        <v>12572</v>
      </c>
    </row>
    <row r="14" spans="1:18" ht="15" thickBot="1" x14ac:dyDescent="0.35">
      <c r="A14" s="79">
        <v>1932</v>
      </c>
      <c r="B14" s="10">
        <v>9984</v>
      </c>
      <c r="C14" s="80">
        <v>9076.363636363636</v>
      </c>
      <c r="E14" s="24"/>
      <c r="F14" s="2"/>
      <c r="I14" s="22">
        <v>1950</v>
      </c>
      <c r="J14" s="25">
        <v>14012</v>
      </c>
    </row>
    <row r="15" spans="1:18" ht="15" thickBot="1" x14ac:dyDescent="0.35">
      <c r="A15" s="79">
        <v>1933</v>
      </c>
      <c r="B15" s="10">
        <v>9984</v>
      </c>
      <c r="C15" s="80">
        <v>9076.363636363636</v>
      </c>
      <c r="I15" s="22">
        <v>1960</v>
      </c>
      <c r="J15" s="25">
        <v>13922</v>
      </c>
    </row>
    <row r="16" spans="1:18" ht="15" thickBot="1" x14ac:dyDescent="0.35">
      <c r="A16" s="79">
        <v>1934</v>
      </c>
      <c r="B16" s="10">
        <v>9984</v>
      </c>
      <c r="C16" s="80">
        <v>9076.363636363636</v>
      </c>
      <c r="I16" s="23" t="s">
        <v>67</v>
      </c>
      <c r="J16" s="25">
        <f>AVERAGE(J12:J15)</f>
        <v>13109.75</v>
      </c>
    </row>
    <row r="17" spans="1:18" ht="15" thickBot="1" x14ac:dyDescent="0.35">
      <c r="A17" s="79">
        <v>1935</v>
      </c>
      <c r="B17" s="10">
        <v>9984</v>
      </c>
      <c r="C17" s="80">
        <v>9076.363636363636</v>
      </c>
    </row>
    <row r="18" spans="1:18" ht="15" thickBot="1" x14ac:dyDescent="0.35">
      <c r="A18" s="79">
        <v>1936</v>
      </c>
      <c r="B18" s="10">
        <v>9984</v>
      </c>
      <c r="C18" s="80">
        <v>9076.363636363636</v>
      </c>
      <c r="E18" s="13"/>
    </row>
    <row r="19" spans="1:18" ht="15" thickBot="1" x14ac:dyDescent="0.35">
      <c r="A19" s="79">
        <v>1937</v>
      </c>
      <c r="B19" s="10">
        <v>9984</v>
      </c>
      <c r="C19" s="80">
        <v>9076.363636363636</v>
      </c>
      <c r="E19" s="13" t="s">
        <v>68</v>
      </c>
    </row>
    <row r="20" spans="1:18" ht="15" thickBot="1" x14ac:dyDescent="0.35">
      <c r="A20" s="79">
        <v>1938</v>
      </c>
      <c r="B20" s="10">
        <v>9984</v>
      </c>
      <c r="C20" s="80">
        <v>9076.363636363636</v>
      </c>
      <c r="E20" s="63" t="s">
        <v>69</v>
      </c>
      <c r="F20" s="63"/>
      <c r="G20" s="63"/>
      <c r="J20" s="63" t="s">
        <v>70</v>
      </c>
      <c r="K20" s="63"/>
      <c r="L20" s="63"/>
      <c r="M20" s="63"/>
    </row>
    <row r="21" spans="1:18" x14ac:dyDescent="0.3">
      <c r="A21" s="79">
        <v>1939</v>
      </c>
      <c r="B21" s="10">
        <v>9984</v>
      </c>
      <c r="C21" s="80">
        <v>9076.363636363636</v>
      </c>
      <c r="F21" s="13" t="s">
        <v>65</v>
      </c>
      <c r="G21" s="13" t="s">
        <v>66</v>
      </c>
      <c r="K21" s="13" t="s">
        <v>65</v>
      </c>
      <c r="L21" s="13" t="s">
        <v>66</v>
      </c>
    </row>
    <row r="22" spans="1:18" x14ac:dyDescent="0.3">
      <c r="A22" s="81">
        <v>1940</v>
      </c>
      <c r="B22" s="10">
        <v>9984</v>
      </c>
      <c r="C22" s="80">
        <v>9076.363636363636</v>
      </c>
      <c r="E22" s="42" t="s">
        <v>71</v>
      </c>
      <c r="F22" s="40">
        <v>73</v>
      </c>
      <c r="G22" s="41">
        <v>2044</v>
      </c>
      <c r="J22" s="42" t="s">
        <v>71</v>
      </c>
      <c r="K22" s="40">
        <v>73</v>
      </c>
      <c r="L22" s="41">
        <v>2044</v>
      </c>
    </row>
    <row r="23" spans="1:18" x14ac:dyDescent="0.3">
      <c r="A23" s="81">
        <v>1941</v>
      </c>
      <c r="B23" s="10">
        <v>9984</v>
      </c>
      <c r="C23" s="80">
        <v>9076.363636363636</v>
      </c>
      <c r="E23">
        <v>2025</v>
      </c>
      <c r="F23" s="12">
        <v>53.826051606692573</v>
      </c>
      <c r="G23" s="9">
        <v>1512</v>
      </c>
      <c r="J23">
        <v>2025</v>
      </c>
      <c r="K23" s="12">
        <f>F23*0.1</f>
        <v>5.3826051606692573</v>
      </c>
      <c r="L23" s="12">
        <f>G23*0.1</f>
        <v>151.20000000000002</v>
      </c>
      <c r="O23" s="63" t="s">
        <v>72</v>
      </c>
      <c r="P23" s="64"/>
      <c r="Q23" s="64"/>
      <c r="R23" s="64"/>
    </row>
    <row r="24" spans="1:18" x14ac:dyDescent="0.3">
      <c r="A24" s="81">
        <v>1942</v>
      </c>
      <c r="B24" s="10">
        <v>9984</v>
      </c>
      <c r="C24" s="80">
        <v>9076.363636363636</v>
      </c>
      <c r="E24">
        <v>2026</v>
      </c>
      <c r="F24" s="12">
        <v>51.200924092979903</v>
      </c>
      <c r="G24" s="9">
        <v>1428</v>
      </c>
      <c r="J24">
        <v>2026</v>
      </c>
      <c r="K24" s="12">
        <f t="shared" ref="K24:L28" si="0">F24*0.1</f>
        <v>5.1200924092979907</v>
      </c>
      <c r="L24" s="12">
        <f t="shared" si="0"/>
        <v>142.80000000000001</v>
      </c>
    </row>
    <row r="25" spans="1:18" x14ac:dyDescent="0.3">
      <c r="A25" s="79">
        <v>1943</v>
      </c>
      <c r="B25" s="10">
        <v>9984</v>
      </c>
      <c r="C25" s="80">
        <v>9076.363636363636</v>
      </c>
      <c r="E25">
        <v>2027</v>
      </c>
      <c r="F25" s="12">
        <v>48.703825558870015</v>
      </c>
      <c r="G25" s="9">
        <v>1372</v>
      </c>
      <c r="J25">
        <v>2027</v>
      </c>
      <c r="K25" s="12">
        <f t="shared" si="0"/>
        <v>4.8703825558870015</v>
      </c>
      <c r="L25" s="12">
        <f t="shared" si="0"/>
        <v>137.20000000000002</v>
      </c>
    </row>
    <row r="26" spans="1:18" x14ac:dyDescent="0.3">
      <c r="A26" s="79">
        <v>1944</v>
      </c>
      <c r="B26" s="10">
        <v>9984</v>
      </c>
      <c r="C26" s="80">
        <v>9076.363636363636</v>
      </c>
      <c r="E26">
        <v>2028</v>
      </c>
      <c r="F26" s="12">
        <v>46.328511957347089</v>
      </c>
      <c r="G26" s="9">
        <v>1288</v>
      </c>
      <c r="J26">
        <v>2028</v>
      </c>
      <c r="K26" s="12">
        <f t="shared" si="0"/>
        <v>4.6328511957347089</v>
      </c>
      <c r="L26" s="12">
        <f t="shared" si="0"/>
        <v>128.80000000000001</v>
      </c>
    </row>
    <row r="27" spans="1:18" x14ac:dyDescent="0.3">
      <c r="A27" s="79">
        <v>1945</v>
      </c>
      <c r="B27" s="10">
        <v>9984</v>
      </c>
      <c r="C27" s="80">
        <v>9076.363636363636</v>
      </c>
      <c r="E27">
        <v>2029</v>
      </c>
      <c r="F27" s="12">
        <v>44.069043767161709</v>
      </c>
      <c r="G27" s="9">
        <v>1232</v>
      </c>
      <c r="J27">
        <v>2029</v>
      </c>
      <c r="K27" s="12">
        <f t="shared" si="0"/>
        <v>4.4069043767161711</v>
      </c>
      <c r="L27" s="12">
        <f t="shared" si="0"/>
        <v>123.2</v>
      </c>
    </row>
    <row r="28" spans="1:18" x14ac:dyDescent="0.3">
      <c r="A28" s="79">
        <v>1946</v>
      </c>
      <c r="B28" s="10">
        <v>9984</v>
      </c>
      <c r="C28" s="80">
        <v>9076.363636363636</v>
      </c>
      <c r="E28">
        <v>2030</v>
      </c>
      <c r="F28" s="12">
        <v>41.919771140934024</v>
      </c>
      <c r="G28" s="9">
        <v>1176</v>
      </c>
      <c r="J28">
        <v>2030</v>
      </c>
      <c r="K28" s="12">
        <f t="shared" si="0"/>
        <v>4.1919771140934028</v>
      </c>
      <c r="L28" s="12">
        <f t="shared" si="0"/>
        <v>117.60000000000001</v>
      </c>
    </row>
    <row r="29" spans="1:18" x14ac:dyDescent="0.3">
      <c r="A29" s="79">
        <v>1947</v>
      </c>
      <c r="B29" s="10">
        <v>9984</v>
      </c>
      <c r="C29" s="80">
        <v>9076.363636363636</v>
      </c>
      <c r="E29" s="44" t="s">
        <v>73</v>
      </c>
      <c r="F29" s="13"/>
      <c r="H29" s="43">
        <f>SUM(G23:G28)</f>
        <v>8008</v>
      </c>
      <c r="J29" s="44" t="s">
        <v>73</v>
      </c>
      <c r="M29" s="45">
        <f>SUM(L23:L28)</f>
        <v>800.80000000000007</v>
      </c>
    </row>
    <row r="30" spans="1:18" x14ac:dyDescent="0.3">
      <c r="A30" s="79">
        <v>1948</v>
      </c>
      <c r="B30" s="10">
        <v>9984</v>
      </c>
      <c r="C30" s="80">
        <v>9076.363636363636</v>
      </c>
      <c r="E30">
        <v>2031</v>
      </c>
      <c r="F30" s="12">
        <v>39.875319777592303</v>
      </c>
      <c r="G30" s="9">
        <v>1120</v>
      </c>
      <c r="J30">
        <v>2031</v>
      </c>
      <c r="K30" s="12">
        <f>F30*0.1</f>
        <v>3.9875319777592306</v>
      </c>
      <c r="L30" s="12">
        <f>G30*0.1</f>
        <v>112</v>
      </c>
    </row>
    <row r="31" spans="1:18" x14ac:dyDescent="0.3">
      <c r="A31" s="79">
        <v>1949</v>
      </c>
      <c r="B31" s="10">
        <v>9984</v>
      </c>
      <c r="C31" s="80">
        <v>9076.363636363636</v>
      </c>
      <c r="E31">
        <v>2032</v>
      </c>
      <c r="F31" s="12">
        <v>37.930577483821068</v>
      </c>
      <c r="G31" s="9">
        <v>1064</v>
      </c>
      <c r="J31">
        <v>2032</v>
      </c>
      <c r="K31" s="12">
        <f t="shared" ref="K31:L49" si="1">F31*0.1</f>
        <v>3.7930577483821071</v>
      </c>
      <c r="L31" s="12">
        <f t="shared" si="1"/>
        <v>106.4</v>
      </c>
    </row>
    <row r="32" spans="1:18" x14ac:dyDescent="0.3">
      <c r="A32" s="79">
        <v>1950</v>
      </c>
      <c r="B32" s="10">
        <v>9984</v>
      </c>
      <c r="C32" s="80">
        <v>9076.363636363636</v>
      </c>
      <c r="E32">
        <v>2033</v>
      </c>
      <c r="F32" s="12">
        <v>36.080681390914854</v>
      </c>
      <c r="G32" s="9">
        <v>1008</v>
      </c>
      <c r="J32">
        <v>2033</v>
      </c>
      <c r="K32" s="12">
        <f t="shared" si="1"/>
        <v>3.6080681390914857</v>
      </c>
      <c r="L32" s="12">
        <f t="shared" si="1"/>
        <v>100.80000000000001</v>
      </c>
    </row>
    <row r="33" spans="1:12" x14ac:dyDescent="0.3">
      <c r="A33" s="79">
        <v>1951</v>
      </c>
      <c r="B33" s="10">
        <v>9984</v>
      </c>
      <c r="C33" s="80">
        <v>9076.363636363636</v>
      </c>
      <c r="E33">
        <v>2034</v>
      </c>
      <c r="F33" s="12">
        <v>34.32100579507356</v>
      </c>
      <c r="G33" s="9">
        <v>952</v>
      </c>
      <c r="J33">
        <v>2034</v>
      </c>
      <c r="K33" s="12">
        <f t="shared" si="1"/>
        <v>3.432100579507356</v>
      </c>
      <c r="L33" s="12">
        <f t="shared" si="1"/>
        <v>95.2</v>
      </c>
    </row>
    <row r="34" spans="1:12" ht="15" thickBot="1" x14ac:dyDescent="0.35">
      <c r="A34" s="79">
        <v>1952</v>
      </c>
      <c r="B34" s="10">
        <v>9984</v>
      </c>
      <c r="C34" s="80">
        <v>9076.363636363636</v>
      </c>
      <c r="E34">
        <v>2035</v>
      </c>
      <c r="F34" s="12">
        <v>32.647150590733496</v>
      </c>
      <c r="G34" s="9">
        <v>924</v>
      </c>
      <c r="J34">
        <v>2035</v>
      </c>
      <c r="K34" s="12">
        <f t="shared" si="1"/>
        <v>3.2647150590733496</v>
      </c>
      <c r="L34" s="12">
        <f t="shared" si="1"/>
        <v>92.4</v>
      </c>
    </row>
    <row r="35" spans="1:12" ht="15" thickBot="1" x14ac:dyDescent="0.35">
      <c r="A35" s="79">
        <v>1953</v>
      </c>
      <c r="B35" s="10">
        <v>9984</v>
      </c>
      <c r="C35" s="80">
        <v>9076.363636363636</v>
      </c>
      <c r="E35">
        <v>2036</v>
      </c>
      <c r="F35" s="12">
        <v>31.054930268011571</v>
      </c>
      <c r="G35" s="9">
        <v>868</v>
      </c>
      <c r="J35">
        <v>2036</v>
      </c>
      <c r="K35" s="12">
        <f t="shared" si="1"/>
        <v>3.1054930268011574</v>
      </c>
      <c r="L35" s="12">
        <f t="shared" si="1"/>
        <v>86.800000000000011</v>
      </c>
    </row>
    <row r="36" spans="1:12" ht="15" thickBot="1" x14ac:dyDescent="0.35">
      <c r="A36" s="79">
        <v>1954</v>
      </c>
      <c r="B36" s="10">
        <v>9984</v>
      </c>
      <c r="C36" s="80">
        <v>9076.363636363636</v>
      </c>
      <c r="E36">
        <v>2037</v>
      </c>
      <c r="F36" s="12">
        <v>29.540363446750447</v>
      </c>
      <c r="G36" s="9">
        <v>840</v>
      </c>
      <c r="J36">
        <v>2037</v>
      </c>
      <c r="K36" s="12">
        <f t="shared" si="1"/>
        <v>2.9540363446750448</v>
      </c>
      <c r="L36" s="12">
        <f t="shared" si="1"/>
        <v>84</v>
      </c>
    </row>
    <row r="37" spans="1:12" ht="15" thickBot="1" x14ac:dyDescent="0.35">
      <c r="A37" s="79">
        <v>1955</v>
      </c>
      <c r="B37" s="10">
        <v>9984</v>
      </c>
      <c r="C37" s="80">
        <v>9076.363636363636</v>
      </c>
      <c r="E37">
        <v>2038</v>
      </c>
      <c r="F37" s="12">
        <v>28.099662920994358</v>
      </c>
      <c r="G37" s="9">
        <v>784</v>
      </c>
      <c r="J37">
        <v>2038</v>
      </c>
      <c r="K37" s="12">
        <f t="shared" si="1"/>
        <v>2.8099662920994359</v>
      </c>
      <c r="L37" s="12">
        <f t="shared" si="1"/>
        <v>78.400000000000006</v>
      </c>
    </row>
    <row r="38" spans="1:12" ht="15" thickBot="1" x14ac:dyDescent="0.35">
      <c r="A38" s="79">
        <v>1956</v>
      </c>
      <c r="B38" s="10">
        <v>9984</v>
      </c>
      <c r="C38" s="80">
        <v>9076.363636363636</v>
      </c>
      <c r="E38">
        <v>2039</v>
      </c>
      <c r="F38" s="12">
        <v>26.729226189001515</v>
      </c>
      <c r="G38" s="9">
        <v>756</v>
      </c>
      <c r="J38">
        <v>2039</v>
      </c>
      <c r="K38" s="12">
        <f t="shared" si="1"/>
        <v>2.6729226189001518</v>
      </c>
      <c r="L38" s="12">
        <f t="shared" si="1"/>
        <v>75.600000000000009</v>
      </c>
    </row>
    <row r="39" spans="1:12" ht="15" thickBot="1" x14ac:dyDescent="0.35">
      <c r="A39" s="79">
        <v>1957</v>
      </c>
      <c r="B39" s="10">
        <v>9984</v>
      </c>
      <c r="C39" s="80">
        <v>9076.363636363636</v>
      </c>
      <c r="E39">
        <v>2040</v>
      </c>
      <c r="F39" s="12">
        <v>25.425626445113323</v>
      </c>
      <c r="G39" s="9">
        <v>700</v>
      </c>
      <c r="J39">
        <v>2040</v>
      </c>
      <c r="K39" s="12">
        <f t="shared" si="1"/>
        <v>2.5425626445113325</v>
      </c>
      <c r="L39" s="12">
        <f t="shared" si="1"/>
        <v>70</v>
      </c>
    </row>
    <row r="40" spans="1:12" ht="15" thickBot="1" x14ac:dyDescent="0.35">
      <c r="A40" s="79">
        <v>1958</v>
      </c>
      <c r="B40" s="10">
        <v>9984</v>
      </c>
      <c r="C40" s="80">
        <v>9076.363636363636</v>
      </c>
      <c r="E40">
        <v>2041</v>
      </c>
      <c r="F40" s="12">
        <v>24.185604010955281</v>
      </c>
      <c r="G40" s="9">
        <v>672</v>
      </c>
      <c r="J40">
        <v>2041</v>
      </c>
      <c r="K40" s="12">
        <f t="shared" si="1"/>
        <v>2.4185604010955282</v>
      </c>
      <c r="L40" s="12">
        <f t="shared" si="1"/>
        <v>67.2</v>
      </c>
    </row>
    <row r="41" spans="1:12" ht="15" thickBot="1" x14ac:dyDescent="0.35">
      <c r="A41" s="79">
        <v>1959</v>
      </c>
      <c r="B41" s="10">
        <v>9984</v>
      </c>
      <c r="C41" s="80">
        <v>9076.363636363636</v>
      </c>
      <c r="E41">
        <v>2042</v>
      </c>
      <c r="F41" s="12">
        <v>23.00605818454315</v>
      </c>
      <c r="G41" s="9">
        <v>644</v>
      </c>
      <c r="J41">
        <v>2042</v>
      </c>
      <c r="K41" s="12">
        <f t="shared" si="1"/>
        <v>2.300605818454315</v>
      </c>
      <c r="L41" s="12">
        <f t="shared" si="1"/>
        <v>64.400000000000006</v>
      </c>
    </row>
    <row r="42" spans="1:12" ht="15" thickBot="1" x14ac:dyDescent="0.35">
      <c r="A42" s="79">
        <v>1960</v>
      </c>
      <c r="B42" s="10">
        <v>9984</v>
      </c>
      <c r="C42" s="80">
        <v>9076.363636363636</v>
      </c>
      <c r="E42">
        <v>2043</v>
      </c>
      <c r="F42" s="12">
        <v>21.884039486912929</v>
      </c>
      <c r="G42" s="9">
        <v>616</v>
      </c>
      <c r="J42">
        <v>2043</v>
      </c>
      <c r="K42" s="12">
        <f t="shared" si="1"/>
        <v>2.1884039486912932</v>
      </c>
      <c r="L42" s="12">
        <f t="shared" si="1"/>
        <v>61.6</v>
      </c>
    </row>
    <row r="43" spans="1:12" ht="15" thickBot="1" x14ac:dyDescent="0.35">
      <c r="A43" s="79">
        <v>1961</v>
      </c>
      <c r="B43" s="10">
        <v>9984</v>
      </c>
      <c r="C43" s="80">
        <v>9076.363636363636</v>
      </c>
      <c r="E43">
        <v>2044</v>
      </c>
      <c r="F43" s="12">
        <v>20.816742286887081</v>
      </c>
      <c r="G43" s="9">
        <v>588</v>
      </c>
      <c r="J43">
        <v>2044</v>
      </c>
      <c r="K43" s="12">
        <f t="shared" si="1"/>
        <v>2.081674228688708</v>
      </c>
      <c r="L43" s="12">
        <f t="shared" si="1"/>
        <v>58.800000000000004</v>
      </c>
    </row>
    <row r="44" spans="1:12" ht="15" thickBot="1" x14ac:dyDescent="0.35">
      <c r="A44" s="79">
        <v>1962</v>
      </c>
      <c r="B44" s="10">
        <v>9984</v>
      </c>
      <c r="C44" s="80">
        <v>9076.363636363636</v>
      </c>
      <c r="E44">
        <v>2045</v>
      </c>
      <c r="F44" s="12">
        <v>19.801497785535275</v>
      </c>
      <c r="G44" s="9">
        <v>560</v>
      </c>
      <c r="J44">
        <v>2045</v>
      </c>
      <c r="K44" s="12">
        <f t="shared" si="1"/>
        <v>1.9801497785535276</v>
      </c>
      <c r="L44" s="12">
        <f t="shared" si="1"/>
        <v>56</v>
      </c>
    </row>
    <row r="45" spans="1:12" ht="15" thickBot="1" x14ac:dyDescent="0.35">
      <c r="A45" s="79">
        <v>1963</v>
      </c>
      <c r="B45" s="10">
        <v>9984</v>
      </c>
      <c r="C45" s="80">
        <v>9076.363636363636</v>
      </c>
      <c r="E45">
        <v>2046</v>
      </c>
      <c r="F45" s="12">
        <v>18.835767342786884</v>
      </c>
      <c r="G45" s="9">
        <v>532</v>
      </c>
      <c r="J45">
        <v>2046</v>
      </c>
      <c r="K45" s="12">
        <f t="shared" si="1"/>
        <v>1.8835767342786884</v>
      </c>
      <c r="L45" s="12">
        <f t="shared" si="1"/>
        <v>53.2</v>
      </c>
    </row>
    <row r="46" spans="1:12" ht="15" thickBot="1" x14ac:dyDescent="0.35">
      <c r="A46" s="79">
        <v>1964</v>
      </c>
      <c r="B46" s="10">
        <v>9984</v>
      </c>
      <c r="C46" s="80">
        <v>9076.363636363636</v>
      </c>
      <c r="E46">
        <v>2047</v>
      </c>
      <c r="F46" s="12">
        <v>17.917136129508513</v>
      </c>
      <c r="G46" s="9">
        <v>504</v>
      </c>
      <c r="J46">
        <v>2047</v>
      </c>
      <c r="K46" s="12">
        <f t="shared" si="1"/>
        <v>1.7917136129508515</v>
      </c>
      <c r="L46" s="12">
        <f t="shared" si="1"/>
        <v>50.400000000000006</v>
      </c>
    </row>
    <row r="47" spans="1:12" ht="15" thickBot="1" x14ac:dyDescent="0.35">
      <c r="A47" s="79">
        <v>1965</v>
      </c>
      <c r="B47" s="10">
        <v>9984</v>
      </c>
      <c r="C47" s="80">
        <v>9076.363636363636</v>
      </c>
      <c r="E47">
        <v>2048</v>
      </c>
      <c r="F47" s="12">
        <v>17.043307089173332</v>
      </c>
      <c r="G47" s="9">
        <v>476</v>
      </c>
      <c r="J47">
        <v>2048</v>
      </c>
      <c r="K47" s="12">
        <f t="shared" si="1"/>
        <v>1.7043307089173334</v>
      </c>
      <c r="L47" s="12">
        <f t="shared" si="1"/>
        <v>47.6</v>
      </c>
    </row>
    <row r="48" spans="1:12" ht="15" thickBot="1" x14ac:dyDescent="0.35">
      <c r="A48" s="79">
        <v>1966</v>
      </c>
      <c r="B48" s="10">
        <v>9984</v>
      </c>
      <c r="C48" s="80">
        <v>9076.363636363636</v>
      </c>
      <c r="E48">
        <v>2049</v>
      </c>
      <c r="F48" s="12">
        <v>16.212095194023291</v>
      </c>
      <c r="G48" s="9">
        <v>448</v>
      </c>
      <c r="J48">
        <v>2049</v>
      </c>
      <c r="K48" s="12">
        <f t="shared" si="1"/>
        <v>1.6212095194023293</v>
      </c>
      <c r="L48" s="12">
        <f t="shared" si="1"/>
        <v>44.800000000000004</v>
      </c>
    </row>
    <row r="49" spans="1:12" ht="15" thickBot="1" x14ac:dyDescent="0.35">
      <c r="A49" s="79">
        <v>1967</v>
      </c>
      <c r="B49" s="10">
        <v>9984</v>
      </c>
      <c r="C49" s="80">
        <v>9076.363636363636</v>
      </c>
      <c r="E49">
        <v>2050</v>
      </c>
      <c r="F49" s="12">
        <v>15.421421981361567</v>
      </c>
      <c r="G49" s="9">
        <v>420</v>
      </c>
      <c r="J49">
        <v>2050</v>
      </c>
      <c r="K49" s="12">
        <f t="shared" si="1"/>
        <v>1.5421421981361567</v>
      </c>
      <c r="L49" s="12">
        <f t="shared" si="1"/>
        <v>42</v>
      </c>
    </row>
    <row r="50" spans="1:12" x14ac:dyDescent="0.3">
      <c r="A50">
        <v>1968</v>
      </c>
      <c r="B50" s="9">
        <v>9984</v>
      </c>
      <c r="C50" s="9">
        <v>9076.363636363636</v>
      </c>
      <c r="E50" s="44" t="s">
        <v>74</v>
      </c>
      <c r="G50" s="43">
        <f>SUM(G23:G49)</f>
        <v>22484</v>
      </c>
      <c r="J50" s="44" t="s">
        <v>74</v>
      </c>
      <c r="L50" s="45">
        <f>SUM(L23:L49)</f>
        <v>2248.4</v>
      </c>
    </row>
  </sheetData>
  <mergeCells count="3">
    <mergeCell ref="A10:A11"/>
    <mergeCell ref="A1:C1"/>
    <mergeCell ref="I10:J10"/>
  </mergeCells>
  <hyperlinks>
    <hyperlink ref="I11" r:id="rId1" xr:uid="{8D8DC333-D2CC-42B7-B463-458D4FC6B30D}"/>
  </hyperlinks>
  <pageMargins left="0.7" right="0.7" top="0.75" bottom="0.75" header="0.3" footer="0.3"/>
  <pageSetup orientation="portrait" horizontalDpi="1200" verticalDpi="1200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35730-EA71-4D55-87C1-94027DC44886}">
  <dimension ref="A1:R52"/>
  <sheetViews>
    <sheetView zoomScale="90" zoomScaleNormal="90" workbookViewId="0">
      <selection sqref="A1:C1"/>
    </sheetView>
  </sheetViews>
  <sheetFormatPr defaultRowHeight="14.4" x14ac:dyDescent="0.3"/>
  <cols>
    <col min="2" max="2" width="14.33203125" customWidth="1"/>
    <col min="3" max="3" width="16.5546875" customWidth="1"/>
    <col min="4" max="4" width="14" customWidth="1"/>
    <col min="5" max="5" width="17.88671875" customWidth="1"/>
    <col min="6" max="6" width="9.6640625" customWidth="1"/>
    <col min="7" max="7" width="19.88671875" customWidth="1"/>
    <col min="8" max="8" width="15.88671875" customWidth="1"/>
    <col min="9" max="9" width="14.44140625" customWidth="1"/>
    <col min="10" max="10" width="19" customWidth="1"/>
    <col min="11" max="11" width="11" customWidth="1"/>
    <col min="13" max="13" width="12.33203125" customWidth="1"/>
  </cols>
  <sheetData>
    <row r="1" spans="1:18" ht="23.4" x14ac:dyDescent="0.45">
      <c r="A1" s="93" t="s">
        <v>75</v>
      </c>
      <c r="B1" s="93"/>
      <c r="C1" s="93"/>
    </row>
    <row r="3" spans="1:18" x14ac:dyDescent="0.3">
      <c r="A3" s="63" t="s">
        <v>42</v>
      </c>
      <c r="B3" s="64"/>
      <c r="C3" s="64"/>
      <c r="D3" s="64"/>
      <c r="J3" s="63" t="s">
        <v>44</v>
      </c>
      <c r="K3" s="64"/>
    </row>
    <row r="4" spans="1:18" ht="28.8" x14ac:dyDescent="0.3">
      <c r="A4" s="13" t="s">
        <v>76</v>
      </c>
      <c r="B4" s="13"/>
      <c r="C4" s="13" t="s">
        <v>46</v>
      </c>
      <c r="D4" s="4" t="s">
        <v>47</v>
      </c>
      <c r="E4" s="4" t="s">
        <v>48</v>
      </c>
      <c r="F4" s="4" t="s">
        <v>49</v>
      </c>
      <c r="G4" s="4" t="s">
        <v>50</v>
      </c>
      <c r="H4" s="4" t="s">
        <v>51</v>
      </c>
      <c r="I4" s="61" t="s">
        <v>52</v>
      </c>
      <c r="J4" s="61" t="s">
        <v>53</v>
      </c>
      <c r="K4" s="13"/>
    </row>
    <row r="5" spans="1:18" x14ac:dyDescent="0.3">
      <c r="A5">
        <v>5.15</v>
      </c>
      <c r="B5">
        <v>365</v>
      </c>
      <c r="C5">
        <f>A5*B5</f>
        <v>1879.7500000000002</v>
      </c>
      <c r="D5" s="1">
        <v>7436</v>
      </c>
      <c r="E5" s="1">
        <f>C5*D5</f>
        <v>13977821.000000002</v>
      </c>
      <c r="F5" s="1"/>
      <c r="G5" s="1">
        <f>1/2204.62</f>
        <v>4.535929094356397E-4</v>
      </c>
      <c r="H5" s="52">
        <f>E5*G5</f>
        <v>6340.2404949605834</v>
      </c>
      <c r="I5">
        <v>37</v>
      </c>
      <c r="J5" s="9">
        <f>I5*H5</f>
        <v>234588.89831354158</v>
      </c>
      <c r="M5" s="63" t="s">
        <v>54</v>
      </c>
      <c r="N5" s="64"/>
      <c r="O5" s="64"/>
      <c r="P5" s="64"/>
      <c r="Q5" s="64"/>
      <c r="R5" s="64"/>
    </row>
    <row r="6" spans="1:18" x14ac:dyDescent="0.3">
      <c r="A6" s="1"/>
      <c r="B6" s="2"/>
      <c r="C6" s="1"/>
      <c r="D6" s="1"/>
      <c r="E6" s="1"/>
      <c r="F6" s="1"/>
      <c r="G6" s="1"/>
      <c r="H6" s="1"/>
    </row>
    <row r="7" spans="1:18" x14ac:dyDescent="0.3">
      <c r="A7" s="1"/>
      <c r="B7" s="1"/>
      <c r="C7" s="1"/>
      <c r="D7" s="1"/>
      <c r="E7" s="1"/>
      <c r="F7" s="1"/>
      <c r="G7" s="1"/>
      <c r="H7" s="1"/>
    </row>
    <row r="8" spans="1:18" ht="15" thickBot="1" x14ac:dyDescent="0.35">
      <c r="A8" s="63" t="s">
        <v>55</v>
      </c>
      <c r="B8" s="65"/>
      <c r="C8" s="3"/>
      <c r="D8" s="4"/>
      <c r="E8" s="4"/>
      <c r="F8" s="4"/>
      <c r="G8" s="4"/>
      <c r="H8" s="1"/>
    </row>
    <row r="9" spans="1:18" ht="32.25" customHeight="1" thickTop="1" x14ac:dyDescent="0.3">
      <c r="A9" s="94" t="s">
        <v>56</v>
      </c>
      <c r="B9" s="20" t="s">
        <v>77</v>
      </c>
      <c r="C9" s="78" t="s">
        <v>58</v>
      </c>
      <c r="E9" s="63" t="s">
        <v>59</v>
      </c>
      <c r="G9" s="1"/>
      <c r="H9" s="1"/>
      <c r="I9" s="96" t="s">
        <v>60</v>
      </c>
      <c r="J9" s="96"/>
    </row>
    <row r="10" spans="1:18" ht="27" thickBot="1" x14ac:dyDescent="0.35">
      <c r="A10" s="95"/>
      <c r="B10" s="7" t="s">
        <v>62</v>
      </c>
      <c r="C10" s="8" t="s">
        <v>61</v>
      </c>
      <c r="E10" s="23" t="s">
        <v>78</v>
      </c>
      <c r="F10" s="48">
        <f>J5</f>
        <v>234588.89831354158</v>
      </c>
      <c r="G10" s="31"/>
      <c r="H10" s="1"/>
      <c r="I10" s="31" t="s">
        <v>64</v>
      </c>
      <c r="J10" s="22"/>
    </row>
    <row r="11" spans="1:18" ht="15" thickBot="1" x14ac:dyDescent="0.35">
      <c r="A11" s="79">
        <v>1940</v>
      </c>
      <c r="B11" s="10">
        <v>6340</v>
      </c>
      <c r="C11" s="80">
        <v>5763.636363636364</v>
      </c>
      <c r="E11" s="23" t="s">
        <v>65</v>
      </c>
      <c r="F11" s="22">
        <v>68</v>
      </c>
      <c r="G11" s="49">
        <v>67.63</v>
      </c>
      <c r="H11" s="1"/>
      <c r="I11" s="31">
        <v>1940</v>
      </c>
      <c r="J11" s="25">
        <v>6873</v>
      </c>
    </row>
    <row r="12" spans="1:18" ht="15" thickBot="1" x14ac:dyDescent="0.35">
      <c r="A12" s="79">
        <v>1941</v>
      </c>
      <c r="B12" s="10">
        <v>6340</v>
      </c>
      <c r="C12" s="80">
        <v>5763.636363636364</v>
      </c>
      <c r="E12" s="50" t="s">
        <v>66</v>
      </c>
      <c r="F12" s="51">
        <v>1904</v>
      </c>
      <c r="G12" s="31"/>
      <c r="I12" s="31">
        <v>1950</v>
      </c>
      <c r="J12" s="25">
        <v>7481</v>
      </c>
    </row>
    <row r="13" spans="1:18" ht="15" thickBot="1" x14ac:dyDescent="0.35">
      <c r="A13" s="79">
        <v>1942</v>
      </c>
      <c r="B13" s="10">
        <v>6340</v>
      </c>
      <c r="C13" s="80">
        <v>5763.636363636364</v>
      </c>
      <c r="E13" s="1"/>
      <c r="F13" s="5"/>
      <c r="G13" s="1"/>
      <c r="I13" s="31">
        <v>1960</v>
      </c>
      <c r="J13" s="25">
        <v>7546</v>
      </c>
    </row>
    <row r="14" spans="1:18" ht="15" thickBot="1" x14ac:dyDescent="0.35">
      <c r="A14" s="79">
        <v>1943</v>
      </c>
      <c r="B14" s="10">
        <v>6340</v>
      </c>
      <c r="C14" s="80">
        <v>5763.636363636364</v>
      </c>
      <c r="I14" s="31">
        <v>1970</v>
      </c>
      <c r="J14" s="25">
        <v>7842</v>
      </c>
    </row>
    <row r="15" spans="1:18" ht="15" thickBot="1" x14ac:dyDescent="0.35">
      <c r="A15" s="79">
        <v>1944</v>
      </c>
      <c r="B15" s="10">
        <v>6340</v>
      </c>
      <c r="C15" s="80">
        <v>5763.636363636364</v>
      </c>
      <c r="I15" s="32" t="s">
        <v>67</v>
      </c>
      <c r="J15" s="25">
        <f>AVERAGE(J11:J14)</f>
        <v>7435.5</v>
      </c>
    </row>
    <row r="16" spans="1:18" ht="15" thickBot="1" x14ac:dyDescent="0.35">
      <c r="A16" s="79">
        <v>1945</v>
      </c>
      <c r="B16" s="10">
        <v>6340</v>
      </c>
      <c r="C16" s="80">
        <v>5763.636363636364</v>
      </c>
      <c r="E16" s="1"/>
      <c r="F16" s="1"/>
      <c r="G16" s="1"/>
    </row>
    <row r="17" spans="1:18" ht="15" thickBot="1" x14ac:dyDescent="0.35">
      <c r="A17" s="79">
        <v>1946</v>
      </c>
      <c r="B17" s="10">
        <v>6340</v>
      </c>
      <c r="C17" s="80">
        <v>5763.636363636364</v>
      </c>
      <c r="E17" s="1"/>
      <c r="F17" s="1"/>
      <c r="G17" s="1"/>
    </row>
    <row r="18" spans="1:18" ht="15" thickBot="1" x14ac:dyDescent="0.35">
      <c r="A18" s="79">
        <v>1947</v>
      </c>
      <c r="B18" s="10">
        <v>6340</v>
      </c>
      <c r="C18" s="80">
        <v>5763.636363636364</v>
      </c>
      <c r="E18" s="1"/>
      <c r="F18" s="1"/>
      <c r="G18" s="1"/>
      <c r="H18" s="1"/>
    </row>
    <row r="19" spans="1:18" ht="15" thickBot="1" x14ac:dyDescent="0.35">
      <c r="A19" s="79">
        <v>1948</v>
      </c>
      <c r="B19" s="10">
        <v>6340</v>
      </c>
      <c r="C19" s="80">
        <v>5763.636363636364</v>
      </c>
      <c r="D19" s="1"/>
      <c r="E19" s="13" t="s">
        <v>68</v>
      </c>
    </row>
    <row r="20" spans="1:18" ht="15" thickBot="1" x14ac:dyDescent="0.35">
      <c r="A20" s="79">
        <v>1949</v>
      </c>
      <c r="B20" s="10">
        <v>6340</v>
      </c>
      <c r="C20" s="80">
        <v>5763.636363636364</v>
      </c>
      <c r="D20" s="1"/>
      <c r="E20" s="63" t="s">
        <v>69</v>
      </c>
      <c r="F20" s="64"/>
      <c r="G20" s="64"/>
      <c r="H20" s="64"/>
      <c r="J20" s="63" t="s">
        <v>70</v>
      </c>
      <c r="K20" s="64"/>
      <c r="L20" s="64"/>
      <c r="M20" s="64"/>
    </row>
    <row r="21" spans="1:18" ht="15" thickBot="1" x14ac:dyDescent="0.35">
      <c r="A21" s="81">
        <v>1950</v>
      </c>
      <c r="B21" s="11">
        <v>6340</v>
      </c>
      <c r="C21" s="80">
        <v>5763.636363636364</v>
      </c>
      <c r="D21" s="1"/>
      <c r="F21" s="13" t="s">
        <v>65</v>
      </c>
      <c r="G21" s="13" t="s">
        <v>66</v>
      </c>
      <c r="K21" s="13" t="s">
        <v>65</v>
      </c>
      <c r="L21" s="13" t="s">
        <v>66</v>
      </c>
    </row>
    <row r="22" spans="1:18" ht="15" thickBot="1" x14ac:dyDescent="0.35">
      <c r="A22" s="81">
        <v>1951</v>
      </c>
      <c r="B22" s="11">
        <v>6340</v>
      </c>
      <c r="C22" s="80">
        <v>5763.636363636364</v>
      </c>
      <c r="D22" s="1"/>
      <c r="E22" s="42" t="s">
        <v>71</v>
      </c>
      <c r="F22" s="40">
        <v>68</v>
      </c>
      <c r="G22" s="41">
        <v>1904</v>
      </c>
      <c r="J22" s="42" t="s">
        <v>71</v>
      </c>
      <c r="K22" s="40">
        <v>68</v>
      </c>
      <c r="L22" s="41">
        <v>1904</v>
      </c>
    </row>
    <row r="23" spans="1:18" ht="15" thickBot="1" x14ac:dyDescent="0.35">
      <c r="A23" s="81">
        <v>1952</v>
      </c>
      <c r="B23" s="11">
        <v>6340</v>
      </c>
      <c r="C23" s="80">
        <v>5763.636363636364</v>
      </c>
      <c r="D23" s="1"/>
      <c r="E23">
        <v>2025</v>
      </c>
      <c r="F23" s="12">
        <v>50.101627972886121</v>
      </c>
      <c r="G23" s="9">
        <v>1400</v>
      </c>
      <c r="J23">
        <v>2025</v>
      </c>
      <c r="K23" s="12">
        <f>F23*0.1</f>
        <v>5.0101627972886122</v>
      </c>
      <c r="L23" s="12">
        <f>G23*0.1</f>
        <v>140</v>
      </c>
      <c r="O23" s="63" t="s">
        <v>72</v>
      </c>
      <c r="P23" s="64"/>
      <c r="Q23" s="64"/>
      <c r="R23" s="64"/>
    </row>
    <row r="24" spans="1:18" ht="15" thickBot="1" x14ac:dyDescent="0.35">
      <c r="A24" s="79">
        <v>1953</v>
      </c>
      <c r="B24" s="10">
        <v>6340</v>
      </c>
      <c r="C24" s="80">
        <v>5763.636363636364</v>
      </c>
      <c r="D24" s="1"/>
      <c r="E24">
        <v>2026</v>
      </c>
      <c r="F24" s="12">
        <v>47.658142743197338</v>
      </c>
      <c r="G24" s="9">
        <v>1344</v>
      </c>
      <c r="J24">
        <v>2026</v>
      </c>
      <c r="K24" s="12">
        <f t="shared" ref="K24:L28" si="0">F24*0.1</f>
        <v>4.7658142743197338</v>
      </c>
      <c r="L24" s="12">
        <f t="shared" si="0"/>
        <v>134.4</v>
      </c>
    </row>
    <row r="25" spans="1:18" ht="15" thickBot="1" x14ac:dyDescent="0.35">
      <c r="A25" s="79">
        <v>1954</v>
      </c>
      <c r="B25" s="10">
        <v>6340</v>
      </c>
      <c r="C25" s="80">
        <v>5763.636363636364</v>
      </c>
      <c r="D25" s="1"/>
      <c r="E25">
        <v>2027</v>
      </c>
      <c r="F25" s="12">
        <v>45.333827694384482</v>
      </c>
      <c r="G25" s="9">
        <v>1260</v>
      </c>
      <c r="J25">
        <v>2027</v>
      </c>
      <c r="K25" s="12">
        <f t="shared" si="0"/>
        <v>4.5333827694384485</v>
      </c>
      <c r="L25" s="12">
        <f t="shared" si="0"/>
        <v>126</v>
      </c>
    </row>
    <row r="26" spans="1:18" ht="15" thickBot="1" x14ac:dyDescent="0.35">
      <c r="A26" s="79">
        <v>1955</v>
      </c>
      <c r="B26" s="10">
        <v>6340</v>
      </c>
      <c r="C26" s="80">
        <v>5763.636363636364</v>
      </c>
      <c r="E26">
        <v>2028</v>
      </c>
      <c r="F26" s="12">
        <v>43.122870828143881</v>
      </c>
      <c r="G26" s="9">
        <v>1204</v>
      </c>
      <c r="J26">
        <v>2028</v>
      </c>
      <c r="K26" s="12">
        <f t="shared" si="0"/>
        <v>4.3122870828143887</v>
      </c>
      <c r="L26" s="12">
        <f t="shared" si="0"/>
        <v>120.4</v>
      </c>
    </row>
    <row r="27" spans="1:18" ht="15" thickBot="1" x14ac:dyDescent="0.35">
      <c r="A27" s="79">
        <v>1956</v>
      </c>
      <c r="B27" s="10">
        <v>6340</v>
      </c>
      <c r="C27" s="80">
        <v>5763.636363636364</v>
      </c>
      <c r="E27">
        <v>2029</v>
      </c>
      <c r="F27" s="12">
        <v>41.019743600673941</v>
      </c>
      <c r="G27" s="9">
        <v>1148</v>
      </c>
      <c r="J27">
        <v>2029</v>
      </c>
      <c r="K27" s="12">
        <f t="shared" si="0"/>
        <v>4.1019743600673939</v>
      </c>
      <c r="L27" s="12">
        <f t="shared" si="0"/>
        <v>114.80000000000001</v>
      </c>
    </row>
    <row r="28" spans="1:18" ht="15" thickBot="1" x14ac:dyDescent="0.35">
      <c r="A28" s="79">
        <v>1957</v>
      </c>
      <c r="B28" s="10">
        <v>6340</v>
      </c>
      <c r="C28" s="80">
        <v>5763.636363636364</v>
      </c>
      <c r="E28">
        <v>2030</v>
      </c>
      <c r="F28" s="12">
        <v>39.019187098435914</v>
      </c>
      <c r="G28" s="9">
        <v>1092</v>
      </c>
      <c r="J28">
        <v>2030</v>
      </c>
      <c r="K28" s="12">
        <f t="shared" si="0"/>
        <v>3.9019187098435917</v>
      </c>
      <c r="L28" s="12">
        <f t="shared" si="0"/>
        <v>109.2</v>
      </c>
    </row>
    <row r="29" spans="1:18" ht="15" thickBot="1" x14ac:dyDescent="0.35">
      <c r="A29" s="79">
        <v>1958</v>
      </c>
      <c r="B29" s="10">
        <v>6340</v>
      </c>
      <c r="C29" s="80">
        <v>5763.636363636364</v>
      </c>
      <c r="E29" s="44" t="s">
        <v>73</v>
      </c>
      <c r="F29" s="13"/>
      <c r="H29" s="43">
        <f>SUM(G23:G28)</f>
        <v>7448</v>
      </c>
      <c r="J29" s="44" t="s">
        <v>73</v>
      </c>
      <c r="M29" s="45">
        <f>SUM(L23:L28)</f>
        <v>744.8</v>
      </c>
    </row>
    <row r="30" spans="1:18" ht="15" thickBot="1" x14ac:dyDescent="0.35">
      <c r="A30" s="79">
        <v>1959</v>
      </c>
      <c r="B30" s="10">
        <v>6340</v>
      </c>
      <c r="C30" s="80">
        <v>5763.636363636364</v>
      </c>
      <c r="E30">
        <v>2031</v>
      </c>
      <c r="F30" s="12">
        <v>37.116198888130882</v>
      </c>
      <c r="G30" s="9">
        <v>1036</v>
      </c>
      <c r="J30">
        <v>2031</v>
      </c>
      <c r="K30" s="12">
        <f>F30*0.1</f>
        <v>3.7116198888130882</v>
      </c>
      <c r="L30" s="12">
        <f>G30*0.1</f>
        <v>103.60000000000001</v>
      </c>
    </row>
    <row r="31" spans="1:18" ht="15" thickBot="1" x14ac:dyDescent="0.35">
      <c r="A31" s="79">
        <v>1960</v>
      </c>
      <c r="B31" s="10">
        <v>6340</v>
      </c>
      <c r="C31" s="80">
        <v>5763.636363636364</v>
      </c>
      <c r="E31">
        <v>2032</v>
      </c>
      <c r="F31" s="12">
        <v>35.306020508010782</v>
      </c>
      <c r="G31" s="9">
        <v>980</v>
      </c>
      <c r="J31">
        <v>2032</v>
      </c>
      <c r="K31" s="12">
        <f t="shared" ref="K31:L49" si="1">F31*0.1</f>
        <v>3.5306020508010785</v>
      </c>
      <c r="L31" s="12">
        <f t="shared" si="1"/>
        <v>98</v>
      </c>
    </row>
    <row r="32" spans="1:18" ht="15" thickBot="1" x14ac:dyDescent="0.35">
      <c r="A32" s="79">
        <v>1961</v>
      </c>
      <c r="B32" s="10">
        <v>6340</v>
      </c>
      <c r="C32" s="80">
        <v>5763.636363636364</v>
      </c>
      <c r="E32">
        <v>2033</v>
      </c>
      <c r="F32" s="12">
        <v>33.584125569245501</v>
      </c>
      <c r="G32" s="9">
        <v>952</v>
      </c>
      <c r="J32">
        <v>2033</v>
      </c>
      <c r="K32" s="12">
        <f t="shared" si="1"/>
        <v>3.3584125569245504</v>
      </c>
      <c r="L32" s="12">
        <f t="shared" si="1"/>
        <v>95.2</v>
      </c>
    </row>
    <row r="33" spans="1:12" ht="15" thickBot="1" x14ac:dyDescent="0.35">
      <c r="A33" s="79">
        <v>1962</v>
      </c>
      <c r="B33" s="10">
        <v>6340</v>
      </c>
      <c r="C33" s="80">
        <v>5763.636363636364</v>
      </c>
      <c r="E33">
        <v>2034</v>
      </c>
      <c r="F33" s="12">
        <v>31.946208437593118</v>
      </c>
      <c r="G33" s="9">
        <v>896</v>
      </c>
      <c r="J33">
        <v>2034</v>
      </c>
      <c r="K33" s="12">
        <f t="shared" si="1"/>
        <v>3.1946208437593118</v>
      </c>
      <c r="L33" s="12">
        <f t="shared" si="1"/>
        <v>89.600000000000009</v>
      </c>
    </row>
    <row r="34" spans="1:12" ht="15" thickBot="1" x14ac:dyDescent="0.35">
      <c r="A34" s="79">
        <v>1963</v>
      </c>
      <c r="B34" s="10">
        <v>6340</v>
      </c>
      <c r="C34" s="80">
        <v>5763.636363636364</v>
      </c>
      <c r="E34">
        <v>2035</v>
      </c>
      <c r="F34" s="12">
        <v>30.38817346707155</v>
      </c>
      <c r="G34" s="9">
        <v>840</v>
      </c>
      <c r="J34">
        <v>2035</v>
      </c>
      <c r="K34" s="12">
        <f t="shared" si="1"/>
        <v>3.0388173467071553</v>
      </c>
      <c r="L34" s="12">
        <f t="shared" si="1"/>
        <v>84</v>
      </c>
    </row>
    <row r="35" spans="1:12" ht="15" thickBot="1" x14ac:dyDescent="0.35">
      <c r="A35" s="79">
        <v>1964</v>
      </c>
      <c r="B35" s="10">
        <v>6340</v>
      </c>
      <c r="C35" s="80">
        <v>5763.636363636364</v>
      </c>
      <c r="E35">
        <v>2036</v>
      </c>
      <c r="F35" s="12">
        <v>28.906124758710337</v>
      </c>
      <c r="G35" s="9">
        <v>812</v>
      </c>
      <c r="J35">
        <v>2036</v>
      </c>
      <c r="K35" s="12">
        <f t="shared" si="1"/>
        <v>2.8906124758710341</v>
      </c>
      <c r="L35" s="12">
        <f t="shared" si="1"/>
        <v>81.2</v>
      </c>
    </row>
    <row r="36" spans="1:12" ht="15" thickBot="1" x14ac:dyDescent="0.35">
      <c r="A36" s="79">
        <v>1965</v>
      </c>
      <c r="B36" s="10">
        <v>6340</v>
      </c>
      <c r="C36" s="80">
        <v>5763.636363636364</v>
      </c>
      <c r="E36">
        <v>2037</v>
      </c>
      <c r="F36" s="12">
        <v>27.496356418773871</v>
      </c>
      <c r="G36" s="9">
        <v>756</v>
      </c>
      <c r="J36">
        <v>2037</v>
      </c>
      <c r="K36" s="12">
        <f t="shared" si="1"/>
        <v>2.7496356418773873</v>
      </c>
      <c r="L36" s="12">
        <f t="shared" si="1"/>
        <v>75.600000000000009</v>
      </c>
    </row>
    <row r="37" spans="1:12" ht="15" thickBot="1" x14ac:dyDescent="0.35">
      <c r="A37" s="79">
        <v>1966</v>
      </c>
      <c r="B37" s="10">
        <v>6340</v>
      </c>
      <c r="C37" s="80">
        <v>5763.636363636364</v>
      </c>
      <c r="E37">
        <v>2038</v>
      </c>
      <c r="F37" s="12">
        <v>26.155343292096784</v>
      </c>
      <c r="G37" s="9">
        <v>728</v>
      </c>
      <c r="J37">
        <v>2038</v>
      </c>
      <c r="K37" s="12">
        <f t="shared" si="1"/>
        <v>2.6155343292096784</v>
      </c>
      <c r="L37" s="12">
        <f t="shared" si="1"/>
        <v>72.8</v>
      </c>
    </row>
    <row r="38" spans="1:12" ht="15" thickBot="1" x14ac:dyDescent="0.35">
      <c r="A38" s="79">
        <v>1967</v>
      </c>
      <c r="B38" s="10">
        <v>6340</v>
      </c>
      <c r="C38" s="80">
        <v>5763.636363636364</v>
      </c>
      <c r="E38">
        <v>2039</v>
      </c>
      <c r="F38" s="12">
        <v>24.879732147359832</v>
      </c>
      <c r="G38" s="9">
        <v>700</v>
      </c>
      <c r="J38">
        <v>2039</v>
      </c>
      <c r="K38" s="12">
        <f t="shared" si="1"/>
        <v>2.4879732147359834</v>
      </c>
      <c r="L38" s="12">
        <f t="shared" si="1"/>
        <v>70</v>
      </c>
    </row>
    <row r="39" spans="1:12" ht="15" thickBot="1" x14ac:dyDescent="0.35">
      <c r="A39" s="79">
        <v>1968</v>
      </c>
      <c r="B39" s="10">
        <v>6340</v>
      </c>
      <c r="C39" s="80">
        <v>5763.636363636364</v>
      </c>
      <c r="E39">
        <v>2040</v>
      </c>
      <c r="F39" s="12">
        <v>23.666333292265008</v>
      </c>
      <c r="G39" s="9">
        <v>672</v>
      </c>
      <c r="J39">
        <v>2040</v>
      </c>
      <c r="K39" s="12">
        <f t="shared" si="1"/>
        <v>2.3666333292265009</v>
      </c>
      <c r="L39" s="12">
        <f t="shared" si="1"/>
        <v>67.2</v>
      </c>
    </row>
    <row r="40" spans="1:12" ht="15" thickBot="1" x14ac:dyDescent="0.35">
      <c r="A40" s="79">
        <v>1969</v>
      </c>
      <c r="B40" s="10">
        <v>6340</v>
      </c>
      <c r="C40" s="80">
        <v>5763.636363636364</v>
      </c>
      <c r="E40">
        <v>2041</v>
      </c>
      <c r="F40" s="12">
        <v>22.512112597643327</v>
      </c>
      <c r="G40" s="9">
        <v>644</v>
      </c>
      <c r="J40">
        <v>2041</v>
      </c>
      <c r="K40" s="12">
        <f t="shared" si="1"/>
        <v>2.2512112597643328</v>
      </c>
      <c r="L40" s="12">
        <f t="shared" si="1"/>
        <v>64.400000000000006</v>
      </c>
    </row>
    <row r="41" spans="1:12" ht="15" thickBot="1" x14ac:dyDescent="0.35">
      <c r="A41" s="79">
        <v>1970</v>
      </c>
      <c r="B41" s="10">
        <v>6340</v>
      </c>
      <c r="C41" s="80">
        <v>5763.636363636364</v>
      </c>
      <c r="E41">
        <v>2042</v>
      </c>
      <c r="F41" s="12">
        <v>21.414183910551539</v>
      </c>
      <c r="G41" s="9">
        <v>588</v>
      </c>
      <c r="J41">
        <v>2042</v>
      </c>
      <c r="K41" s="12">
        <f t="shared" si="1"/>
        <v>2.1414183910551539</v>
      </c>
      <c r="L41" s="12">
        <f t="shared" si="1"/>
        <v>58.800000000000004</v>
      </c>
    </row>
    <row r="42" spans="1:12" ht="15" thickBot="1" x14ac:dyDescent="0.35">
      <c r="A42" s="79">
        <v>1971</v>
      </c>
      <c r="B42" s="10">
        <v>6340</v>
      </c>
      <c r="C42" s="80">
        <v>5763.636363636364</v>
      </c>
      <c r="E42">
        <v>2043</v>
      </c>
      <c r="F42" s="12">
        <v>20.36980183738639</v>
      </c>
      <c r="G42" s="9">
        <v>560</v>
      </c>
      <c r="J42">
        <v>2043</v>
      </c>
      <c r="K42" s="12">
        <f t="shared" si="1"/>
        <v>2.0369801837386392</v>
      </c>
      <c r="L42" s="12">
        <f t="shared" si="1"/>
        <v>56</v>
      </c>
    </row>
    <row r="43" spans="1:12" ht="15" thickBot="1" x14ac:dyDescent="0.35">
      <c r="A43" s="79">
        <v>1972</v>
      </c>
      <c r="B43" s="10">
        <v>6340</v>
      </c>
      <c r="C43" s="80">
        <v>5763.636363636364</v>
      </c>
      <c r="E43">
        <v>2044</v>
      </c>
      <c r="F43" s="12">
        <v>19.376354878970641</v>
      </c>
      <c r="G43" s="9">
        <v>532</v>
      </c>
      <c r="J43">
        <v>2044</v>
      </c>
      <c r="K43" s="12">
        <f t="shared" si="1"/>
        <v>1.9376354878970643</v>
      </c>
      <c r="L43" s="12">
        <f t="shared" si="1"/>
        <v>53.2</v>
      </c>
    </row>
    <row r="44" spans="1:12" ht="15" thickBot="1" x14ac:dyDescent="0.35">
      <c r="A44" s="79">
        <v>1973</v>
      </c>
      <c r="B44" s="10">
        <v>6340</v>
      </c>
      <c r="C44" s="80">
        <v>5763.636363636364</v>
      </c>
      <c r="E44">
        <v>2045</v>
      </c>
      <c r="F44" s="12">
        <v>18.431358900444845</v>
      </c>
      <c r="G44" s="9">
        <v>504</v>
      </c>
      <c r="J44">
        <v>2045</v>
      </c>
      <c r="K44" s="12">
        <f t="shared" si="1"/>
        <v>1.8431358900444845</v>
      </c>
      <c r="L44" s="12">
        <f t="shared" si="1"/>
        <v>50.400000000000006</v>
      </c>
    </row>
    <row r="45" spans="1:12" ht="15" thickBot="1" x14ac:dyDescent="0.35">
      <c r="A45" s="79">
        <v>1974</v>
      </c>
      <c r="B45" s="10">
        <v>6340</v>
      </c>
      <c r="C45" s="80">
        <v>5763.636363636364</v>
      </c>
      <c r="E45">
        <v>2046</v>
      </c>
      <c r="F45" s="12">
        <v>17.532450919636265</v>
      </c>
      <c r="G45" s="9">
        <v>504</v>
      </c>
      <c r="J45">
        <v>2046</v>
      </c>
      <c r="K45" s="12">
        <f t="shared" si="1"/>
        <v>1.7532450919636267</v>
      </c>
      <c r="L45" s="12">
        <f t="shared" si="1"/>
        <v>50.400000000000006</v>
      </c>
    </row>
    <row r="46" spans="1:12" ht="15" thickBot="1" x14ac:dyDescent="0.35">
      <c r="A46" s="79">
        <v>1975</v>
      </c>
      <c r="B46" s="10">
        <v>6340</v>
      </c>
      <c r="C46" s="80">
        <v>5763.636363636364</v>
      </c>
      <c r="E46">
        <v>2047</v>
      </c>
      <c r="F46" s="12">
        <v>16.677383198372617</v>
      </c>
      <c r="G46" s="9">
        <v>476</v>
      </c>
      <c r="J46">
        <v>2047</v>
      </c>
      <c r="K46" s="12">
        <f t="shared" si="1"/>
        <v>1.6677383198372617</v>
      </c>
      <c r="L46" s="12">
        <f t="shared" si="1"/>
        <v>47.6</v>
      </c>
    </row>
    <row r="47" spans="1:12" ht="15" thickBot="1" x14ac:dyDescent="0.35">
      <c r="A47" s="79">
        <v>1976</v>
      </c>
      <c r="B47" s="10">
        <v>6340</v>
      </c>
      <c r="C47" s="80">
        <v>5763.636363636364</v>
      </c>
      <c r="E47">
        <v>2048</v>
      </c>
      <c r="F47" s="12">
        <v>15.864017621965864</v>
      </c>
      <c r="G47" s="9">
        <v>448</v>
      </c>
      <c r="J47">
        <v>2048</v>
      </c>
      <c r="K47" s="12">
        <f t="shared" si="1"/>
        <v>1.5864017621965865</v>
      </c>
      <c r="L47" s="12">
        <f t="shared" si="1"/>
        <v>44.800000000000004</v>
      </c>
    </row>
    <row r="48" spans="1:12" ht="15" thickBot="1" x14ac:dyDescent="0.35">
      <c r="A48" s="79"/>
      <c r="B48" s="10"/>
      <c r="C48" s="80"/>
      <c r="E48">
        <v>2049</v>
      </c>
      <c r="F48" s="12">
        <v>15.090320352811771</v>
      </c>
      <c r="G48" s="9">
        <v>420</v>
      </c>
      <c r="J48">
        <v>2049</v>
      </c>
      <c r="K48" s="12">
        <f t="shared" si="1"/>
        <v>1.5090320352811772</v>
      </c>
      <c r="L48" s="12">
        <f t="shared" si="1"/>
        <v>42</v>
      </c>
    </row>
    <row r="49" spans="2:12" x14ac:dyDescent="0.3">
      <c r="B49" s="9"/>
      <c r="C49" s="9"/>
      <c r="E49">
        <v>2050</v>
      </c>
      <c r="F49" s="12">
        <v>14.354356744736553</v>
      </c>
      <c r="G49" s="9">
        <v>392</v>
      </c>
      <c r="J49">
        <v>2050</v>
      </c>
      <c r="K49" s="12">
        <f t="shared" si="1"/>
        <v>1.4354356744736554</v>
      </c>
      <c r="L49" s="12">
        <f t="shared" si="1"/>
        <v>39.200000000000003</v>
      </c>
    </row>
    <row r="50" spans="2:12" x14ac:dyDescent="0.3">
      <c r="C50" s="9"/>
      <c r="E50" s="44" t="s">
        <v>74</v>
      </c>
      <c r="G50" s="43">
        <f>SUM(G23:G49)</f>
        <v>20888</v>
      </c>
      <c r="J50" s="44" t="s">
        <v>74</v>
      </c>
      <c r="L50" s="45">
        <f>SUM(L23:L49)</f>
        <v>2088.7999999999997</v>
      </c>
    </row>
    <row r="51" spans="2:12" x14ac:dyDescent="0.3">
      <c r="C51" s="9"/>
    </row>
    <row r="52" spans="2:12" x14ac:dyDescent="0.3">
      <c r="C52" s="9"/>
    </row>
  </sheetData>
  <mergeCells count="3">
    <mergeCell ref="A9:A10"/>
    <mergeCell ref="A1:C1"/>
    <mergeCell ref="I9:J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8D193-41FA-4697-937E-AE6BACF24089}">
  <dimension ref="A1:R53"/>
  <sheetViews>
    <sheetView zoomScale="90" zoomScaleNormal="90" workbookViewId="0">
      <selection sqref="A1:C1"/>
    </sheetView>
  </sheetViews>
  <sheetFormatPr defaultRowHeight="14.4" x14ac:dyDescent="0.3"/>
  <cols>
    <col min="1" max="1" width="15.6640625" customWidth="1"/>
    <col min="2" max="2" width="10.5546875" bestFit="1" customWidth="1"/>
    <col min="3" max="3" width="28.109375" customWidth="1"/>
    <col min="4" max="4" width="11.88671875" customWidth="1"/>
    <col min="5" max="5" width="17.109375" customWidth="1"/>
    <col min="6" max="6" width="13.109375" customWidth="1"/>
    <col min="7" max="7" width="21.88671875" customWidth="1"/>
    <col min="8" max="8" width="12.44140625" customWidth="1"/>
    <col min="9" max="9" width="19.88671875" customWidth="1"/>
    <col min="10" max="10" width="16.44140625" customWidth="1"/>
    <col min="11" max="11" width="14" customWidth="1"/>
    <col min="12" max="12" width="14.44140625" customWidth="1"/>
    <col min="13" max="14" width="9.109375" customWidth="1"/>
  </cols>
  <sheetData>
    <row r="1" spans="1:18" ht="23.4" x14ac:dyDescent="0.45">
      <c r="A1" s="93" t="s">
        <v>79</v>
      </c>
      <c r="B1" s="93"/>
      <c r="C1" s="93"/>
    </row>
    <row r="2" spans="1:18" x14ac:dyDescent="0.3">
      <c r="G2" t="s">
        <v>80</v>
      </c>
    </row>
    <row r="3" spans="1:18" x14ac:dyDescent="0.3">
      <c r="A3" s="63" t="s">
        <v>42</v>
      </c>
      <c r="B3" s="64"/>
      <c r="C3" s="64"/>
    </row>
    <row r="4" spans="1:18" x14ac:dyDescent="0.3">
      <c r="A4" s="6" t="s">
        <v>81</v>
      </c>
      <c r="J4" s="63" t="s">
        <v>44</v>
      </c>
      <c r="K4" s="64"/>
    </row>
    <row r="5" spans="1:18" ht="30.75" customHeight="1" x14ac:dyDescent="0.3">
      <c r="A5" s="17" t="s">
        <v>45</v>
      </c>
      <c r="B5" s="17"/>
      <c r="C5" s="17" t="s">
        <v>46</v>
      </c>
      <c r="D5" s="17" t="s">
        <v>47</v>
      </c>
      <c r="E5" s="17" t="s">
        <v>48</v>
      </c>
      <c r="F5" s="17" t="s">
        <v>49</v>
      </c>
      <c r="G5" s="17" t="s">
        <v>50</v>
      </c>
      <c r="H5" s="17" t="s">
        <v>51</v>
      </c>
      <c r="I5" s="17" t="s">
        <v>52</v>
      </c>
      <c r="J5" s="18" t="s">
        <v>53</v>
      </c>
      <c r="L5" s="13"/>
      <c r="M5" s="63" t="s">
        <v>54</v>
      </c>
      <c r="N5" s="64"/>
      <c r="O5" s="64"/>
      <c r="P5" s="64"/>
      <c r="Q5" s="64"/>
      <c r="R5" s="64"/>
    </row>
    <row r="6" spans="1:18" x14ac:dyDescent="0.3">
      <c r="A6">
        <v>4.5999999999999996</v>
      </c>
      <c r="B6">
        <v>365</v>
      </c>
      <c r="C6">
        <f>A6*B6</f>
        <v>1678.9999999999998</v>
      </c>
      <c r="D6">
        <v>2450</v>
      </c>
      <c r="E6" s="9">
        <f>C6*D6</f>
        <v>4113549.9999999995</v>
      </c>
      <c r="F6" s="9"/>
      <c r="G6">
        <f>1/2204.62</f>
        <v>4.535929094356397E-4</v>
      </c>
      <c r="H6" s="9">
        <f>E6*G6</f>
        <v>1865.8771126089755</v>
      </c>
      <c r="I6">
        <v>41</v>
      </c>
      <c r="J6" s="33">
        <f>I6*H6</f>
        <v>76500.961616967994</v>
      </c>
    </row>
    <row r="7" spans="1:18" x14ac:dyDescent="0.3">
      <c r="E7" s="9"/>
      <c r="F7" s="9"/>
      <c r="H7" s="21"/>
      <c r="J7" s="21"/>
    </row>
    <row r="8" spans="1:18" x14ac:dyDescent="0.3">
      <c r="E8" s="9"/>
      <c r="F8" s="9"/>
      <c r="H8" s="21"/>
      <c r="J8" s="21"/>
    </row>
    <row r="9" spans="1:18" ht="15" thickBot="1" x14ac:dyDescent="0.35">
      <c r="A9" s="63" t="s">
        <v>55</v>
      </c>
      <c r="B9" s="64"/>
      <c r="G9" s="15"/>
      <c r="H9" s="16"/>
    </row>
    <row r="10" spans="1:18" ht="15" thickTop="1" x14ac:dyDescent="0.3">
      <c r="A10" s="94" t="s">
        <v>56</v>
      </c>
      <c r="B10" s="20" t="s">
        <v>77</v>
      </c>
      <c r="C10" s="78" t="s">
        <v>58</v>
      </c>
      <c r="E10" s="63" t="s">
        <v>59</v>
      </c>
      <c r="I10" s="96" t="s">
        <v>60</v>
      </c>
      <c r="J10" s="96"/>
    </row>
    <row r="11" spans="1:18" ht="26.25" customHeight="1" thickBot="1" x14ac:dyDescent="0.35">
      <c r="A11" s="95"/>
      <c r="B11" s="7" t="s">
        <v>62</v>
      </c>
      <c r="C11" s="8" t="s">
        <v>61</v>
      </c>
      <c r="E11" s="23" t="s">
        <v>63</v>
      </c>
      <c r="F11" s="25">
        <f>J6</f>
        <v>76500.961616967994</v>
      </c>
      <c r="G11" s="22"/>
      <c r="I11" s="23" t="s">
        <v>64</v>
      </c>
      <c r="J11" s="22"/>
    </row>
    <row r="12" spans="1:18" ht="15" thickBot="1" x14ac:dyDescent="0.35">
      <c r="A12" s="79">
        <v>1940</v>
      </c>
      <c r="B12" s="10">
        <v>1866</v>
      </c>
      <c r="C12" s="80">
        <v>1696.3636363636363</v>
      </c>
      <c r="E12" s="29" t="s">
        <v>65</v>
      </c>
      <c r="F12" s="22">
        <v>25</v>
      </c>
      <c r="G12" s="27">
        <v>25.134277272280766</v>
      </c>
      <c r="I12" s="22">
        <v>1940</v>
      </c>
      <c r="J12" s="25">
        <v>2321</v>
      </c>
    </row>
    <row r="13" spans="1:18" ht="15" thickBot="1" x14ac:dyDescent="0.35">
      <c r="A13" s="79">
        <v>1941</v>
      </c>
      <c r="B13" s="10">
        <v>1866</v>
      </c>
      <c r="C13" s="80">
        <v>1696.3636363636363</v>
      </c>
      <c r="E13" s="23" t="s">
        <v>66</v>
      </c>
      <c r="F13" s="25">
        <v>700</v>
      </c>
      <c r="G13" s="28"/>
      <c r="I13" s="22">
        <v>1950</v>
      </c>
      <c r="J13" s="25">
        <v>2351</v>
      </c>
    </row>
    <row r="14" spans="1:18" ht="15" thickBot="1" x14ac:dyDescent="0.35">
      <c r="A14" s="79">
        <v>1942</v>
      </c>
      <c r="B14" s="10">
        <v>1866</v>
      </c>
      <c r="C14" s="80">
        <v>1696.3636363636363</v>
      </c>
      <c r="E14" s="2"/>
      <c r="F14" s="2"/>
      <c r="I14" s="22">
        <v>1960</v>
      </c>
      <c r="J14" s="25">
        <v>2366</v>
      </c>
    </row>
    <row r="15" spans="1:18" ht="15" thickBot="1" x14ac:dyDescent="0.35">
      <c r="A15" s="79">
        <v>1943</v>
      </c>
      <c r="B15" s="10">
        <v>1866</v>
      </c>
      <c r="C15" s="80">
        <v>1696.3636363636363</v>
      </c>
      <c r="I15" s="22">
        <v>1970</v>
      </c>
      <c r="J15" s="25">
        <v>2763</v>
      </c>
    </row>
    <row r="16" spans="1:18" ht="15" thickBot="1" x14ac:dyDescent="0.35">
      <c r="A16" s="79">
        <v>1944</v>
      </c>
      <c r="B16" s="10">
        <v>1866</v>
      </c>
      <c r="C16" s="80">
        <v>1696.3636363636363</v>
      </c>
      <c r="I16" s="22" t="s">
        <v>67</v>
      </c>
      <c r="J16" s="25">
        <f>AVERAGE(J12:J15)</f>
        <v>2450.25</v>
      </c>
    </row>
    <row r="17" spans="1:18" ht="15" thickBot="1" x14ac:dyDescent="0.35">
      <c r="A17" s="79">
        <v>1945</v>
      </c>
      <c r="B17" s="10">
        <v>1866</v>
      </c>
      <c r="C17" s="80">
        <v>1696.3636363636363</v>
      </c>
    </row>
    <row r="18" spans="1:18" ht="15" thickBot="1" x14ac:dyDescent="0.35">
      <c r="A18" s="79">
        <v>1946</v>
      </c>
      <c r="B18" s="10">
        <v>1866</v>
      </c>
      <c r="C18" s="80">
        <v>1696.3636363636363</v>
      </c>
    </row>
    <row r="19" spans="1:18" ht="15" thickBot="1" x14ac:dyDescent="0.35">
      <c r="A19" s="79">
        <v>1947</v>
      </c>
      <c r="B19" s="10">
        <v>1866</v>
      </c>
      <c r="C19" s="80">
        <v>1696.3636363636363</v>
      </c>
      <c r="E19" s="13" t="s">
        <v>68</v>
      </c>
    </row>
    <row r="20" spans="1:18" ht="15" thickBot="1" x14ac:dyDescent="0.35">
      <c r="A20" s="79">
        <v>1948</v>
      </c>
      <c r="B20" s="10">
        <v>1866</v>
      </c>
      <c r="C20" s="80">
        <v>1696.3636363636363</v>
      </c>
      <c r="E20" s="63" t="s">
        <v>69</v>
      </c>
      <c r="F20" s="64"/>
      <c r="G20" s="64"/>
      <c r="J20" s="63" t="s">
        <v>70</v>
      </c>
      <c r="K20" s="64"/>
      <c r="L20" s="64"/>
      <c r="M20" s="64"/>
    </row>
    <row r="21" spans="1:18" ht="15" thickBot="1" x14ac:dyDescent="0.35">
      <c r="A21" s="79">
        <v>1949</v>
      </c>
      <c r="B21" s="10">
        <v>1866</v>
      </c>
      <c r="C21" s="80">
        <v>1696.3636363636363</v>
      </c>
      <c r="F21" s="13" t="s">
        <v>65</v>
      </c>
      <c r="G21" s="13" t="s">
        <v>66</v>
      </c>
      <c r="K21" s="13" t="s">
        <v>65</v>
      </c>
      <c r="L21" s="13" t="s">
        <v>66</v>
      </c>
    </row>
    <row r="22" spans="1:18" ht="15" thickBot="1" x14ac:dyDescent="0.35">
      <c r="A22" s="81">
        <v>1950</v>
      </c>
      <c r="B22" s="11">
        <v>1866</v>
      </c>
      <c r="C22" s="80">
        <v>1696.3636363636363</v>
      </c>
      <c r="E22" s="42" t="s">
        <v>71</v>
      </c>
      <c r="F22" s="40">
        <v>25</v>
      </c>
      <c r="G22" s="41">
        <v>700</v>
      </c>
      <c r="J22" s="42" t="s">
        <v>71</v>
      </c>
      <c r="K22" s="40">
        <v>25</v>
      </c>
      <c r="L22" s="41">
        <v>700</v>
      </c>
      <c r="O22" s="63" t="s">
        <v>72</v>
      </c>
      <c r="P22" s="64"/>
      <c r="Q22" s="64"/>
      <c r="R22" s="64"/>
    </row>
    <row r="23" spans="1:18" ht="15" thickBot="1" x14ac:dyDescent="0.35">
      <c r="A23" s="81">
        <v>1951</v>
      </c>
      <c r="B23" s="11">
        <v>1866</v>
      </c>
      <c r="C23" s="80">
        <v>1696.3636363636363</v>
      </c>
      <c r="E23">
        <v>2025</v>
      </c>
      <c r="F23" s="12">
        <v>18.619930566971977</v>
      </c>
      <c r="G23" s="9">
        <v>532</v>
      </c>
      <c r="J23">
        <v>2025</v>
      </c>
      <c r="K23" s="12">
        <f>F23*0.1</f>
        <v>1.8619930566971978</v>
      </c>
      <c r="L23" s="12">
        <f>G23*0.1</f>
        <v>53.2</v>
      </c>
    </row>
    <row r="24" spans="1:18" ht="15" thickBot="1" x14ac:dyDescent="0.35">
      <c r="A24" s="81">
        <v>1952</v>
      </c>
      <c r="B24" s="11">
        <v>1866</v>
      </c>
      <c r="C24" s="80">
        <v>1696.3636363636363</v>
      </c>
      <c r="E24">
        <v>2026</v>
      </c>
      <c r="F24" s="12">
        <v>17.711825837464001</v>
      </c>
      <c r="G24" s="9">
        <v>504</v>
      </c>
      <c r="J24">
        <v>2026</v>
      </c>
      <c r="K24" s="12">
        <f t="shared" ref="K24:L28" si="0">F24*0.1</f>
        <v>1.7711825837464001</v>
      </c>
      <c r="L24" s="12">
        <f t="shared" si="0"/>
        <v>50.400000000000006</v>
      </c>
    </row>
    <row r="25" spans="1:18" ht="15" thickBot="1" x14ac:dyDescent="0.35">
      <c r="A25" s="79">
        <v>1953</v>
      </c>
      <c r="B25" s="10">
        <v>1866</v>
      </c>
      <c r="C25" s="80">
        <v>1696.3636363636363</v>
      </c>
      <c r="E25">
        <v>2027</v>
      </c>
      <c r="F25" s="12">
        <v>16.848009898227762</v>
      </c>
      <c r="G25" s="9">
        <v>476</v>
      </c>
      <c r="J25">
        <v>2027</v>
      </c>
      <c r="K25" s="12">
        <f t="shared" si="0"/>
        <v>1.6848009898227763</v>
      </c>
      <c r="L25" s="12">
        <f t="shared" si="0"/>
        <v>47.6</v>
      </c>
    </row>
    <row r="26" spans="1:18" ht="15" thickBot="1" x14ac:dyDescent="0.35">
      <c r="A26" s="79">
        <v>1954</v>
      </c>
      <c r="B26" s="10">
        <v>1866</v>
      </c>
      <c r="C26" s="80">
        <v>1696.3636363636363</v>
      </c>
      <c r="E26">
        <v>2028</v>
      </c>
      <c r="F26" s="12">
        <v>16.02632275947353</v>
      </c>
      <c r="G26" s="9">
        <v>448</v>
      </c>
      <c r="J26">
        <v>2028</v>
      </c>
      <c r="K26" s="12">
        <f t="shared" si="0"/>
        <v>1.602632275947353</v>
      </c>
      <c r="L26" s="12">
        <f t="shared" si="0"/>
        <v>44.800000000000004</v>
      </c>
    </row>
    <row r="27" spans="1:18" ht="15" thickBot="1" x14ac:dyDescent="0.35">
      <c r="A27" s="79">
        <v>1955</v>
      </c>
      <c r="B27" s="10">
        <v>1866</v>
      </c>
      <c r="C27" s="80">
        <v>1696.3636363636363</v>
      </c>
      <c r="E27">
        <v>2029</v>
      </c>
      <c r="F27" s="12">
        <v>15.244709775356698</v>
      </c>
      <c r="G27" s="9">
        <v>420</v>
      </c>
      <c r="J27">
        <v>2029</v>
      </c>
      <c r="K27" s="12">
        <f t="shared" si="0"/>
        <v>1.52447097753567</v>
      </c>
      <c r="L27" s="12">
        <f t="shared" si="0"/>
        <v>42</v>
      </c>
    </row>
    <row r="28" spans="1:18" ht="15" thickBot="1" x14ac:dyDescent="0.35">
      <c r="A28" s="79">
        <v>1956</v>
      </c>
      <c r="B28" s="10">
        <v>1866</v>
      </c>
      <c r="C28" s="80">
        <v>1696.3636363636363</v>
      </c>
      <c r="E28">
        <v>2030</v>
      </c>
      <c r="F28" s="12">
        <v>14.501216506292963</v>
      </c>
      <c r="G28" s="9">
        <v>420</v>
      </c>
      <c r="J28">
        <v>2030</v>
      </c>
      <c r="K28" s="12">
        <f t="shared" si="0"/>
        <v>1.4501216506292964</v>
      </c>
      <c r="L28" s="12">
        <f t="shared" si="0"/>
        <v>42</v>
      </c>
    </row>
    <row r="29" spans="1:18" ht="15" thickBot="1" x14ac:dyDescent="0.35">
      <c r="A29" s="79">
        <v>1957</v>
      </c>
      <c r="B29" s="10">
        <v>1866</v>
      </c>
      <c r="C29" s="80">
        <v>1696.3636363636363</v>
      </c>
      <c r="E29" s="44" t="s">
        <v>73</v>
      </c>
      <c r="F29" s="13"/>
      <c r="H29" s="43">
        <f>SUM(G23:G28)</f>
        <v>2800</v>
      </c>
      <c r="J29" s="44" t="s">
        <v>73</v>
      </c>
      <c r="M29" s="45">
        <f>SUM(L23:L28)</f>
        <v>280</v>
      </c>
    </row>
    <row r="30" spans="1:18" ht="15" thickBot="1" x14ac:dyDescent="0.35">
      <c r="A30" s="79">
        <v>1958</v>
      </c>
      <c r="B30" s="10">
        <v>1866</v>
      </c>
      <c r="C30" s="80">
        <v>1696.3636363636363</v>
      </c>
      <c r="E30">
        <v>2031</v>
      </c>
      <c r="F30" s="12">
        <v>13.793983831841309</v>
      </c>
      <c r="G30" s="9">
        <v>392</v>
      </c>
      <c r="J30">
        <v>2031</v>
      </c>
      <c r="K30" s="12">
        <f>F30*0.1</f>
        <v>1.379398383184131</v>
      </c>
      <c r="L30" s="12">
        <f>G30*0.1</f>
        <v>39.200000000000003</v>
      </c>
    </row>
    <row r="31" spans="1:18" ht="15" thickBot="1" x14ac:dyDescent="0.35">
      <c r="A31" s="79">
        <v>1959</v>
      </c>
      <c r="B31" s="10">
        <v>1866</v>
      </c>
      <c r="C31" s="80">
        <v>1696.3636363636363</v>
      </c>
      <c r="E31">
        <v>2032</v>
      </c>
      <c r="F31" s="12">
        <v>13.121243301934562</v>
      </c>
      <c r="G31" s="9">
        <v>364</v>
      </c>
      <c r="J31">
        <v>2032</v>
      </c>
      <c r="K31" s="12">
        <f t="shared" ref="K31:L49" si="1">F31*0.1</f>
        <v>1.3121243301934564</v>
      </c>
      <c r="L31" s="12">
        <f t="shared" si="1"/>
        <v>36.4</v>
      </c>
    </row>
    <row r="32" spans="1:18" ht="15" thickBot="1" x14ac:dyDescent="0.35">
      <c r="A32" s="79">
        <v>1960</v>
      </c>
      <c r="B32" s="10">
        <v>1866</v>
      </c>
      <c r="C32" s="80">
        <v>1696.3636363636363</v>
      </c>
      <c r="E32">
        <v>2033</v>
      </c>
      <c r="F32" s="12">
        <v>12.481312714833063</v>
      </c>
      <c r="G32" s="9">
        <v>336</v>
      </c>
      <c r="J32">
        <v>2033</v>
      </c>
      <c r="K32" s="12">
        <f t="shared" si="1"/>
        <v>1.2481312714833064</v>
      </c>
      <c r="L32" s="12">
        <f t="shared" si="1"/>
        <v>33.6</v>
      </c>
    </row>
    <row r="33" spans="1:12" ht="15" thickBot="1" x14ac:dyDescent="0.35">
      <c r="A33" s="79">
        <v>1961</v>
      </c>
      <c r="B33" s="10">
        <v>1866</v>
      </c>
      <c r="C33" s="80">
        <v>1696.3636363636363</v>
      </c>
      <c r="E33">
        <v>2034</v>
      </c>
      <c r="F33" s="12">
        <v>11.872591910744099</v>
      </c>
      <c r="G33" s="9">
        <v>336</v>
      </c>
      <c r="J33">
        <v>2034</v>
      </c>
      <c r="K33" s="12">
        <f t="shared" si="1"/>
        <v>1.1872591910744099</v>
      </c>
      <c r="L33" s="12">
        <f t="shared" si="1"/>
        <v>33.6</v>
      </c>
    </row>
    <row r="34" spans="1:12" ht="15" thickBot="1" x14ac:dyDescent="0.35">
      <c r="A34" s="79">
        <v>1962</v>
      </c>
      <c r="B34" s="10">
        <v>1866</v>
      </c>
      <c r="C34" s="80">
        <v>1696.3636363636363</v>
      </c>
      <c r="E34">
        <v>2035</v>
      </c>
      <c r="F34" s="12">
        <v>11.293558770588941</v>
      </c>
      <c r="G34" s="9">
        <v>308</v>
      </c>
      <c r="J34">
        <v>2035</v>
      </c>
      <c r="K34" s="12">
        <f t="shared" si="1"/>
        <v>1.1293558770588941</v>
      </c>
      <c r="L34" s="12">
        <f t="shared" si="1"/>
        <v>30.8</v>
      </c>
    </row>
    <row r="35" spans="1:12" ht="15" thickBot="1" x14ac:dyDescent="0.35">
      <c r="A35" s="79">
        <v>1963</v>
      </c>
      <c r="B35" s="10">
        <v>1866</v>
      </c>
      <c r="C35" s="80">
        <v>1696.3636363636363</v>
      </c>
      <c r="E35">
        <v>2036</v>
      </c>
      <c r="F35" s="12">
        <v>10.742765409912309</v>
      </c>
      <c r="G35" s="9">
        <v>308</v>
      </c>
      <c r="J35">
        <v>2036</v>
      </c>
      <c r="K35" s="12">
        <f t="shared" si="1"/>
        <v>1.0742765409912309</v>
      </c>
      <c r="L35" s="12">
        <f t="shared" si="1"/>
        <v>30.8</v>
      </c>
    </row>
    <row r="36" spans="1:12" ht="15" thickBot="1" x14ac:dyDescent="0.35">
      <c r="A36" s="79">
        <v>1964</v>
      </c>
      <c r="B36" s="10">
        <v>1866</v>
      </c>
      <c r="C36" s="80">
        <v>1696.3636363636363</v>
      </c>
      <c r="E36">
        <v>2037</v>
      </c>
      <c r="F36" s="12">
        <v>10.218834558417063</v>
      </c>
      <c r="G36" s="9">
        <v>280</v>
      </c>
      <c r="J36">
        <v>2037</v>
      </c>
      <c r="K36" s="12">
        <f t="shared" si="1"/>
        <v>1.0218834558417063</v>
      </c>
      <c r="L36" s="12">
        <f t="shared" si="1"/>
        <v>28</v>
      </c>
    </row>
    <row r="37" spans="1:12" ht="15" thickBot="1" x14ac:dyDescent="0.35">
      <c r="A37" s="79">
        <v>1965</v>
      </c>
      <c r="B37" s="10">
        <v>1866</v>
      </c>
      <c r="C37" s="80">
        <v>1696.3636363636363</v>
      </c>
      <c r="E37">
        <v>2038</v>
      </c>
      <c r="F37" s="12">
        <v>9.7204561160710714</v>
      </c>
      <c r="G37" s="9">
        <v>280</v>
      </c>
      <c r="J37">
        <v>2038</v>
      </c>
      <c r="K37" s="12">
        <f t="shared" si="1"/>
        <v>0.97204561160710723</v>
      </c>
      <c r="L37" s="12">
        <f t="shared" si="1"/>
        <v>28</v>
      </c>
    </row>
    <row r="38" spans="1:12" ht="15" thickBot="1" x14ac:dyDescent="0.35">
      <c r="A38" s="79">
        <v>1966</v>
      </c>
      <c r="B38" s="10">
        <v>1866</v>
      </c>
      <c r="C38" s="80">
        <v>1696.3636363636363</v>
      </c>
      <c r="E38">
        <v>2039</v>
      </c>
      <c r="F38" s="12">
        <v>9.2463838771747291</v>
      </c>
      <c r="G38" s="9">
        <v>252</v>
      </c>
      <c r="J38">
        <v>2039</v>
      </c>
      <c r="K38" s="12">
        <f t="shared" si="1"/>
        <v>0.92463838771747298</v>
      </c>
      <c r="L38" s="12">
        <f t="shared" si="1"/>
        <v>25.200000000000003</v>
      </c>
    </row>
    <row r="39" spans="1:12" ht="15" thickBot="1" x14ac:dyDescent="0.35">
      <c r="A39" s="79">
        <v>1967</v>
      </c>
      <c r="B39" s="10">
        <v>1866</v>
      </c>
      <c r="C39" s="80">
        <v>1696.3636363636363</v>
      </c>
      <c r="E39">
        <v>2040</v>
      </c>
      <c r="F39" s="12">
        <v>8.7954324141976006</v>
      </c>
      <c r="G39" s="9">
        <v>252</v>
      </c>
      <c r="J39">
        <v>2040</v>
      </c>
      <c r="K39" s="12">
        <f t="shared" si="1"/>
        <v>0.87954324141976015</v>
      </c>
      <c r="L39" s="12">
        <f t="shared" si="1"/>
        <v>25.200000000000003</v>
      </c>
    </row>
    <row r="40" spans="1:12" ht="15" thickBot="1" x14ac:dyDescent="0.35">
      <c r="A40" s="79">
        <v>1968</v>
      </c>
      <c r="B40" s="10">
        <v>1866</v>
      </c>
      <c r="C40" s="80">
        <v>1696.3636363636363</v>
      </c>
      <c r="E40">
        <v>2041</v>
      </c>
      <c r="F40" s="12">
        <v>8.3664741135921084</v>
      </c>
      <c r="G40" s="9">
        <v>224</v>
      </c>
      <c r="J40">
        <v>2041</v>
      </c>
      <c r="K40" s="12">
        <f t="shared" si="1"/>
        <v>0.83664741135921084</v>
      </c>
      <c r="L40" s="12">
        <f t="shared" si="1"/>
        <v>22.400000000000002</v>
      </c>
    </row>
    <row r="41" spans="1:12" ht="15" thickBot="1" x14ac:dyDescent="0.35">
      <c r="A41" s="79">
        <v>1969</v>
      </c>
      <c r="B41" s="10">
        <v>1866</v>
      </c>
      <c r="C41" s="80">
        <v>1696.3636363636363</v>
      </c>
      <c r="E41">
        <v>2042</v>
      </c>
      <c r="F41" s="12">
        <v>7.958436356172343</v>
      </c>
      <c r="G41" s="9">
        <v>224</v>
      </c>
      <c r="J41">
        <v>2042</v>
      </c>
      <c r="K41" s="12">
        <f t="shared" si="1"/>
        <v>0.79584363561723437</v>
      </c>
      <c r="L41" s="12">
        <f t="shared" si="1"/>
        <v>22.400000000000002</v>
      </c>
    </row>
    <row r="42" spans="1:12" ht="15" thickBot="1" x14ac:dyDescent="0.35">
      <c r="A42" s="79">
        <v>1970</v>
      </c>
      <c r="B42" s="10">
        <v>1866</v>
      </c>
      <c r="C42" s="80">
        <v>1696.3636363636363</v>
      </c>
      <c r="E42">
        <v>2043</v>
      </c>
      <c r="F42" s="12">
        <v>7.5702988350073772</v>
      </c>
      <c r="G42" s="9">
        <v>224</v>
      </c>
      <c r="J42">
        <v>2043</v>
      </c>
      <c r="K42" s="12">
        <f t="shared" si="1"/>
        <v>0.75702988350073774</v>
      </c>
      <c r="L42" s="12">
        <f t="shared" si="1"/>
        <v>22.400000000000002</v>
      </c>
    </row>
    <row r="43" spans="1:12" ht="15" thickBot="1" x14ac:dyDescent="0.35">
      <c r="A43" s="79">
        <v>1971</v>
      </c>
      <c r="B43" s="10">
        <v>1866</v>
      </c>
      <c r="C43" s="80">
        <v>1696.3636363636363</v>
      </c>
      <c r="E43">
        <v>2044</v>
      </c>
      <c r="F43" s="12">
        <v>7.2010910041224925</v>
      </c>
      <c r="G43" s="9">
        <v>196</v>
      </c>
      <c r="J43">
        <v>2044</v>
      </c>
      <c r="K43" s="12">
        <f t="shared" si="1"/>
        <v>0.72010910041224929</v>
      </c>
      <c r="L43" s="12">
        <f t="shared" si="1"/>
        <v>19.600000000000001</v>
      </c>
    </row>
    <row r="44" spans="1:12" ht="15" thickBot="1" x14ac:dyDescent="0.35">
      <c r="A44" s="79">
        <v>1972</v>
      </c>
      <c r="B44" s="10">
        <v>1866</v>
      </c>
      <c r="C44" s="80">
        <v>1696.3636363636363</v>
      </c>
      <c r="E44">
        <v>2045</v>
      </c>
      <c r="F44" s="12">
        <v>6.8498896516287076</v>
      </c>
      <c r="G44" s="9">
        <v>196</v>
      </c>
      <c r="J44">
        <v>2045</v>
      </c>
      <c r="K44" s="12">
        <f t="shared" si="1"/>
        <v>0.68498896516287078</v>
      </c>
      <c r="L44" s="12">
        <f t="shared" si="1"/>
        <v>19.600000000000001</v>
      </c>
    </row>
    <row r="45" spans="1:12" ht="15" thickBot="1" x14ac:dyDescent="0.35">
      <c r="A45" s="79">
        <v>1973</v>
      </c>
      <c r="B45" s="10">
        <v>1866</v>
      </c>
      <c r="C45" s="80">
        <v>1696.3636363636363</v>
      </c>
      <c r="E45">
        <v>2046</v>
      </c>
      <c r="F45" s="12">
        <v>6.5158165912121717</v>
      </c>
      <c r="G45" s="9">
        <v>196</v>
      </c>
      <c r="J45">
        <v>2046</v>
      </c>
      <c r="K45" s="12">
        <f t="shared" si="1"/>
        <v>0.65158165912121724</v>
      </c>
      <c r="L45" s="12">
        <f t="shared" si="1"/>
        <v>19.600000000000001</v>
      </c>
    </row>
    <row r="46" spans="1:12" ht="15" thickBot="1" x14ac:dyDescent="0.35">
      <c r="A46" s="79">
        <v>1974</v>
      </c>
      <c r="B46" s="10">
        <v>1866</v>
      </c>
      <c r="C46" s="80">
        <v>1696.3636363636363</v>
      </c>
      <c r="E46">
        <v>2047</v>
      </c>
      <c r="F46" s="12">
        <v>6.1980364662109588</v>
      </c>
      <c r="G46" s="9">
        <v>168</v>
      </c>
      <c r="J46">
        <v>2047</v>
      </c>
      <c r="K46" s="12">
        <f t="shared" si="1"/>
        <v>0.61980364662109588</v>
      </c>
      <c r="L46" s="12">
        <f t="shared" si="1"/>
        <v>16.8</v>
      </c>
    </row>
    <row r="47" spans="1:12" ht="15" thickBot="1" x14ac:dyDescent="0.35">
      <c r="A47" s="79">
        <v>1975</v>
      </c>
      <c r="B47" s="10">
        <v>1866</v>
      </c>
      <c r="C47" s="80">
        <v>1696.3636363636363</v>
      </c>
      <c r="E47">
        <v>2048</v>
      </c>
      <c r="F47" s="12">
        <v>5.8957546607882891</v>
      </c>
      <c r="G47" s="9">
        <v>168</v>
      </c>
      <c r="J47">
        <v>2048</v>
      </c>
      <c r="K47" s="12">
        <f t="shared" si="1"/>
        <v>0.58957546607882894</v>
      </c>
      <c r="L47" s="12">
        <f t="shared" si="1"/>
        <v>16.8</v>
      </c>
    </row>
    <row r="48" spans="1:12" ht="15" thickBot="1" x14ac:dyDescent="0.35">
      <c r="A48" s="79">
        <v>1976</v>
      </c>
      <c r="B48" s="10">
        <v>1866</v>
      </c>
      <c r="C48" s="80">
        <v>1696.3636363636363</v>
      </c>
      <c r="E48">
        <v>2049</v>
      </c>
      <c r="F48" s="12">
        <v>5.6082153129790466</v>
      </c>
      <c r="G48" s="9">
        <v>168</v>
      </c>
      <c r="J48">
        <v>2049</v>
      </c>
      <c r="K48" s="12">
        <f t="shared" si="1"/>
        <v>0.56082153129790469</v>
      </c>
      <c r="L48" s="12">
        <f t="shared" si="1"/>
        <v>16.8</v>
      </c>
    </row>
    <row r="49" spans="1:12" ht="15" thickBot="1" x14ac:dyDescent="0.35">
      <c r="A49" s="79">
        <v>1977</v>
      </c>
      <c r="B49" s="10">
        <v>1866</v>
      </c>
      <c r="C49" s="80">
        <v>1696.3636363636363</v>
      </c>
      <c r="E49">
        <v>2050</v>
      </c>
      <c r="F49" s="12">
        <v>5.3346994246411494</v>
      </c>
      <c r="G49" s="9">
        <v>140</v>
      </c>
      <c r="J49">
        <v>2050</v>
      </c>
      <c r="K49" s="12">
        <f t="shared" si="1"/>
        <v>0.53346994246411494</v>
      </c>
      <c r="L49" s="12">
        <f t="shared" si="1"/>
        <v>14</v>
      </c>
    </row>
    <row r="50" spans="1:12" x14ac:dyDescent="0.3">
      <c r="A50">
        <v>1978</v>
      </c>
      <c r="B50">
        <v>1866</v>
      </c>
      <c r="C50" s="9">
        <v>1696.3636363636363</v>
      </c>
      <c r="E50" s="44" t="s">
        <v>74</v>
      </c>
      <c r="G50" s="43">
        <f>SUM(G23:G49)</f>
        <v>7812</v>
      </c>
      <c r="J50" s="44" t="s">
        <v>74</v>
      </c>
      <c r="L50" s="45">
        <f>SUM(L23:L49)</f>
        <v>781.2</v>
      </c>
    </row>
    <row r="51" spans="1:12" x14ac:dyDescent="0.3">
      <c r="A51">
        <v>1979</v>
      </c>
      <c r="B51">
        <v>1866</v>
      </c>
      <c r="C51" s="9">
        <v>1696.3636363636363</v>
      </c>
    </row>
    <row r="52" spans="1:12" x14ac:dyDescent="0.3">
      <c r="A52">
        <v>1980</v>
      </c>
      <c r="B52">
        <v>1866</v>
      </c>
      <c r="C52" s="9">
        <v>1696.3636363636363</v>
      </c>
    </row>
    <row r="53" spans="1:12" x14ac:dyDescent="0.3">
      <c r="B53" s="9"/>
      <c r="C53" s="9"/>
    </row>
  </sheetData>
  <mergeCells count="3">
    <mergeCell ref="A10:A11"/>
    <mergeCell ref="A1:C1"/>
    <mergeCell ref="I10:J10"/>
  </mergeCells>
  <pageMargins left="0.7" right="0.7" top="0.75" bottom="0.75" header="0.3" footer="0.3"/>
  <pageSetup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88124-6FEA-472D-8017-DE3C9F9E3147}">
  <dimension ref="A1:R53"/>
  <sheetViews>
    <sheetView zoomScale="90" zoomScaleNormal="90" workbookViewId="0">
      <selection sqref="A1:C1"/>
    </sheetView>
  </sheetViews>
  <sheetFormatPr defaultRowHeight="14.4" x14ac:dyDescent="0.3"/>
  <cols>
    <col min="1" max="1" width="15.6640625" customWidth="1"/>
    <col min="2" max="2" width="10.5546875" bestFit="1" customWidth="1"/>
    <col min="3" max="3" width="28.109375" customWidth="1"/>
    <col min="4" max="4" width="11.88671875" customWidth="1"/>
    <col min="5" max="5" width="17.109375" customWidth="1"/>
    <col min="6" max="6" width="13.109375" customWidth="1"/>
    <col min="7" max="7" width="21.88671875" customWidth="1"/>
    <col min="8" max="8" width="12.44140625" customWidth="1"/>
    <col min="9" max="9" width="19.88671875" customWidth="1"/>
    <col min="10" max="10" width="16.44140625" customWidth="1"/>
    <col min="11" max="11" width="14" customWidth="1"/>
    <col min="12" max="12" width="14.44140625" customWidth="1"/>
    <col min="13" max="14" width="9.109375" customWidth="1"/>
  </cols>
  <sheetData>
    <row r="1" spans="1:18" ht="23.4" x14ac:dyDescent="0.45">
      <c r="A1" s="93" t="s">
        <v>82</v>
      </c>
      <c r="B1" s="93"/>
      <c r="C1" s="93"/>
    </row>
    <row r="2" spans="1:18" x14ac:dyDescent="0.3">
      <c r="G2" t="s">
        <v>80</v>
      </c>
    </row>
    <row r="3" spans="1:18" x14ac:dyDescent="0.3">
      <c r="A3" s="63" t="s">
        <v>42</v>
      </c>
      <c r="B3" s="64"/>
      <c r="C3" s="64"/>
    </row>
    <row r="4" spans="1:18" x14ac:dyDescent="0.3">
      <c r="A4" s="6" t="s">
        <v>81</v>
      </c>
      <c r="J4" s="63" t="s">
        <v>44</v>
      </c>
      <c r="K4" s="64"/>
    </row>
    <row r="5" spans="1:18" ht="30.75" customHeight="1" x14ac:dyDescent="0.3">
      <c r="A5" s="17" t="s">
        <v>45</v>
      </c>
      <c r="B5" s="17"/>
      <c r="C5" s="17" t="s">
        <v>46</v>
      </c>
      <c r="D5" s="17" t="s">
        <v>47</v>
      </c>
      <c r="E5" s="17" t="s">
        <v>48</v>
      </c>
      <c r="F5" s="17" t="s">
        <v>49</v>
      </c>
      <c r="G5" s="17" t="s">
        <v>50</v>
      </c>
      <c r="H5" s="17" t="s">
        <v>51</v>
      </c>
      <c r="I5" s="17" t="s">
        <v>52</v>
      </c>
      <c r="J5" s="18" t="s">
        <v>53</v>
      </c>
      <c r="L5" s="13"/>
      <c r="M5" s="63" t="s">
        <v>54</v>
      </c>
      <c r="N5" s="64"/>
      <c r="O5" s="64"/>
      <c r="P5" s="64"/>
      <c r="Q5" s="64"/>
      <c r="R5" s="64"/>
    </row>
    <row r="6" spans="1:18" x14ac:dyDescent="0.3">
      <c r="A6">
        <v>5.15</v>
      </c>
      <c r="B6">
        <v>365</v>
      </c>
      <c r="C6">
        <f>A6*B6</f>
        <v>1879.7500000000002</v>
      </c>
      <c r="D6">
        <v>6857</v>
      </c>
      <c r="E6" s="9">
        <f>C6*D6</f>
        <v>12889445.750000002</v>
      </c>
      <c r="F6" s="9"/>
      <c r="G6">
        <f>1/2204.62</f>
        <v>4.535929094356397E-4</v>
      </c>
      <c r="H6" s="9">
        <f>E6*G6</f>
        <v>5846.561198755342</v>
      </c>
      <c r="I6">
        <v>41</v>
      </c>
      <c r="J6" s="33">
        <f>I6*H6</f>
        <v>239709.00914896902</v>
      </c>
    </row>
    <row r="7" spans="1:18" x14ac:dyDescent="0.3">
      <c r="E7" s="9"/>
      <c r="F7" s="9"/>
      <c r="H7" s="21"/>
      <c r="J7" s="21"/>
    </row>
    <row r="8" spans="1:18" x14ac:dyDescent="0.3">
      <c r="E8" s="9"/>
      <c r="F8" s="9"/>
      <c r="H8" s="21"/>
      <c r="J8" s="21"/>
    </row>
    <row r="9" spans="1:18" ht="15" thickBot="1" x14ac:dyDescent="0.35">
      <c r="A9" s="63" t="s">
        <v>55</v>
      </c>
      <c r="B9" s="64"/>
      <c r="G9" s="15"/>
      <c r="H9" s="16"/>
      <c r="P9" s="39"/>
    </row>
    <row r="10" spans="1:18" ht="15" thickTop="1" x14ac:dyDescent="0.3">
      <c r="A10" s="94" t="s">
        <v>56</v>
      </c>
      <c r="B10" s="20" t="s">
        <v>77</v>
      </c>
      <c r="C10" s="78" t="s">
        <v>58</v>
      </c>
      <c r="E10" s="63" t="s">
        <v>59</v>
      </c>
      <c r="I10" s="96" t="s">
        <v>60</v>
      </c>
      <c r="J10" s="96"/>
      <c r="Q10" s="39"/>
    </row>
    <row r="11" spans="1:18" ht="26.25" customHeight="1" thickBot="1" x14ac:dyDescent="0.35">
      <c r="A11" s="95"/>
      <c r="B11" s="7" t="s">
        <v>62</v>
      </c>
      <c r="C11" s="8" t="s">
        <v>61</v>
      </c>
      <c r="E11" s="23" t="s">
        <v>63</v>
      </c>
      <c r="F11" s="25">
        <f>J6</f>
        <v>239709.00914896902</v>
      </c>
      <c r="G11" s="22"/>
      <c r="I11" s="23" t="s">
        <v>64</v>
      </c>
      <c r="J11" s="22"/>
      <c r="Q11" s="39"/>
    </row>
    <row r="12" spans="1:18" ht="15" thickBot="1" x14ac:dyDescent="0.35">
      <c r="A12" s="79">
        <v>1937</v>
      </c>
      <c r="B12" s="10">
        <v>5847</v>
      </c>
      <c r="C12" s="80">
        <v>5315.454545454545</v>
      </c>
      <c r="E12" s="29" t="s">
        <v>65</v>
      </c>
      <c r="F12" s="22">
        <v>68</v>
      </c>
      <c r="G12" s="27">
        <v>66.165659387313823</v>
      </c>
      <c r="I12" s="22">
        <v>1930</v>
      </c>
      <c r="J12" s="25">
        <v>5067</v>
      </c>
      <c r="Q12" s="39"/>
    </row>
    <row r="13" spans="1:18" ht="15" thickBot="1" x14ac:dyDescent="0.35">
      <c r="A13" s="79">
        <v>1938</v>
      </c>
      <c r="B13" s="10">
        <v>5847</v>
      </c>
      <c r="C13" s="80">
        <v>5315.454545454545</v>
      </c>
      <c r="E13" s="23" t="s">
        <v>66</v>
      </c>
      <c r="F13" s="25">
        <v>1904</v>
      </c>
      <c r="G13" s="28"/>
      <c r="I13" s="22">
        <v>1940</v>
      </c>
      <c r="J13" s="25">
        <v>5299</v>
      </c>
    </row>
    <row r="14" spans="1:18" ht="15" thickBot="1" x14ac:dyDescent="0.35">
      <c r="A14" s="79">
        <v>1939</v>
      </c>
      <c r="B14" s="10">
        <v>5847</v>
      </c>
      <c r="C14" s="80">
        <v>5315.454545454545</v>
      </c>
      <c r="E14" s="2"/>
      <c r="F14" s="2"/>
      <c r="I14" s="22">
        <v>1950</v>
      </c>
      <c r="J14" s="25">
        <v>6154</v>
      </c>
    </row>
    <row r="15" spans="1:18" ht="15" thickBot="1" x14ac:dyDescent="0.35">
      <c r="A15" s="79">
        <v>1940</v>
      </c>
      <c r="B15" s="10">
        <v>5847</v>
      </c>
      <c r="C15" s="80">
        <v>5315.454545454545</v>
      </c>
      <c r="I15" s="22">
        <v>1960</v>
      </c>
      <c r="J15" s="25">
        <v>8094</v>
      </c>
    </row>
    <row r="16" spans="1:18" ht="15" thickBot="1" x14ac:dyDescent="0.35">
      <c r="A16" s="79">
        <v>1941</v>
      </c>
      <c r="B16" s="10">
        <v>5847</v>
      </c>
      <c r="C16" s="80">
        <v>5315.454545454545</v>
      </c>
      <c r="I16" s="73">
        <v>1970</v>
      </c>
      <c r="J16" s="25">
        <v>9672</v>
      </c>
    </row>
    <row r="17" spans="1:18" ht="15" thickBot="1" x14ac:dyDescent="0.35">
      <c r="A17" s="79">
        <v>1942</v>
      </c>
      <c r="B17" s="10">
        <v>5847</v>
      </c>
      <c r="C17" s="80">
        <v>5315.454545454545</v>
      </c>
      <c r="I17" s="22" t="s">
        <v>67</v>
      </c>
      <c r="J17" s="25">
        <f>AVERAGE(J12:J16)</f>
        <v>6857.2</v>
      </c>
    </row>
    <row r="18" spans="1:18" ht="15" thickBot="1" x14ac:dyDescent="0.35">
      <c r="A18" s="79">
        <v>1943</v>
      </c>
      <c r="B18" s="10">
        <v>5847</v>
      </c>
      <c r="C18" s="80">
        <v>5315.454545454545</v>
      </c>
    </row>
    <row r="19" spans="1:18" ht="15" thickBot="1" x14ac:dyDescent="0.35">
      <c r="A19" s="79">
        <v>1944</v>
      </c>
      <c r="B19" s="10">
        <v>5847</v>
      </c>
      <c r="C19" s="80">
        <v>5315.454545454545</v>
      </c>
      <c r="E19" s="13" t="s">
        <v>68</v>
      </c>
    </row>
    <row r="20" spans="1:18" ht="15" thickBot="1" x14ac:dyDescent="0.35">
      <c r="A20" s="79">
        <v>1945</v>
      </c>
      <c r="B20" s="10">
        <v>5847</v>
      </c>
      <c r="C20" s="80">
        <v>5315.454545454545</v>
      </c>
      <c r="E20" s="63" t="s">
        <v>69</v>
      </c>
      <c r="F20" s="64"/>
      <c r="G20" s="64"/>
      <c r="J20" s="63" t="s">
        <v>70</v>
      </c>
      <c r="K20" s="64"/>
      <c r="L20" s="64"/>
      <c r="M20" s="64"/>
    </row>
    <row r="21" spans="1:18" ht="15" thickBot="1" x14ac:dyDescent="0.35">
      <c r="A21" s="79">
        <v>1946</v>
      </c>
      <c r="B21" s="10">
        <v>5847</v>
      </c>
      <c r="C21" s="80">
        <v>5315.454545454545</v>
      </c>
      <c r="F21" s="13" t="s">
        <v>65</v>
      </c>
      <c r="G21" s="13" t="s">
        <v>66</v>
      </c>
      <c r="K21" s="13" t="s">
        <v>65</v>
      </c>
      <c r="L21" s="13" t="s">
        <v>66</v>
      </c>
    </row>
    <row r="22" spans="1:18" ht="15" thickBot="1" x14ac:dyDescent="0.35">
      <c r="A22" s="79">
        <v>1947</v>
      </c>
      <c r="B22" s="11">
        <v>5847</v>
      </c>
      <c r="C22" s="80">
        <v>5315.454545454545</v>
      </c>
      <c r="E22" s="42" t="s">
        <v>71</v>
      </c>
      <c r="F22" s="40">
        <v>68</v>
      </c>
      <c r="G22" s="41">
        <v>1904</v>
      </c>
      <c r="J22" s="42" t="s">
        <v>71</v>
      </c>
      <c r="K22" s="40">
        <v>68</v>
      </c>
      <c r="L22" s="41">
        <v>1904</v>
      </c>
      <c r="O22" s="63" t="s">
        <v>72</v>
      </c>
      <c r="P22" s="64"/>
      <c r="Q22" s="64"/>
      <c r="R22" s="64"/>
    </row>
    <row r="23" spans="1:18" ht="15" thickBot="1" x14ac:dyDescent="0.35">
      <c r="A23" s="79">
        <v>1948</v>
      </c>
      <c r="B23" s="11">
        <v>5847</v>
      </c>
      <c r="C23" s="80">
        <v>5315.454545454545</v>
      </c>
      <c r="E23">
        <v>2025</v>
      </c>
      <c r="F23" s="12">
        <v>49.016726057542428</v>
      </c>
      <c r="G23" s="9">
        <v>1400</v>
      </c>
      <c r="J23">
        <v>2025</v>
      </c>
      <c r="K23" s="12">
        <f>F23*0.1</f>
        <v>4.9016726057542428</v>
      </c>
      <c r="L23" s="12">
        <f>G23*0.1</f>
        <v>140</v>
      </c>
    </row>
    <row r="24" spans="1:18" ht="15" thickBot="1" x14ac:dyDescent="0.35">
      <c r="A24" s="79">
        <v>1949</v>
      </c>
      <c r="B24" s="11">
        <v>5847</v>
      </c>
      <c r="C24" s="80">
        <v>5315.454545454545</v>
      </c>
      <c r="E24">
        <v>2026</v>
      </c>
      <c r="F24" s="12">
        <v>46.626152118625235</v>
      </c>
      <c r="G24" s="9">
        <v>1344</v>
      </c>
      <c r="J24">
        <v>2026</v>
      </c>
      <c r="K24" s="12">
        <f>F24*0.1</f>
        <v>4.6626152118625237</v>
      </c>
      <c r="L24" s="12">
        <f t="shared" ref="K24:L28" si="0">G24*0.1</f>
        <v>134.4</v>
      </c>
    </row>
    <row r="25" spans="1:18" ht="15" thickBot="1" x14ac:dyDescent="0.35">
      <c r="A25" s="81">
        <v>1950</v>
      </c>
      <c r="B25" s="10">
        <v>5847</v>
      </c>
      <c r="C25" s="80">
        <v>5315.454545454545</v>
      </c>
      <c r="E25">
        <v>2027</v>
      </c>
      <c r="F25" s="12">
        <v>44.352167846482637</v>
      </c>
      <c r="G25" s="9">
        <v>1260</v>
      </c>
      <c r="J25">
        <v>2027</v>
      </c>
      <c r="K25" s="12">
        <f t="shared" si="0"/>
        <v>4.4352167846482642</v>
      </c>
      <c r="L25" s="12">
        <f t="shared" si="0"/>
        <v>126</v>
      </c>
    </row>
    <row r="26" spans="1:18" ht="15" thickBot="1" x14ac:dyDescent="0.35">
      <c r="A26" s="81">
        <v>1951</v>
      </c>
      <c r="B26" s="10">
        <v>5847</v>
      </c>
      <c r="C26" s="80">
        <v>5315.454545454545</v>
      </c>
      <c r="E26">
        <v>2028</v>
      </c>
      <c r="F26" s="12">
        <v>42.189087095968752</v>
      </c>
      <c r="G26" s="9">
        <v>1204</v>
      </c>
      <c r="J26">
        <v>2028</v>
      </c>
      <c r="K26" s="12">
        <f t="shared" si="0"/>
        <v>4.2189087095968754</v>
      </c>
      <c r="L26" s="12">
        <f t="shared" si="0"/>
        <v>120.4</v>
      </c>
    </row>
    <row r="27" spans="1:18" ht="15" thickBot="1" x14ac:dyDescent="0.35">
      <c r="A27" s="81">
        <v>1952</v>
      </c>
      <c r="B27" s="10">
        <v>5847</v>
      </c>
      <c r="C27" s="80">
        <v>5315.454545454545</v>
      </c>
      <c r="E27">
        <v>2029</v>
      </c>
      <c r="F27" s="12">
        <v>40.131501038508851</v>
      </c>
      <c r="G27" s="9">
        <v>1148</v>
      </c>
      <c r="J27">
        <v>2029</v>
      </c>
      <c r="K27" s="12">
        <f t="shared" si="0"/>
        <v>4.0131501038508857</v>
      </c>
      <c r="L27" s="12">
        <f t="shared" si="0"/>
        <v>114.80000000000001</v>
      </c>
    </row>
    <row r="28" spans="1:18" ht="15" thickBot="1" x14ac:dyDescent="0.35">
      <c r="A28" s="79">
        <v>1953</v>
      </c>
      <c r="B28" s="10">
        <v>5847</v>
      </c>
      <c r="C28" s="80">
        <v>5315.454545454545</v>
      </c>
      <c r="E28">
        <v>2030</v>
      </c>
      <c r="F28" s="12">
        <v>38.174264637210584</v>
      </c>
      <c r="G28" s="9">
        <v>1092</v>
      </c>
      <c r="J28">
        <v>2030</v>
      </c>
      <c r="K28" s="12">
        <f t="shared" si="0"/>
        <v>3.8174264637210586</v>
      </c>
      <c r="L28" s="12">
        <f t="shared" si="0"/>
        <v>109.2</v>
      </c>
    </row>
    <row r="29" spans="1:18" ht="15" thickBot="1" x14ac:dyDescent="0.35">
      <c r="A29" s="79">
        <v>1954</v>
      </c>
      <c r="B29" s="10">
        <v>5847</v>
      </c>
      <c r="C29" s="80">
        <v>5315.454545454545</v>
      </c>
      <c r="E29" s="44" t="s">
        <v>73</v>
      </c>
      <c r="F29" s="13"/>
      <c r="H29" s="43">
        <f>SUM(G23:G28)</f>
        <v>7448</v>
      </c>
      <c r="J29" s="44" t="s">
        <v>73</v>
      </c>
      <c r="M29" s="45">
        <f>SUM(L23:L28)</f>
        <v>744.8</v>
      </c>
    </row>
    <row r="30" spans="1:18" ht="15" thickBot="1" x14ac:dyDescent="0.35">
      <c r="A30" s="79">
        <v>1955</v>
      </c>
      <c r="B30" s="10">
        <v>5847</v>
      </c>
      <c r="C30" s="80">
        <v>5315.454545454545</v>
      </c>
      <c r="E30">
        <v>2031</v>
      </c>
      <c r="F30" s="12">
        <v>36.31248378159178</v>
      </c>
      <c r="G30" s="9">
        <v>1036</v>
      </c>
      <c r="J30">
        <v>2031</v>
      </c>
      <c r="K30" s="12">
        <f>F30*0.1</f>
        <v>3.631248378159178</v>
      </c>
      <c r="L30" s="12">
        <f>G30*0.1</f>
        <v>103.60000000000001</v>
      </c>
    </row>
    <row r="31" spans="1:18" ht="15" thickBot="1" x14ac:dyDescent="0.35">
      <c r="A31" s="79">
        <v>1956</v>
      </c>
      <c r="B31" s="10">
        <v>5847</v>
      </c>
      <c r="C31" s="80">
        <v>5315.454545454545</v>
      </c>
      <c r="E31">
        <v>2032</v>
      </c>
      <c r="F31" s="12">
        <v>34.541503049755065</v>
      </c>
      <c r="G31" s="9">
        <v>980</v>
      </c>
      <c r="J31">
        <v>2032</v>
      </c>
      <c r="K31" s="12">
        <f t="shared" ref="K31:L49" si="1">F31*0.1</f>
        <v>3.4541503049755065</v>
      </c>
      <c r="L31" s="12">
        <f t="shared" si="1"/>
        <v>98</v>
      </c>
    </row>
    <row r="32" spans="1:18" ht="15" thickBot="1" x14ac:dyDescent="0.35">
      <c r="A32" s="79">
        <v>1957</v>
      </c>
      <c r="B32" s="10">
        <v>5847</v>
      </c>
      <c r="C32" s="80">
        <v>5315.454545454545</v>
      </c>
      <c r="E32">
        <v>2033</v>
      </c>
      <c r="F32" s="12">
        <v>32.856894067408163</v>
      </c>
      <c r="G32" s="9">
        <v>952</v>
      </c>
      <c r="J32">
        <v>2033</v>
      </c>
      <c r="K32" s="12">
        <f t="shared" si="1"/>
        <v>3.2856894067408167</v>
      </c>
      <c r="L32" s="12">
        <f t="shared" si="1"/>
        <v>95.2</v>
      </c>
    </row>
    <row r="33" spans="1:12" ht="15" thickBot="1" x14ac:dyDescent="0.35">
      <c r="A33" s="79">
        <v>1958</v>
      </c>
      <c r="B33" s="10">
        <v>5847</v>
      </c>
      <c r="C33" s="80">
        <v>5315.454545454545</v>
      </c>
      <c r="E33">
        <v>2034</v>
      </c>
      <c r="F33" s="12">
        <v>31.254444434621597</v>
      </c>
      <c r="G33" s="9">
        <v>896</v>
      </c>
      <c r="J33">
        <v>2034</v>
      </c>
      <c r="K33" s="12">
        <f t="shared" si="1"/>
        <v>3.1254444434621598</v>
      </c>
      <c r="L33" s="12">
        <f t="shared" si="1"/>
        <v>89.600000000000009</v>
      </c>
    </row>
    <row r="34" spans="1:12" ht="15" thickBot="1" x14ac:dyDescent="0.35">
      <c r="A34" s="79">
        <v>1959</v>
      </c>
      <c r="B34" s="10">
        <v>5847</v>
      </c>
      <c r="C34" s="80">
        <v>5315.454545454545</v>
      </c>
      <c r="E34">
        <v>2035</v>
      </c>
      <c r="F34" s="12">
        <v>29.730147192634643</v>
      </c>
      <c r="G34" s="9">
        <v>840</v>
      </c>
      <c r="J34">
        <v>2035</v>
      </c>
      <c r="K34" s="12">
        <f t="shared" si="1"/>
        <v>2.9730147192634644</v>
      </c>
      <c r="L34" s="12">
        <f t="shared" si="1"/>
        <v>84</v>
      </c>
    </row>
    <row r="35" spans="1:12" ht="15" thickBot="1" x14ac:dyDescent="0.35">
      <c r="A35" s="79">
        <v>1960</v>
      </c>
      <c r="B35" s="10">
        <v>5847</v>
      </c>
      <c r="C35" s="80">
        <v>5315.454545454545</v>
      </c>
      <c r="E35">
        <v>2036</v>
      </c>
      <c r="F35" s="12">
        <v>28.280190804371372</v>
      </c>
      <c r="G35" s="9">
        <v>812</v>
      </c>
      <c r="J35">
        <v>2036</v>
      </c>
      <c r="K35" s="12">
        <f t="shared" si="1"/>
        <v>2.8280190804371372</v>
      </c>
      <c r="L35" s="12">
        <f t="shared" si="1"/>
        <v>81.2</v>
      </c>
    </row>
    <row r="36" spans="1:12" ht="15" thickBot="1" x14ac:dyDescent="0.35">
      <c r="A36" s="79">
        <v>1961</v>
      </c>
      <c r="B36" s="10">
        <v>5847</v>
      </c>
      <c r="C36" s="80">
        <v>5315.454545454545</v>
      </c>
      <c r="E36">
        <v>2037</v>
      </c>
      <c r="F36" s="12">
        <v>26.900949623612561</v>
      </c>
      <c r="G36" s="9">
        <v>784</v>
      </c>
      <c r="J36">
        <v>2037</v>
      </c>
      <c r="K36" s="12">
        <f t="shared" si="1"/>
        <v>2.6900949623612562</v>
      </c>
      <c r="L36" s="12">
        <f t="shared" si="1"/>
        <v>78.400000000000006</v>
      </c>
    </row>
    <row r="37" spans="1:12" ht="15" thickBot="1" x14ac:dyDescent="0.35">
      <c r="A37" s="79">
        <v>1962</v>
      </c>
      <c r="B37" s="10">
        <v>5847</v>
      </c>
      <c r="C37" s="80">
        <v>5315.454545454545</v>
      </c>
      <c r="E37">
        <v>2038</v>
      </c>
      <c r="F37" s="12">
        <v>25.588974828991674</v>
      </c>
      <c r="G37" s="9">
        <v>728</v>
      </c>
      <c r="J37">
        <v>2038</v>
      </c>
      <c r="K37" s="12">
        <f t="shared" si="1"/>
        <v>2.5588974828991677</v>
      </c>
      <c r="L37" s="12">
        <f t="shared" si="1"/>
        <v>72.8</v>
      </c>
    </row>
    <row r="38" spans="1:12" ht="15" thickBot="1" x14ac:dyDescent="0.35">
      <c r="A38" s="79">
        <v>1963</v>
      </c>
      <c r="B38" s="10">
        <v>5847</v>
      </c>
      <c r="C38" s="80">
        <v>5315.454545454545</v>
      </c>
      <c r="E38">
        <v>2039</v>
      </c>
      <c r="F38" s="12">
        <v>24.34098580014501</v>
      </c>
      <c r="G38" s="9">
        <v>700</v>
      </c>
      <c r="J38">
        <v>2039</v>
      </c>
      <c r="K38" s="12">
        <f t="shared" si="1"/>
        <v>2.434098580014501</v>
      </c>
      <c r="L38" s="12">
        <f t="shared" si="1"/>
        <v>70</v>
      </c>
    </row>
    <row r="39" spans="1:12" ht="15" thickBot="1" x14ac:dyDescent="0.35">
      <c r="A39" s="79">
        <v>1964</v>
      </c>
      <c r="B39" s="10">
        <v>5847</v>
      </c>
      <c r="C39" s="80">
        <v>5315.454545454545</v>
      </c>
      <c r="E39">
        <v>2040</v>
      </c>
      <c r="F39" s="12">
        <v>23.153861914451987</v>
      </c>
      <c r="G39" s="9">
        <v>672</v>
      </c>
      <c r="J39">
        <v>2040</v>
      </c>
      <c r="K39" s="12">
        <f t="shared" si="1"/>
        <v>2.315386191445199</v>
      </c>
      <c r="L39" s="12">
        <f t="shared" si="1"/>
        <v>67.2</v>
      </c>
    </row>
    <row r="40" spans="1:12" ht="15" thickBot="1" x14ac:dyDescent="0.35">
      <c r="A40" s="79">
        <v>1965</v>
      </c>
      <c r="B40" s="10">
        <v>5847</v>
      </c>
      <c r="C40" s="80">
        <v>5315.454545454545</v>
      </c>
      <c r="E40">
        <v>2041</v>
      </c>
      <c r="F40" s="12">
        <v>22.024634743853166</v>
      </c>
      <c r="G40" s="9">
        <v>644</v>
      </c>
      <c r="J40">
        <v>2041</v>
      </c>
      <c r="K40" s="12">
        <f t="shared" si="1"/>
        <v>2.2024634743853166</v>
      </c>
      <c r="L40" s="12">
        <f t="shared" si="1"/>
        <v>64.400000000000006</v>
      </c>
    </row>
    <row r="41" spans="1:12" ht="15" thickBot="1" x14ac:dyDescent="0.35">
      <c r="A41" s="79">
        <v>1966</v>
      </c>
      <c r="B41" s="10">
        <v>5847</v>
      </c>
      <c r="C41" s="80">
        <v>5315.454545454545</v>
      </c>
      <c r="E41">
        <v>2042</v>
      </c>
      <c r="F41" s="12">
        <v>20.950480632233873</v>
      </c>
      <c r="G41" s="9">
        <v>588</v>
      </c>
      <c r="J41">
        <v>2042</v>
      </c>
      <c r="K41" s="12">
        <f t="shared" si="1"/>
        <v>2.0950480632233872</v>
      </c>
      <c r="L41" s="12">
        <f t="shared" si="1"/>
        <v>58.800000000000004</v>
      </c>
    </row>
    <row r="42" spans="1:12" ht="15" thickBot="1" x14ac:dyDescent="0.35">
      <c r="A42" s="79">
        <v>1967</v>
      </c>
      <c r="B42" s="10">
        <v>5847</v>
      </c>
      <c r="C42" s="80">
        <v>5315.454545454545</v>
      </c>
      <c r="E42">
        <v>2043</v>
      </c>
      <c r="F42" s="12">
        <v>19.928713634813185</v>
      </c>
      <c r="G42" s="9">
        <v>560</v>
      </c>
      <c r="J42">
        <v>2043</v>
      </c>
      <c r="K42" s="12">
        <f t="shared" si="1"/>
        <v>1.9928713634813187</v>
      </c>
      <c r="L42" s="12">
        <f t="shared" si="1"/>
        <v>56</v>
      </c>
    </row>
    <row r="43" spans="1:12" ht="15" thickBot="1" x14ac:dyDescent="0.35">
      <c r="A43" s="79">
        <v>1968</v>
      </c>
      <c r="B43" s="10">
        <v>5847</v>
      </c>
      <c r="C43" s="80">
        <v>5315.454545454545</v>
      </c>
      <c r="E43">
        <v>2044</v>
      </c>
      <c r="F43" s="12">
        <v>18.956778801882876</v>
      </c>
      <c r="G43" s="9">
        <v>532</v>
      </c>
      <c r="J43">
        <v>2044</v>
      </c>
      <c r="K43" s="12">
        <f t="shared" si="1"/>
        <v>1.8956778801882876</v>
      </c>
      <c r="L43" s="12">
        <f t="shared" si="1"/>
        <v>53.2</v>
      </c>
    </row>
    <row r="44" spans="1:12" ht="15" thickBot="1" x14ac:dyDescent="0.35">
      <c r="A44" s="79">
        <v>1969</v>
      </c>
      <c r="B44" s="10">
        <v>5847</v>
      </c>
      <c r="C44" s="80">
        <v>5315.454545454545</v>
      </c>
      <c r="E44">
        <v>2045</v>
      </c>
      <c r="F44" s="12">
        <v>18.032245790102387</v>
      </c>
      <c r="G44" s="9">
        <v>504</v>
      </c>
      <c r="J44">
        <v>2045</v>
      </c>
      <c r="K44" s="12">
        <f t="shared" si="1"/>
        <v>1.8032245790102388</v>
      </c>
      <c r="L44" s="12">
        <f t="shared" si="1"/>
        <v>50.400000000000006</v>
      </c>
    </row>
    <row r="45" spans="1:12" ht="15" thickBot="1" x14ac:dyDescent="0.35">
      <c r="A45" s="79">
        <v>1970</v>
      </c>
      <c r="B45" s="10">
        <v>5847</v>
      </c>
      <c r="C45" s="80">
        <v>5315.454545454545</v>
      </c>
      <c r="E45">
        <v>2046</v>
      </c>
      <c r="F45" s="12">
        <v>17.152802785374512</v>
      </c>
      <c r="G45" s="9">
        <v>504</v>
      </c>
      <c r="J45">
        <v>2046</v>
      </c>
      <c r="K45" s="12">
        <f t="shared" si="1"/>
        <v>1.7152802785374512</v>
      </c>
      <c r="L45" s="12">
        <f t="shared" si="1"/>
        <v>50.400000000000006</v>
      </c>
    </row>
    <row r="46" spans="1:12" ht="15" thickBot="1" x14ac:dyDescent="0.35">
      <c r="A46" s="79">
        <v>1971</v>
      </c>
      <c r="B46" s="10">
        <v>5847</v>
      </c>
      <c r="C46" s="80">
        <v>5315.454545454545</v>
      </c>
      <c r="E46">
        <v>2047</v>
      </c>
      <c r="F46" s="12">
        <v>16.316250722106044</v>
      </c>
      <c r="G46" s="9">
        <v>476</v>
      </c>
      <c r="J46">
        <v>2047</v>
      </c>
      <c r="K46" s="12">
        <f t="shared" si="1"/>
        <v>1.6316250722106045</v>
      </c>
      <c r="L46" s="12">
        <f t="shared" si="1"/>
        <v>47.6</v>
      </c>
    </row>
    <row r="47" spans="1:12" ht="15" thickBot="1" x14ac:dyDescent="0.35">
      <c r="A47" s="79">
        <v>1972</v>
      </c>
      <c r="B47" s="10">
        <v>5847</v>
      </c>
      <c r="C47" s="80">
        <v>5315.454545454545</v>
      </c>
      <c r="E47">
        <v>2048</v>
      </c>
      <c r="F47" s="12">
        <v>15.520497784398289</v>
      </c>
      <c r="G47" s="9">
        <v>448</v>
      </c>
      <c r="J47">
        <v>2048</v>
      </c>
      <c r="K47" s="12">
        <f t="shared" si="1"/>
        <v>1.5520497784398291</v>
      </c>
      <c r="L47" s="12">
        <f t="shared" si="1"/>
        <v>44.800000000000004</v>
      </c>
    </row>
    <row r="48" spans="1:12" ht="15" thickBot="1" x14ac:dyDescent="0.35">
      <c r="A48" s="79">
        <v>1973</v>
      </c>
      <c r="B48" s="10">
        <v>5847</v>
      </c>
      <c r="C48" s="80">
        <v>5315.454545454545</v>
      </c>
      <c r="E48">
        <v>2049</v>
      </c>
      <c r="F48" s="12">
        <v>14.763554175417791</v>
      </c>
      <c r="G48" s="9">
        <v>420</v>
      </c>
      <c r="J48">
        <v>2049</v>
      </c>
      <c r="K48" s="12">
        <f t="shared" si="1"/>
        <v>1.4763554175417792</v>
      </c>
      <c r="L48" s="12">
        <f t="shared" si="1"/>
        <v>42</v>
      </c>
    </row>
    <row r="49" spans="1:12" ht="15" thickBot="1" x14ac:dyDescent="0.35">
      <c r="A49" s="79">
        <v>1974</v>
      </c>
      <c r="B49" s="10">
        <v>5847</v>
      </c>
      <c r="C49" s="80">
        <v>5315.454545454545</v>
      </c>
      <c r="E49">
        <v>2050</v>
      </c>
      <c r="F49" s="12">
        <v>14.043527141867779</v>
      </c>
      <c r="G49" s="9">
        <v>392</v>
      </c>
      <c r="J49">
        <v>2050</v>
      </c>
      <c r="K49" s="12">
        <f t="shared" si="1"/>
        <v>1.404352714186778</v>
      </c>
      <c r="L49" s="12">
        <f t="shared" si="1"/>
        <v>39.200000000000003</v>
      </c>
    </row>
    <row r="50" spans="1:12" ht="15" thickBot="1" x14ac:dyDescent="0.35">
      <c r="A50" s="79">
        <v>1975</v>
      </c>
      <c r="B50" s="10">
        <v>5847</v>
      </c>
      <c r="C50" s="80">
        <v>5315.454545454545</v>
      </c>
      <c r="E50" s="44" t="s">
        <v>74</v>
      </c>
      <c r="G50" s="43">
        <f>SUM(G23:G49)</f>
        <v>20916</v>
      </c>
      <c r="J50" s="44" t="s">
        <v>74</v>
      </c>
      <c r="L50" s="45">
        <f>SUM(L23:L49)</f>
        <v>2091.6</v>
      </c>
    </row>
    <row r="51" spans="1:12" ht="15" thickBot="1" x14ac:dyDescent="0.35">
      <c r="A51" s="79">
        <v>1976</v>
      </c>
      <c r="B51" s="10">
        <v>5847</v>
      </c>
      <c r="C51" s="80">
        <v>5315.454545454545</v>
      </c>
    </row>
    <row r="52" spans="1:12" ht="15" thickBot="1" x14ac:dyDescent="0.35">
      <c r="A52" s="79">
        <v>1977</v>
      </c>
      <c r="B52" s="10">
        <v>5847</v>
      </c>
      <c r="C52" s="80">
        <v>5315.454545454545</v>
      </c>
    </row>
    <row r="53" spans="1:12" x14ac:dyDescent="0.3">
      <c r="B53" s="9"/>
      <c r="C53" s="9"/>
    </row>
  </sheetData>
  <mergeCells count="3">
    <mergeCell ref="A1:C1"/>
    <mergeCell ref="A10:A11"/>
    <mergeCell ref="I10:J10"/>
  </mergeCells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C7A1C-5F86-4DF2-8D73-C5F7973B1023}">
  <dimension ref="A1:S53"/>
  <sheetViews>
    <sheetView tabSelected="1" zoomScale="90" zoomScaleNormal="90" workbookViewId="0">
      <selection sqref="A1:C1"/>
    </sheetView>
  </sheetViews>
  <sheetFormatPr defaultRowHeight="14.4" x14ac:dyDescent="0.3"/>
  <cols>
    <col min="1" max="1" width="15.6640625" customWidth="1"/>
    <col min="2" max="2" width="10.5546875" bestFit="1" customWidth="1"/>
    <col min="3" max="3" width="28" customWidth="1"/>
    <col min="4" max="4" width="12.88671875" customWidth="1"/>
    <col min="5" max="5" width="17.109375" customWidth="1"/>
    <col min="6" max="6" width="10.44140625" customWidth="1"/>
    <col min="7" max="7" width="17.109375" customWidth="1"/>
    <col min="8" max="8" width="9.5546875" customWidth="1"/>
    <col min="9" max="9" width="14.6640625" customWidth="1"/>
    <col min="10" max="10" width="16.44140625" customWidth="1"/>
    <col min="11" max="11" width="14" customWidth="1"/>
    <col min="12" max="12" width="14.44140625" customWidth="1"/>
    <col min="16" max="16" width="12.33203125" customWidth="1"/>
    <col min="17" max="17" width="12.109375" customWidth="1"/>
  </cols>
  <sheetData>
    <row r="1" spans="1:19" ht="23.4" x14ac:dyDescent="0.45">
      <c r="A1" s="93" t="s">
        <v>83</v>
      </c>
      <c r="B1" s="93"/>
      <c r="C1" s="93"/>
    </row>
    <row r="2" spans="1:19" x14ac:dyDescent="0.3">
      <c r="G2" t="s">
        <v>80</v>
      </c>
    </row>
    <row r="3" spans="1:19" x14ac:dyDescent="0.3">
      <c r="A3" s="63" t="s">
        <v>42</v>
      </c>
      <c r="B3" s="64"/>
      <c r="C3" s="64"/>
    </row>
    <row r="4" spans="1:19" x14ac:dyDescent="0.3">
      <c r="A4" s="6" t="s">
        <v>81</v>
      </c>
      <c r="J4" s="63" t="s">
        <v>44</v>
      </c>
      <c r="K4" s="64"/>
    </row>
    <row r="5" spans="1:19" ht="30.75" customHeight="1" x14ac:dyDescent="0.3">
      <c r="A5" s="17" t="s">
        <v>45</v>
      </c>
      <c r="B5" s="17"/>
      <c r="C5" s="17" t="s">
        <v>46</v>
      </c>
      <c r="D5" s="17" t="s">
        <v>47</v>
      </c>
      <c r="E5" s="17" t="s">
        <v>48</v>
      </c>
      <c r="F5" s="17" t="s">
        <v>49</v>
      </c>
      <c r="G5" s="17" t="s">
        <v>50</v>
      </c>
      <c r="H5" s="17" t="s">
        <v>51</v>
      </c>
      <c r="I5" s="18" t="s">
        <v>52</v>
      </c>
      <c r="J5" s="18" t="s">
        <v>53</v>
      </c>
    </row>
    <row r="6" spans="1:19" x14ac:dyDescent="0.3">
      <c r="A6">
        <v>4.5999999999999996</v>
      </c>
      <c r="B6">
        <v>365</v>
      </c>
      <c r="C6">
        <f>A6*B6</f>
        <v>1678.9999999999998</v>
      </c>
      <c r="D6">
        <v>2675</v>
      </c>
      <c r="E6" s="9">
        <f>C6*D6</f>
        <v>4491324.9999999991</v>
      </c>
      <c r="F6" s="9"/>
      <c r="G6">
        <f>1/2204.62</f>
        <v>4.535929094356397E-4</v>
      </c>
      <c r="H6" s="9">
        <f>E6*G6</f>
        <v>2037.2331739710241</v>
      </c>
      <c r="I6">
        <v>41</v>
      </c>
      <c r="J6">
        <f>I6*H6</f>
        <v>83526.560132811996</v>
      </c>
      <c r="L6" s="63" t="s">
        <v>54</v>
      </c>
      <c r="M6" s="64"/>
      <c r="N6" s="64"/>
      <c r="O6" s="64"/>
      <c r="P6" s="64"/>
    </row>
    <row r="7" spans="1:19" x14ac:dyDescent="0.3">
      <c r="E7" s="9"/>
      <c r="F7" s="9"/>
      <c r="H7" s="21"/>
      <c r="J7" s="21"/>
    </row>
    <row r="8" spans="1:19" x14ac:dyDescent="0.3">
      <c r="E8" s="9"/>
      <c r="F8" s="9"/>
      <c r="H8" s="21"/>
      <c r="J8" s="21"/>
    </row>
    <row r="9" spans="1:19" ht="15" thickBot="1" x14ac:dyDescent="0.35">
      <c r="A9" s="63" t="s">
        <v>55</v>
      </c>
      <c r="B9" s="64"/>
      <c r="G9" s="15"/>
      <c r="H9" s="16"/>
    </row>
    <row r="10" spans="1:19" ht="15" thickTop="1" x14ac:dyDescent="0.3">
      <c r="A10" s="94" t="s">
        <v>56</v>
      </c>
      <c r="B10" s="20" t="s">
        <v>77</v>
      </c>
      <c r="C10" s="78" t="s">
        <v>58</v>
      </c>
      <c r="E10" s="63" t="s">
        <v>59</v>
      </c>
      <c r="I10" s="96" t="s">
        <v>60</v>
      </c>
      <c r="J10" s="96"/>
    </row>
    <row r="11" spans="1:19" ht="26.25" customHeight="1" thickBot="1" x14ac:dyDescent="0.35">
      <c r="A11" s="95"/>
      <c r="B11" s="7" t="s">
        <v>62</v>
      </c>
      <c r="C11" s="8" t="s">
        <v>61</v>
      </c>
      <c r="E11" s="23" t="s">
        <v>63</v>
      </c>
      <c r="F11" s="25">
        <f>J6</f>
        <v>83526.560132811996</v>
      </c>
      <c r="G11" s="22"/>
      <c r="I11" s="22" t="s">
        <v>64</v>
      </c>
      <c r="J11" s="22"/>
      <c r="P11" s="9"/>
      <c r="R11" s="39"/>
    </row>
    <row r="12" spans="1:19" ht="15" thickBot="1" x14ac:dyDescent="0.35">
      <c r="A12" s="79">
        <v>1953</v>
      </c>
      <c r="B12" s="10">
        <v>2037</v>
      </c>
      <c r="C12" s="80">
        <v>1851.8181818181818</v>
      </c>
      <c r="E12" s="29" t="s">
        <v>65</v>
      </c>
      <c r="F12" s="22">
        <v>53</v>
      </c>
      <c r="G12" s="28">
        <v>52.557803223774719</v>
      </c>
      <c r="H12" s="14"/>
      <c r="I12" s="22">
        <v>1950</v>
      </c>
      <c r="J12" s="25">
        <v>1289</v>
      </c>
      <c r="Q12" s="9"/>
    </row>
    <row r="13" spans="1:19" ht="15" thickBot="1" x14ac:dyDescent="0.35">
      <c r="A13" s="79">
        <v>1954</v>
      </c>
      <c r="B13" s="10">
        <v>2037</v>
      </c>
      <c r="C13" s="80">
        <v>1851.8181818181818</v>
      </c>
      <c r="E13" s="23" t="s">
        <v>66</v>
      </c>
      <c r="F13" s="25">
        <v>1484</v>
      </c>
      <c r="G13" s="25"/>
      <c r="H13" s="19"/>
      <c r="I13" s="22">
        <v>1960</v>
      </c>
      <c r="J13" s="25">
        <v>1660</v>
      </c>
      <c r="Q13" s="9"/>
      <c r="S13" s="39"/>
    </row>
    <row r="14" spans="1:19" ht="15" thickBot="1" x14ac:dyDescent="0.35">
      <c r="A14" s="79">
        <v>1955</v>
      </c>
      <c r="B14" s="10">
        <v>2037</v>
      </c>
      <c r="C14" s="80">
        <v>1851.8181818181818</v>
      </c>
      <c r="E14" s="2"/>
      <c r="F14" s="2"/>
      <c r="I14" s="22">
        <v>1970</v>
      </c>
      <c r="J14" s="25">
        <v>2598</v>
      </c>
      <c r="Q14" s="9"/>
      <c r="S14" s="39"/>
    </row>
    <row r="15" spans="1:19" ht="15" thickBot="1" x14ac:dyDescent="0.35">
      <c r="A15" s="79">
        <v>1956</v>
      </c>
      <c r="B15" s="10">
        <v>2037</v>
      </c>
      <c r="C15" s="80">
        <v>1851.8181818181818</v>
      </c>
      <c r="I15" s="22">
        <v>1980</v>
      </c>
      <c r="J15" s="25">
        <v>3552</v>
      </c>
      <c r="Q15" s="9"/>
    </row>
    <row r="16" spans="1:19" ht="15" thickBot="1" x14ac:dyDescent="0.35">
      <c r="A16" s="79">
        <v>1957</v>
      </c>
      <c r="B16" s="10">
        <v>2037</v>
      </c>
      <c r="C16" s="80">
        <v>1851.8181818181818</v>
      </c>
      <c r="I16" s="22">
        <v>1990</v>
      </c>
      <c r="J16" s="68">
        <v>4278</v>
      </c>
    </row>
    <row r="17" spans="1:17" ht="15" thickBot="1" x14ac:dyDescent="0.35">
      <c r="A17" s="79">
        <v>1958</v>
      </c>
      <c r="B17" s="10">
        <v>2037</v>
      </c>
      <c r="C17" s="80">
        <v>1851.8181818181818</v>
      </c>
      <c r="J17" s="25">
        <f>AVERAGE(J12:J16)</f>
        <v>2675.4</v>
      </c>
    </row>
    <row r="18" spans="1:17" ht="15" thickBot="1" x14ac:dyDescent="0.35">
      <c r="A18" s="79">
        <v>1959</v>
      </c>
      <c r="B18" s="10">
        <v>2037</v>
      </c>
      <c r="C18" s="80">
        <v>1851.8181818181818</v>
      </c>
    </row>
    <row r="19" spans="1:17" ht="15" thickBot="1" x14ac:dyDescent="0.35">
      <c r="A19" s="79">
        <v>1960</v>
      </c>
      <c r="B19" s="10">
        <v>2037</v>
      </c>
      <c r="C19" s="80">
        <v>1851.8181818181818</v>
      </c>
    </row>
    <row r="20" spans="1:17" ht="15" thickBot="1" x14ac:dyDescent="0.35">
      <c r="A20" s="79">
        <v>1961</v>
      </c>
      <c r="B20" s="10">
        <v>2037</v>
      </c>
      <c r="C20" s="80">
        <v>1851.8181818181818</v>
      </c>
      <c r="E20" s="13" t="s">
        <v>68</v>
      </c>
    </row>
    <row r="21" spans="1:17" ht="15" thickBot="1" x14ac:dyDescent="0.35">
      <c r="A21" s="79">
        <v>1962</v>
      </c>
      <c r="B21" s="10">
        <v>2037</v>
      </c>
      <c r="C21" s="80">
        <v>1851.8181818181818</v>
      </c>
      <c r="E21" s="63" t="s">
        <v>69</v>
      </c>
      <c r="F21" s="64"/>
      <c r="G21" s="64"/>
      <c r="H21" s="64"/>
      <c r="J21" s="63" t="s">
        <v>70</v>
      </c>
      <c r="K21" s="64"/>
      <c r="L21" s="64"/>
      <c r="M21" s="64"/>
    </row>
    <row r="22" spans="1:17" ht="15" thickBot="1" x14ac:dyDescent="0.35">
      <c r="A22" s="81">
        <v>1963</v>
      </c>
      <c r="B22" s="11">
        <v>2037</v>
      </c>
      <c r="C22" s="80">
        <v>1851.8181818181818</v>
      </c>
      <c r="F22" s="13" t="s">
        <v>65</v>
      </c>
      <c r="G22" s="13" t="s">
        <v>66</v>
      </c>
      <c r="K22" s="13" t="s">
        <v>65</v>
      </c>
      <c r="L22" s="13" t="s">
        <v>66</v>
      </c>
    </row>
    <row r="23" spans="1:17" ht="15" thickBot="1" x14ac:dyDescent="0.35">
      <c r="A23" s="81">
        <v>1964</v>
      </c>
      <c r="B23" s="11">
        <v>2037</v>
      </c>
      <c r="C23" s="80">
        <v>1851.8181818181818</v>
      </c>
      <c r="E23" s="42" t="s">
        <v>71</v>
      </c>
      <c r="F23" s="40">
        <v>53</v>
      </c>
      <c r="G23" s="41">
        <v>1484</v>
      </c>
      <c r="J23" s="42" t="s">
        <v>71</v>
      </c>
      <c r="K23" s="40">
        <v>53</v>
      </c>
      <c r="L23" s="41">
        <v>1484</v>
      </c>
      <c r="O23" s="63" t="s">
        <v>72</v>
      </c>
      <c r="P23" s="64"/>
      <c r="Q23" s="64"/>
    </row>
    <row r="24" spans="1:17" ht="15" thickBot="1" x14ac:dyDescent="0.35">
      <c r="A24" s="81">
        <v>1965</v>
      </c>
      <c r="B24" s="11">
        <v>2037</v>
      </c>
      <c r="C24" s="80">
        <v>1851.8181818181818</v>
      </c>
      <c r="E24">
        <v>2025</v>
      </c>
      <c r="F24" s="12">
        <v>38.935778267176644</v>
      </c>
      <c r="G24" s="9">
        <v>1092</v>
      </c>
      <c r="J24">
        <v>2025</v>
      </c>
      <c r="K24" s="12">
        <f>F24*0.1</f>
        <v>3.8935778267176646</v>
      </c>
      <c r="L24" s="12">
        <f>G24*0.1</f>
        <v>109.2</v>
      </c>
    </row>
    <row r="25" spans="1:17" ht="15" thickBot="1" x14ac:dyDescent="0.35">
      <c r="A25" s="79">
        <v>1966</v>
      </c>
      <c r="B25" s="10">
        <v>2037</v>
      </c>
      <c r="C25" s="80">
        <v>1851.8181818181818</v>
      </c>
      <c r="E25">
        <v>2026</v>
      </c>
      <c r="F25" s="12">
        <v>37.036857953573843</v>
      </c>
      <c r="G25" s="9">
        <v>1036</v>
      </c>
      <c r="J25">
        <v>2026</v>
      </c>
      <c r="K25" s="12">
        <f t="shared" ref="K25:L29" si="0">F25*0.1</f>
        <v>3.7036857953573845</v>
      </c>
      <c r="L25" s="12">
        <f t="shared" si="0"/>
        <v>103.60000000000001</v>
      </c>
    </row>
    <row r="26" spans="1:17" ht="15" thickBot="1" x14ac:dyDescent="0.35">
      <c r="A26" s="79">
        <v>1967</v>
      </c>
      <c r="B26" s="10">
        <v>2037</v>
      </c>
      <c r="C26" s="80">
        <v>1851.8181818181818</v>
      </c>
      <c r="E26">
        <v>2027</v>
      </c>
      <c r="F26" s="12">
        <v>35.230549076492743</v>
      </c>
      <c r="G26" s="9">
        <v>980</v>
      </c>
      <c r="J26">
        <v>2027</v>
      </c>
      <c r="K26" s="12">
        <f t="shared" si="0"/>
        <v>3.5230549076492745</v>
      </c>
      <c r="L26" s="12">
        <f t="shared" si="0"/>
        <v>98</v>
      </c>
    </row>
    <row r="27" spans="1:17" ht="15" thickBot="1" x14ac:dyDescent="0.35">
      <c r="A27" s="79">
        <v>1968</v>
      </c>
      <c r="B27" s="10">
        <v>2037</v>
      </c>
      <c r="C27" s="80">
        <v>1851.8181818181818</v>
      </c>
      <c r="E27">
        <v>2028</v>
      </c>
      <c r="F27" s="12">
        <v>33.512334922876349</v>
      </c>
      <c r="G27" s="9">
        <v>952</v>
      </c>
      <c r="J27">
        <v>2028</v>
      </c>
      <c r="K27" s="12">
        <f t="shared" si="0"/>
        <v>3.3512334922876352</v>
      </c>
      <c r="L27" s="12">
        <f t="shared" si="0"/>
        <v>95.2</v>
      </c>
    </row>
    <row r="28" spans="1:17" ht="15" thickBot="1" x14ac:dyDescent="0.35">
      <c r="A28" s="79">
        <v>1969</v>
      </c>
      <c r="B28" s="10">
        <v>2037</v>
      </c>
      <c r="C28" s="80">
        <v>1851.8181818181818</v>
      </c>
      <c r="E28">
        <v>2029</v>
      </c>
      <c r="F28" s="12">
        <v>31.877919062362849</v>
      </c>
      <c r="G28" s="9">
        <v>896</v>
      </c>
      <c r="J28">
        <v>2029</v>
      </c>
      <c r="K28" s="12">
        <f t="shared" si="0"/>
        <v>3.1877919062362849</v>
      </c>
      <c r="L28" s="12">
        <f t="shared" si="0"/>
        <v>89.600000000000009</v>
      </c>
    </row>
    <row r="29" spans="1:17" ht="15" thickBot="1" x14ac:dyDescent="0.35">
      <c r="A29" s="79">
        <v>1970</v>
      </c>
      <c r="B29" s="10">
        <v>2037</v>
      </c>
      <c r="C29" s="80">
        <v>1851.8181818181818</v>
      </c>
      <c r="E29">
        <v>2030</v>
      </c>
      <c r="F29" s="12">
        <v>30.323214603971753</v>
      </c>
      <c r="G29" s="9">
        <v>840</v>
      </c>
      <c r="J29">
        <v>2030</v>
      </c>
      <c r="K29" s="12">
        <f t="shared" si="0"/>
        <v>3.0323214603971755</v>
      </c>
      <c r="L29" s="12">
        <f t="shared" si="0"/>
        <v>84</v>
      </c>
    </row>
    <row r="30" spans="1:17" ht="15" thickBot="1" x14ac:dyDescent="0.35">
      <c r="A30" s="79">
        <v>1971</v>
      </c>
      <c r="B30" s="10">
        <v>2037</v>
      </c>
      <c r="C30" s="80">
        <v>1851.8181818181818</v>
      </c>
      <c r="E30" s="44" t="s">
        <v>73</v>
      </c>
      <c r="F30" s="13"/>
      <c r="H30" s="43">
        <f>SUM(G24:G29)</f>
        <v>5796</v>
      </c>
      <c r="J30" s="44" t="s">
        <v>73</v>
      </c>
      <c r="M30" s="45">
        <f>SUM(L24:L29)</f>
        <v>579.6</v>
      </c>
    </row>
    <row r="31" spans="1:17" ht="15" thickBot="1" x14ac:dyDescent="0.35">
      <c r="A31" s="79">
        <v>1972</v>
      </c>
      <c r="B31" s="10">
        <v>2037</v>
      </c>
      <c r="C31" s="80">
        <v>1851.8181818181818</v>
      </c>
      <c r="E31">
        <v>2031</v>
      </c>
      <c r="F31" s="12">
        <v>28.844333976747695</v>
      </c>
      <c r="G31" s="9">
        <v>812</v>
      </c>
      <c r="J31">
        <v>2031</v>
      </c>
      <c r="K31" s="12">
        <f>F31*0.1</f>
        <v>2.8844333976747696</v>
      </c>
      <c r="L31" s="12">
        <f>G31*0.1</f>
        <v>81.2</v>
      </c>
    </row>
    <row r="32" spans="1:17" ht="15" thickBot="1" x14ac:dyDescent="0.35">
      <c r="A32" s="79">
        <v>1973</v>
      </c>
      <c r="B32" s="10">
        <v>2037</v>
      </c>
      <c r="C32" s="80">
        <v>1851.8181818181818</v>
      </c>
      <c r="E32">
        <v>2032</v>
      </c>
      <c r="F32" s="12">
        <v>27.437579208808099</v>
      </c>
      <c r="G32" s="9">
        <v>756</v>
      </c>
      <c r="J32">
        <v>2032</v>
      </c>
      <c r="K32" s="12">
        <f t="shared" ref="K32:L50" si="1">F32*0.1</f>
        <v>2.7437579208808103</v>
      </c>
      <c r="L32" s="12">
        <f t="shared" si="1"/>
        <v>75.600000000000009</v>
      </c>
    </row>
    <row r="33" spans="1:12" ht="15" thickBot="1" x14ac:dyDescent="0.35">
      <c r="A33" s="79">
        <v>1974</v>
      </c>
      <c r="B33" s="10">
        <v>2037</v>
      </c>
      <c r="C33" s="80">
        <v>1851.8181818181818</v>
      </c>
      <c r="E33">
        <v>2033</v>
      </c>
      <c r="F33" s="12">
        <v>26.099432680487286</v>
      </c>
      <c r="G33" s="9">
        <v>728</v>
      </c>
      <c r="J33">
        <v>2033</v>
      </c>
      <c r="K33" s="12">
        <f t="shared" si="1"/>
        <v>2.6099432680487289</v>
      </c>
      <c r="L33" s="12">
        <f t="shared" si="1"/>
        <v>72.8</v>
      </c>
    </row>
    <row r="34" spans="1:12" ht="15" thickBot="1" x14ac:dyDescent="0.35">
      <c r="A34" s="79">
        <v>1975</v>
      </c>
      <c r="B34" s="10">
        <v>2037</v>
      </c>
      <c r="C34" s="80">
        <v>1851.8181818181818</v>
      </c>
      <c r="E34">
        <v>2034</v>
      </c>
      <c r="F34" s="12">
        <v>24.826548328455051</v>
      </c>
      <c r="G34" s="9">
        <v>700</v>
      </c>
      <c r="J34">
        <v>2034</v>
      </c>
      <c r="K34" s="12">
        <f t="shared" si="1"/>
        <v>2.4826548328455051</v>
      </c>
      <c r="L34" s="12">
        <f t="shared" si="1"/>
        <v>70</v>
      </c>
    </row>
    <row r="35" spans="1:12" ht="15" thickBot="1" x14ac:dyDescent="0.35">
      <c r="A35" s="79">
        <v>1976</v>
      </c>
      <c r="B35" s="10">
        <v>2037</v>
      </c>
      <c r="C35" s="80">
        <v>1851.8181818181818</v>
      </c>
      <c r="E35">
        <v>2035</v>
      </c>
      <c r="F35" s="12">
        <v>23.615743278815462</v>
      </c>
      <c r="G35" s="9">
        <v>672</v>
      </c>
      <c r="J35">
        <v>2035</v>
      </c>
      <c r="K35" s="12">
        <f t="shared" si="1"/>
        <v>2.3615743278815464</v>
      </c>
      <c r="L35" s="12">
        <f t="shared" si="1"/>
        <v>67.2</v>
      </c>
    </row>
    <row r="36" spans="1:12" ht="15" thickBot="1" x14ac:dyDescent="0.35">
      <c r="A36" s="79">
        <v>1977</v>
      </c>
      <c r="B36" s="10">
        <v>2037</v>
      </c>
      <c r="C36" s="80">
        <v>1851.8181818181818</v>
      </c>
      <c r="E36">
        <v>2036</v>
      </c>
      <c r="F36" s="12">
        <v>22.463989888264237</v>
      </c>
      <c r="G36" s="9">
        <v>616</v>
      </c>
      <c r="J36">
        <v>2036</v>
      </c>
      <c r="K36" s="12">
        <f t="shared" si="1"/>
        <v>2.246398988826424</v>
      </c>
      <c r="L36" s="12">
        <f t="shared" si="1"/>
        <v>61.6</v>
      </c>
    </row>
    <row r="37" spans="1:12" ht="15" thickBot="1" x14ac:dyDescent="0.35">
      <c r="A37" s="79">
        <v>1978</v>
      </c>
      <c r="B37" s="10">
        <v>2037</v>
      </c>
      <c r="C37" s="80">
        <v>1851.8181818181818</v>
      </c>
      <c r="E37">
        <v>2037</v>
      </c>
      <c r="F37" s="12">
        <v>21.368408173403449</v>
      </c>
      <c r="G37" s="9">
        <v>588</v>
      </c>
      <c r="J37">
        <v>2037</v>
      </c>
      <c r="K37" s="12">
        <f t="shared" si="1"/>
        <v>2.136840817340345</v>
      </c>
      <c r="L37" s="12">
        <f t="shared" si="1"/>
        <v>58.800000000000004</v>
      </c>
    </row>
    <row r="38" spans="1:12" ht="15" thickBot="1" x14ac:dyDescent="0.35">
      <c r="A38" s="79">
        <v>1979</v>
      </c>
      <c r="B38" s="10">
        <v>2037</v>
      </c>
      <c r="C38" s="80">
        <v>1851.8181818181818</v>
      </c>
      <c r="E38">
        <v>2038</v>
      </c>
      <c r="F38" s="12">
        <v>20.326258609282913</v>
      </c>
      <c r="G38" s="9">
        <v>560</v>
      </c>
      <c r="J38">
        <v>2038</v>
      </c>
      <c r="K38" s="12">
        <f t="shared" si="1"/>
        <v>2.0326258609282912</v>
      </c>
      <c r="L38" s="12">
        <f t="shared" si="1"/>
        <v>56</v>
      </c>
    </row>
    <row r="39" spans="1:12" ht="15" thickBot="1" x14ac:dyDescent="0.35">
      <c r="A39" s="79">
        <v>1980</v>
      </c>
      <c r="B39" s="10">
        <v>2037</v>
      </c>
      <c r="C39" s="80">
        <v>1851.8181818181818</v>
      </c>
      <c r="E39">
        <v>2039</v>
      </c>
      <c r="F39" s="12">
        <v>19.33493527916087</v>
      </c>
      <c r="G39" s="9">
        <v>532</v>
      </c>
      <c r="J39">
        <v>2039</v>
      </c>
      <c r="K39" s="12">
        <f t="shared" si="1"/>
        <v>1.9334935279160872</v>
      </c>
      <c r="L39" s="12">
        <f t="shared" si="1"/>
        <v>53.2</v>
      </c>
    </row>
    <row r="40" spans="1:12" ht="15" thickBot="1" x14ac:dyDescent="0.35">
      <c r="A40" s="79">
        <v>1981</v>
      </c>
      <c r="B40" s="10">
        <v>2037</v>
      </c>
      <c r="C40" s="80">
        <v>1851.8181818181818</v>
      </c>
      <c r="E40">
        <v>2040</v>
      </c>
      <c r="F40" s="12">
        <v>18.391959358354747</v>
      </c>
      <c r="G40" s="9">
        <v>504</v>
      </c>
      <c r="J40">
        <v>2040</v>
      </c>
      <c r="K40" s="12">
        <f t="shared" si="1"/>
        <v>1.8391959358354748</v>
      </c>
      <c r="L40" s="12">
        <f t="shared" si="1"/>
        <v>50.400000000000006</v>
      </c>
    </row>
    <row r="41" spans="1:12" ht="15" thickBot="1" x14ac:dyDescent="0.35">
      <c r="A41" s="79">
        <v>1982</v>
      </c>
      <c r="B41" s="10">
        <v>2037</v>
      </c>
      <c r="C41" s="80">
        <v>1851.8181818181818</v>
      </c>
      <c r="E41">
        <v>2041</v>
      </c>
      <c r="F41" s="12">
        <v>17.494972915888308</v>
      </c>
      <c r="G41" s="9">
        <v>476</v>
      </c>
      <c r="J41">
        <v>2041</v>
      </c>
      <c r="K41" s="12">
        <f t="shared" si="1"/>
        <v>1.7494972915888309</v>
      </c>
      <c r="L41" s="12">
        <f t="shared" si="1"/>
        <v>47.6</v>
      </c>
    </row>
    <row r="42" spans="1:12" ht="15" thickBot="1" x14ac:dyDescent="0.35">
      <c r="A42" s="79">
        <v>1983</v>
      </c>
      <c r="B42" s="10">
        <v>2037</v>
      </c>
      <c r="C42" s="80">
        <v>1851.8181818181818</v>
      </c>
      <c r="E42">
        <v>2042</v>
      </c>
      <c r="F42" s="12">
        <v>16.64173301843601</v>
      </c>
      <c r="G42" s="9">
        <v>476</v>
      </c>
      <c r="J42">
        <v>2042</v>
      </c>
      <c r="K42" s="12">
        <f t="shared" si="1"/>
        <v>1.6641733018436011</v>
      </c>
      <c r="L42" s="12">
        <f t="shared" si="1"/>
        <v>47.6</v>
      </c>
    </row>
    <row r="43" spans="1:12" ht="15" thickBot="1" x14ac:dyDescent="0.35">
      <c r="A43" s="79">
        <v>1984</v>
      </c>
      <c r="B43" s="10">
        <v>2037</v>
      </c>
      <c r="C43" s="80">
        <v>1851.8181818181818</v>
      </c>
      <c r="E43">
        <v>2043</v>
      </c>
      <c r="F43" s="12">
        <v>15.830106121821418</v>
      </c>
      <c r="G43" s="9">
        <v>448</v>
      </c>
      <c r="J43">
        <v>2043</v>
      </c>
      <c r="K43" s="12">
        <f t="shared" si="1"/>
        <v>1.5830106121821419</v>
      </c>
      <c r="L43" s="12">
        <f t="shared" si="1"/>
        <v>44.800000000000004</v>
      </c>
    </row>
    <row r="44" spans="1:12" ht="15" thickBot="1" x14ac:dyDescent="0.35">
      <c r="A44" s="79">
        <v>1985</v>
      </c>
      <c r="B44" s="10">
        <v>2037</v>
      </c>
      <c r="C44" s="80">
        <v>1851.8181818181818</v>
      </c>
      <c r="E44">
        <v>2044</v>
      </c>
      <c r="F44" s="12">
        <v>15.058062736045416</v>
      </c>
      <c r="G44" s="9">
        <v>420</v>
      </c>
      <c r="J44">
        <v>2044</v>
      </c>
      <c r="K44" s="12">
        <f t="shared" si="1"/>
        <v>1.5058062736045417</v>
      </c>
      <c r="L44" s="12">
        <f t="shared" si="1"/>
        <v>42</v>
      </c>
    </row>
    <row r="45" spans="1:12" ht="15" thickBot="1" x14ac:dyDescent="0.35">
      <c r="A45" s="79">
        <v>1986</v>
      </c>
      <c r="B45" s="10">
        <v>2037</v>
      </c>
      <c r="C45" s="80">
        <v>1851.8181818181818</v>
      </c>
      <c r="E45">
        <v>2045</v>
      </c>
      <c r="F45" s="12">
        <v>14.323672350504127</v>
      </c>
      <c r="G45" s="9">
        <v>392</v>
      </c>
      <c r="J45">
        <v>2045</v>
      </c>
      <c r="K45" s="12">
        <f t="shared" si="1"/>
        <v>1.4323672350504129</v>
      </c>
      <c r="L45" s="12">
        <f t="shared" si="1"/>
        <v>39.200000000000003</v>
      </c>
    </row>
    <row r="46" spans="1:12" ht="15" thickBot="1" x14ac:dyDescent="0.35">
      <c r="A46" s="79">
        <v>1987</v>
      </c>
      <c r="B46" s="10">
        <v>2037</v>
      </c>
      <c r="C46" s="80">
        <v>1851.8181818181818</v>
      </c>
      <c r="E46">
        <v>2046</v>
      </c>
      <c r="F46" s="12">
        <v>13.625098606706828</v>
      </c>
      <c r="G46" s="9">
        <v>392</v>
      </c>
      <c r="J46">
        <v>2046</v>
      </c>
      <c r="K46" s="12">
        <f t="shared" si="1"/>
        <v>1.3625098606706829</v>
      </c>
      <c r="L46" s="12">
        <f t="shared" si="1"/>
        <v>39.200000000000003</v>
      </c>
    </row>
    <row r="47" spans="1:12" ht="15" thickBot="1" x14ac:dyDescent="0.35">
      <c r="A47" s="79">
        <v>1988</v>
      </c>
      <c r="B47" s="10">
        <v>2037</v>
      </c>
      <c r="C47" s="80">
        <v>1851.8181818181818</v>
      </c>
      <c r="E47">
        <v>2047</v>
      </c>
      <c r="F47" s="12">
        <v>12.960594706423219</v>
      </c>
      <c r="G47" s="9">
        <v>364</v>
      </c>
      <c r="J47">
        <v>2047</v>
      </c>
      <c r="K47" s="12">
        <f t="shared" si="1"/>
        <v>1.2960594706423221</v>
      </c>
      <c r="L47" s="12">
        <f t="shared" si="1"/>
        <v>36.4</v>
      </c>
    </row>
    <row r="48" spans="1:12" ht="15" thickBot="1" x14ac:dyDescent="0.35">
      <c r="A48" s="79">
        <v>1989</v>
      </c>
      <c r="B48" s="10">
        <v>2037</v>
      </c>
      <c r="C48" s="80">
        <v>1851.8181818181818</v>
      </c>
      <c r="E48">
        <v>2048</v>
      </c>
      <c r="F48" s="12">
        <v>12.32849904377796</v>
      </c>
      <c r="G48" s="9">
        <v>336</v>
      </c>
      <c r="J48">
        <v>2048</v>
      </c>
      <c r="K48" s="12">
        <f t="shared" si="1"/>
        <v>1.2328499043777961</v>
      </c>
      <c r="L48" s="12">
        <f t="shared" si="1"/>
        <v>33.6</v>
      </c>
    </row>
    <row r="49" spans="1:12" ht="15" thickBot="1" x14ac:dyDescent="0.35">
      <c r="A49" s="79">
        <v>1990</v>
      </c>
      <c r="B49" s="10">
        <v>2037</v>
      </c>
      <c r="C49" s="80">
        <v>1851.8181818181818</v>
      </c>
      <c r="E49">
        <v>2049</v>
      </c>
      <c r="F49" s="12">
        <v>11.727231050370513</v>
      </c>
      <c r="G49" s="9">
        <v>336</v>
      </c>
      <c r="J49">
        <v>2049</v>
      </c>
      <c r="K49" s="12">
        <f t="shared" si="1"/>
        <v>1.1727231050370512</v>
      </c>
      <c r="L49" s="12">
        <f t="shared" si="1"/>
        <v>33.6</v>
      </c>
    </row>
    <row r="50" spans="1:12" x14ac:dyDescent="0.3">
      <c r="A50">
        <v>1991</v>
      </c>
      <c r="B50">
        <v>2037</v>
      </c>
      <c r="C50" s="9">
        <v>1851.8181818181818</v>
      </c>
      <c r="E50">
        <v>2050</v>
      </c>
      <c r="F50" s="12">
        <v>11.155287243030845</v>
      </c>
      <c r="G50" s="9">
        <v>308</v>
      </c>
      <c r="J50">
        <v>2050</v>
      </c>
      <c r="K50" s="12">
        <f t="shared" si="1"/>
        <v>1.1155287243030845</v>
      </c>
      <c r="L50" s="12">
        <f t="shared" si="1"/>
        <v>30.8</v>
      </c>
    </row>
    <row r="51" spans="1:12" x14ac:dyDescent="0.3">
      <c r="A51">
        <v>1992</v>
      </c>
      <c r="B51">
        <v>2037</v>
      </c>
      <c r="C51" s="9">
        <v>1851.8181818181818</v>
      </c>
      <c r="E51" s="44" t="s">
        <v>74</v>
      </c>
      <c r="F51">
        <v>10.611237464328386</v>
      </c>
      <c r="G51" s="43">
        <f>SUM(G24:G50)</f>
        <v>16212</v>
      </c>
      <c r="J51" s="44" t="s">
        <v>74</v>
      </c>
      <c r="L51" s="45">
        <f>SUM(L24:L50)</f>
        <v>1621.2</v>
      </c>
    </row>
    <row r="52" spans="1:12" x14ac:dyDescent="0.3">
      <c r="A52">
        <v>1993</v>
      </c>
      <c r="B52">
        <v>2037</v>
      </c>
      <c r="C52" s="9">
        <v>1851.8181818181818</v>
      </c>
    </row>
    <row r="53" spans="1:12" x14ac:dyDescent="0.3">
      <c r="B53" s="9"/>
      <c r="C53" s="9"/>
    </row>
  </sheetData>
  <mergeCells count="3">
    <mergeCell ref="A10:A11"/>
    <mergeCell ref="A1:C1"/>
    <mergeCell ref="I10:J10"/>
  </mergeCells>
  <pageMargins left="0.7" right="0.7" top="0.75" bottom="0.75" header="0.3" footer="0.3"/>
  <pageSetup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0A502-D246-4F78-BB83-6F171B957C43}">
  <dimension ref="A1:R51"/>
  <sheetViews>
    <sheetView zoomScale="90" zoomScaleNormal="90" workbookViewId="0">
      <selection sqref="A1:C1"/>
    </sheetView>
  </sheetViews>
  <sheetFormatPr defaultRowHeight="14.4" x14ac:dyDescent="0.3"/>
  <cols>
    <col min="1" max="1" width="15.6640625" customWidth="1"/>
    <col min="2" max="2" width="10.5546875" bestFit="1" customWidth="1"/>
    <col min="3" max="3" width="27.6640625" customWidth="1"/>
    <col min="4" max="4" width="16.109375" customWidth="1"/>
    <col min="5" max="5" width="17.109375" customWidth="1"/>
    <col min="6" max="6" width="11" customWidth="1"/>
    <col min="7" max="7" width="17.109375" customWidth="1"/>
    <col min="8" max="8" width="12.6640625" customWidth="1"/>
    <col min="9" max="9" width="12" customWidth="1"/>
    <col min="10" max="10" width="16.44140625" customWidth="1"/>
    <col min="11" max="11" width="14" customWidth="1"/>
    <col min="12" max="12" width="14.44140625" customWidth="1"/>
  </cols>
  <sheetData>
    <row r="1" spans="1:17" ht="23.4" x14ac:dyDescent="0.45">
      <c r="A1" s="93" t="s">
        <v>84</v>
      </c>
      <c r="B1" s="93"/>
      <c r="C1" s="93"/>
    </row>
    <row r="2" spans="1:17" x14ac:dyDescent="0.3">
      <c r="G2" t="s">
        <v>80</v>
      </c>
    </row>
    <row r="3" spans="1:17" x14ac:dyDescent="0.3">
      <c r="A3" s="63" t="s">
        <v>42</v>
      </c>
      <c r="B3" s="64"/>
      <c r="C3" s="64"/>
    </row>
    <row r="4" spans="1:17" x14ac:dyDescent="0.3">
      <c r="A4" s="6" t="s">
        <v>81</v>
      </c>
      <c r="J4" s="63" t="s">
        <v>44</v>
      </c>
      <c r="K4" s="64"/>
    </row>
    <row r="5" spans="1:17" ht="30.75" customHeight="1" x14ac:dyDescent="0.3">
      <c r="A5" s="17" t="s">
        <v>45</v>
      </c>
      <c r="B5" s="17"/>
      <c r="C5" s="17" t="s">
        <v>46</v>
      </c>
      <c r="D5" s="17" t="s">
        <v>47</v>
      </c>
      <c r="E5" s="17" t="s">
        <v>48</v>
      </c>
      <c r="F5" s="17" t="s">
        <v>49</v>
      </c>
      <c r="G5" s="17" t="s">
        <v>50</v>
      </c>
      <c r="H5" s="17" t="s">
        <v>51</v>
      </c>
      <c r="I5" s="18" t="s">
        <v>52</v>
      </c>
      <c r="J5" s="18" t="s">
        <v>53</v>
      </c>
      <c r="L5" s="17"/>
    </row>
    <row r="6" spans="1:17" x14ac:dyDescent="0.3">
      <c r="A6">
        <v>5.15</v>
      </c>
      <c r="B6">
        <v>365</v>
      </c>
      <c r="C6">
        <f>A6*B6</f>
        <v>1879.7500000000002</v>
      </c>
      <c r="D6" s="9">
        <v>6189</v>
      </c>
      <c r="E6" s="9">
        <f>C6*D6</f>
        <v>11633772.750000002</v>
      </c>
      <c r="F6" s="9"/>
      <c r="G6">
        <f>1/2204.62</f>
        <v>4.535929094356397E-4</v>
      </c>
      <c r="H6" s="9">
        <f>E6*G6</f>
        <v>5276.9968293855636</v>
      </c>
      <c r="I6">
        <v>45</v>
      </c>
      <c r="J6" s="33">
        <f>I6*H6</f>
        <v>237464.85732235038</v>
      </c>
      <c r="L6" s="63" t="s">
        <v>54</v>
      </c>
      <c r="M6" s="64"/>
      <c r="N6" s="64"/>
      <c r="O6" s="64"/>
      <c r="P6" s="64"/>
      <c r="Q6" s="64"/>
    </row>
    <row r="7" spans="1:17" x14ac:dyDescent="0.3">
      <c r="E7" s="9"/>
      <c r="F7" s="9"/>
      <c r="H7" s="21"/>
      <c r="J7" s="21"/>
    </row>
    <row r="8" spans="1:17" x14ac:dyDescent="0.3">
      <c r="E8" s="9"/>
      <c r="F8" s="9"/>
      <c r="H8" s="21"/>
      <c r="J8" s="21"/>
    </row>
    <row r="9" spans="1:17" ht="15" thickBot="1" x14ac:dyDescent="0.35">
      <c r="A9" s="63" t="s">
        <v>55</v>
      </c>
      <c r="B9" s="64"/>
      <c r="G9" s="15"/>
      <c r="H9" s="16"/>
    </row>
    <row r="10" spans="1:17" ht="33" customHeight="1" thickTop="1" x14ac:dyDescent="0.3">
      <c r="A10" s="94" t="s">
        <v>56</v>
      </c>
      <c r="B10" s="20" t="s">
        <v>77</v>
      </c>
      <c r="C10" s="78" t="s">
        <v>58</v>
      </c>
      <c r="E10" s="63" t="s">
        <v>59</v>
      </c>
      <c r="I10" s="96" t="s">
        <v>60</v>
      </c>
      <c r="J10" s="96"/>
    </row>
    <row r="11" spans="1:17" ht="26.25" customHeight="1" thickBot="1" x14ac:dyDescent="0.35">
      <c r="A11" s="95"/>
      <c r="B11" s="7" t="s">
        <v>62</v>
      </c>
      <c r="C11" s="8" t="s">
        <v>61</v>
      </c>
      <c r="E11" s="23" t="s">
        <v>63</v>
      </c>
      <c r="F11" s="25">
        <f>J6</f>
        <v>237464.85732235038</v>
      </c>
      <c r="G11" s="22"/>
      <c r="I11" s="23" t="s">
        <v>64</v>
      </c>
      <c r="J11" s="22"/>
    </row>
    <row r="12" spans="1:17" ht="15" thickBot="1" x14ac:dyDescent="0.35">
      <c r="A12" s="79">
        <v>1960</v>
      </c>
      <c r="B12" s="10">
        <v>5277</v>
      </c>
      <c r="C12" s="80">
        <v>4797.272727272727</v>
      </c>
      <c r="E12" s="29" t="s">
        <v>65</v>
      </c>
      <c r="F12" s="22">
        <v>136</v>
      </c>
      <c r="G12" s="28">
        <v>135.7364744269837</v>
      </c>
      <c r="I12" s="53">
        <v>1960</v>
      </c>
      <c r="J12" s="25">
        <v>4526</v>
      </c>
    </row>
    <row r="13" spans="1:17" ht="15" thickBot="1" x14ac:dyDescent="0.35">
      <c r="A13" s="79">
        <v>1961</v>
      </c>
      <c r="B13" s="10">
        <v>5277</v>
      </c>
      <c r="C13" s="80">
        <v>4797.272727272727</v>
      </c>
      <c r="E13" s="23" t="s">
        <v>66</v>
      </c>
      <c r="F13" s="25">
        <v>3808</v>
      </c>
      <c r="G13" s="25"/>
      <c r="I13" s="22">
        <v>1970</v>
      </c>
      <c r="J13" s="25">
        <v>6496</v>
      </c>
    </row>
    <row r="14" spans="1:17" ht="15" thickBot="1" x14ac:dyDescent="0.35">
      <c r="A14" s="79">
        <v>1962</v>
      </c>
      <c r="B14" s="10">
        <v>5277</v>
      </c>
      <c r="C14" s="80">
        <v>4797.272727272727</v>
      </c>
      <c r="E14" s="2"/>
      <c r="F14" s="2"/>
      <c r="I14" s="22">
        <v>1980</v>
      </c>
      <c r="J14" s="25">
        <v>6992</v>
      </c>
    </row>
    <row r="15" spans="1:17" ht="15" thickBot="1" x14ac:dyDescent="0.35">
      <c r="A15" s="79">
        <v>1963</v>
      </c>
      <c r="B15" s="10">
        <v>5277</v>
      </c>
      <c r="C15" s="80">
        <v>4797.272727272727</v>
      </c>
      <c r="I15" s="22">
        <v>1990</v>
      </c>
      <c r="J15" s="25">
        <v>6741</v>
      </c>
    </row>
    <row r="16" spans="1:17" ht="15" thickBot="1" x14ac:dyDescent="0.35">
      <c r="A16" s="79">
        <v>1964</v>
      </c>
      <c r="B16" s="10">
        <v>5277</v>
      </c>
      <c r="C16" s="80">
        <v>4797.272727272727</v>
      </c>
      <c r="I16" s="22"/>
      <c r="J16" s="25">
        <f>AVERAGE(J12:J15)</f>
        <v>6188.75</v>
      </c>
    </row>
    <row r="17" spans="1:18" ht="15" thickBot="1" x14ac:dyDescent="0.35">
      <c r="A17" s="79">
        <v>1965</v>
      </c>
      <c r="B17" s="10">
        <v>5277</v>
      </c>
      <c r="C17" s="80">
        <v>4797.272727272727</v>
      </c>
    </row>
    <row r="18" spans="1:18" ht="15" thickBot="1" x14ac:dyDescent="0.35">
      <c r="A18" s="79">
        <v>1966</v>
      </c>
      <c r="B18" s="10">
        <v>5277</v>
      </c>
      <c r="C18" s="80">
        <v>4797.272727272727</v>
      </c>
      <c r="J18" s="39"/>
    </row>
    <row r="19" spans="1:18" ht="15" thickBot="1" x14ac:dyDescent="0.35">
      <c r="A19" s="79">
        <v>1967</v>
      </c>
      <c r="B19" s="10">
        <v>5277</v>
      </c>
      <c r="C19" s="80">
        <v>4797.272727272727</v>
      </c>
      <c r="K19" s="39"/>
    </row>
    <row r="20" spans="1:18" ht="15" thickBot="1" x14ac:dyDescent="0.35">
      <c r="A20" s="79">
        <v>1968</v>
      </c>
      <c r="B20" s="10">
        <v>5277</v>
      </c>
      <c r="C20" s="80">
        <v>4797.272727272727</v>
      </c>
      <c r="E20" s="13" t="s">
        <v>68</v>
      </c>
    </row>
    <row r="21" spans="1:18" ht="15" thickBot="1" x14ac:dyDescent="0.35">
      <c r="A21" s="79">
        <v>1969</v>
      </c>
      <c r="B21" s="10">
        <v>5277</v>
      </c>
      <c r="C21" s="80">
        <v>4797.272727272727</v>
      </c>
      <c r="E21" s="63" t="s">
        <v>69</v>
      </c>
      <c r="F21" s="64"/>
      <c r="G21" s="64"/>
      <c r="H21" s="64"/>
      <c r="J21" s="63" t="s">
        <v>70</v>
      </c>
      <c r="K21" s="64"/>
      <c r="L21" s="64"/>
      <c r="M21" s="64"/>
    </row>
    <row r="22" spans="1:18" ht="15" thickBot="1" x14ac:dyDescent="0.35">
      <c r="A22" s="81">
        <v>1970</v>
      </c>
      <c r="B22" s="11">
        <v>5277</v>
      </c>
      <c r="C22" s="80">
        <v>4797.272727272727</v>
      </c>
      <c r="F22" s="13" t="s">
        <v>65</v>
      </c>
      <c r="G22" s="13" t="s">
        <v>66</v>
      </c>
      <c r="K22" s="13" t="s">
        <v>65</v>
      </c>
      <c r="L22" s="13" t="s">
        <v>66</v>
      </c>
    </row>
    <row r="23" spans="1:18" ht="15" thickBot="1" x14ac:dyDescent="0.35">
      <c r="A23" s="81">
        <v>1971</v>
      </c>
      <c r="B23" s="11">
        <v>5277</v>
      </c>
      <c r="C23" s="80">
        <v>4797.272727272727</v>
      </c>
      <c r="E23" s="42" t="s">
        <v>71</v>
      </c>
      <c r="F23" s="40">
        <v>136</v>
      </c>
      <c r="G23" s="41">
        <v>3808</v>
      </c>
      <c r="J23" s="42" t="s">
        <v>71</v>
      </c>
      <c r="K23" s="40">
        <v>136</v>
      </c>
      <c r="L23" s="41">
        <v>3808</v>
      </c>
      <c r="O23" s="63" t="s">
        <v>72</v>
      </c>
      <c r="P23" s="64"/>
      <c r="Q23" s="64"/>
      <c r="R23" s="64"/>
    </row>
    <row r="24" spans="1:18" ht="15" thickBot="1" x14ac:dyDescent="0.35">
      <c r="A24" s="81">
        <v>1972</v>
      </c>
      <c r="B24" s="11">
        <v>5277</v>
      </c>
      <c r="C24" s="80">
        <v>4797.272727272727</v>
      </c>
      <c r="E24">
        <v>2025</v>
      </c>
      <c r="F24" s="12">
        <v>100.55605346660754</v>
      </c>
      <c r="G24" s="9">
        <v>2828</v>
      </c>
      <c r="J24">
        <v>2025</v>
      </c>
      <c r="K24" s="12">
        <f>F24*0.1</f>
        <v>10.055605346660755</v>
      </c>
      <c r="L24" s="12">
        <f>G24*0.1</f>
        <v>282.8</v>
      </c>
    </row>
    <row r="25" spans="1:18" ht="15" thickBot="1" x14ac:dyDescent="0.35">
      <c r="A25" s="79">
        <v>1973</v>
      </c>
      <c r="B25" s="10">
        <v>5277</v>
      </c>
      <c r="C25" s="80">
        <v>4797.272727272727</v>
      </c>
      <c r="E25">
        <v>2026</v>
      </c>
      <c r="F25" s="12">
        <v>95.651876869104115</v>
      </c>
      <c r="G25" s="9">
        <v>2688</v>
      </c>
      <c r="J25">
        <v>2026</v>
      </c>
      <c r="K25" s="12">
        <f t="shared" ref="K25:L29" si="0">F25*0.1</f>
        <v>9.5651876869104111</v>
      </c>
      <c r="L25" s="12">
        <f t="shared" si="0"/>
        <v>268.8</v>
      </c>
    </row>
    <row r="26" spans="1:18" ht="15" thickBot="1" x14ac:dyDescent="0.35">
      <c r="A26" s="79">
        <v>1974</v>
      </c>
      <c r="B26" s="10">
        <v>5277</v>
      </c>
      <c r="C26" s="80">
        <v>4797.272727272727</v>
      </c>
      <c r="E26">
        <v>2027</v>
      </c>
      <c r="F26" s="12">
        <v>90.986879786611055</v>
      </c>
      <c r="G26" s="9">
        <v>2548</v>
      </c>
      <c r="J26">
        <v>2027</v>
      </c>
      <c r="K26" s="12">
        <f t="shared" si="0"/>
        <v>9.0986879786611059</v>
      </c>
      <c r="L26" s="12">
        <f t="shared" si="0"/>
        <v>254.8</v>
      </c>
    </row>
    <row r="27" spans="1:18" ht="15" thickBot="1" x14ac:dyDescent="0.35">
      <c r="A27" s="79">
        <v>1975</v>
      </c>
      <c r="B27" s="10">
        <v>5277</v>
      </c>
      <c r="C27" s="80">
        <v>4797.272727272727</v>
      </c>
      <c r="E27">
        <v>2028</v>
      </c>
      <c r="F27" s="12">
        <v>86.549397296533698</v>
      </c>
      <c r="G27" s="9">
        <v>2436</v>
      </c>
      <c r="J27">
        <v>2028</v>
      </c>
      <c r="K27" s="12">
        <f t="shared" si="0"/>
        <v>8.6549397296533694</v>
      </c>
      <c r="L27" s="12">
        <f t="shared" si="0"/>
        <v>243.60000000000002</v>
      </c>
    </row>
    <row r="28" spans="1:18" ht="15" thickBot="1" x14ac:dyDescent="0.35">
      <c r="A28" s="79">
        <v>1976</v>
      </c>
      <c r="B28" s="10">
        <v>5277</v>
      </c>
      <c r="C28" s="80">
        <v>4797.272727272727</v>
      </c>
      <c r="E28">
        <v>2029</v>
      </c>
      <c r="F28" s="12">
        <v>82.328333381265395</v>
      </c>
      <c r="G28" s="9">
        <v>2296</v>
      </c>
      <c r="J28">
        <v>2029</v>
      </c>
      <c r="K28" s="12">
        <f t="shared" si="0"/>
        <v>8.2328333381265395</v>
      </c>
      <c r="L28" s="12">
        <f t="shared" si="0"/>
        <v>229.60000000000002</v>
      </c>
    </row>
    <row r="29" spans="1:18" ht="15" thickBot="1" x14ac:dyDescent="0.35">
      <c r="A29" s="79">
        <v>1977</v>
      </c>
      <c r="B29" s="10">
        <v>5277</v>
      </c>
      <c r="C29" s="80">
        <v>4797.272727272727</v>
      </c>
      <c r="E29">
        <v>2030</v>
      </c>
      <c r="F29" s="12">
        <v>78.313133182363998</v>
      </c>
      <c r="G29" s="9">
        <v>2184</v>
      </c>
      <c r="J29">
        <v>2030</v>
      </c>
      <c r="K29" s="12">
        <f t="shared" si="0"/>
        <v>7.8313133182364005</v>
      </c>
      <c r="L29" s="12">
        <f t="shared" si="0"/>
        <v>218.4</v>
      </c>
    </row>
    <row r="30" spans="1:18" ht="15" thickBot="1" x14ac:dyDescent="0.35">
      <c r="A30" s="79">
        <v>1978</v>
      </c>
      <c r="B30" s="10">
        <v>5277</v>
      </c>
      <c r="C30" s="80">
        <v>4797.272727272727</v>
      </c>
      <c r="E30" s="44" t="s">
        <v>73</v>
      </c>
      <c r="F30" s="13"/>
      <c r="H30" s="43">
        <f>SUM(G24:G29)</f>
        <v>14980</v>
      </c>
      <c r="J30" s="44" t="s">
        <v>73</v>
      </c>
      <c r="M30" s="45">
        <f>SUM(L24:L29)</f>
        <v>1498</v>
      </c>
    </row>
    <row r="31" spans="1:18" ht="15" thickBot="1" x14ac:dyDescent="0.35">
      <c r="A31" s="79">
        <v>1979</v>
      </c>
      <c r="B31" s="10">
        <v>5277</v>
      </c>
      <c r="C31" s="80">
        <v>4797.272727272727</v>
      </c>
      <c r="E31">
        <v>2031</v>
      </c>
      <c r="F31" s="12">
        <v>74.493756607907869</v>
      </c>
      <c r="G31" s="9">
        <v>2072</v>
      </c>
      <c r="J31">
        <v>2031</v>
      </c>
      <c r="K31" s="12">
        <f>F31*0.1</f>
        <v>7.4493756607907873</v>
      </c>
      <c r="L31" s="12">
        <f>G31*0.1</f>
        <v>207.20000000000002</v>
      </c>
    </row>
    <row r="32" spans="1:18" ht="15" thickBot="1" x14ac:dyDescent="0.35">
      <c r="A32" s="79">
        <v>1980</v>
      </c>
      <c r="B32" s="10">
        <v>5277</v>
      </c>
      <c r="C32" s="80">
        <v>4797.272727272727</v>
      </c>
      <c r="E32">
        <v>2032</v>
      </c>
      <c r="F32" s="12">
        <v>70.860653227036465</v>
      </c>
      <c r="G32" s="9">
        <v>1988</v>
      </c>
      <c r="J32">
        <v>2032</v>
      </c>
      <c r="K32" s="12">
        <f t="shared" ref="K32:L50" si="1">F32*0.1</f>
        <v>7.0860653227036465</v>
      </c>
      <c r="L32" s="12">
        <f t="shared" si="1"/>
        <v>198.8</v>
      </c>
    </row>
    <row r="33" spans="1:12" ht="15" thickBot="1" x14ac:dyDescent="0.35">
      <c r="A33" s="79">
        <v>1981</v>
      </c>
      <c r="B33" s="10">
        <v>5277</v>
      </c>
      <c r="C33" s="80">
        <v>4797.272727272727</v>
      </c>
      <c r="E33">
        <v>2033</v>
      </c>
      <c r="F33" s="12">
        <v>67.404738388898551</v>
      </c>
      <c r="G33" s="9">
        <v>1876</v>
      </c>
      <c r="J33">
        <v>2033</v>
      </c>
      <c r="K33" s="12">
        <f t="shared" si="1"/>
        <v>6.7404738388898551</v>
      </c>
      <c r="L33" s="12">
        <f t="shared" si="1"/>
        <v>187.60000000000002</v>
      </c>
    </row>
    <row r="34" spans="1:12" ht="15" thickBot="1" x14ac:dyDescent="0.35">
      <c r="A34" s="79">
        <v>1982</v>
      </c>
      <c r="B34" s="10">
        <v>5277</v>
      </c>
      <c r="C34" s="80">
        <v>4797.272727272727</v>
      </c>
      <c r="E34">
        <v>2034</v>
      </c>
      <c r="F34" s="12">
        <v>64.117370506293156</v>
      </c>
      <c r="G34" s="9">
        <v>1792</v>
      </c>
      <c r="J34">
        <v>2034</v>
      </c>
      <c r="K34" s="12">
        <f t="shared" si="1"/>
        <v>6.4117370506293163</v>
      </c>
      <c r="L34" s="12">
        <f t="shared" si="1"/>
        <v>179.20000000000002</v>
      </c>
    </row>
    <row r="35" spans="1:12" ht="15" thickBot="1" x14ac:dyDescent="0.35">
      <c r="A35" s="79">
        <v>1983</v>
      </c>
      <c r="B35" s="10">
        <v>5277</v>
      </c>
      <c r="C35" s="80">
        <v>4797.272727272727</v>
      </c>
      <c r="E35">
        <v>2035</v>
      </c>
      <c r="F35" s="12">
        <v>60.990329447200303</v>
      </c>
      <c r="G35" s="9">
        <v>1708</v>
      </c>
      <c r="J35">
        <v>2035</v>
      </c>
      <c r="K35" s="12">
        <f t="shared" si="1"/>
        <v>6.0990329447200304</v>
      </c>
      <c r="L35" s="12">
        <f t="shared" si="1"/>
        <v>170.8</v>
      </c>
    </row>
    <row r="36" spans="1:12" ht="15" thickBot="1" x14ac:dyDescent="0.35">
      <c r="A36" s="79">
        <v>1984</v>
      </c>
      <c r="B36" s="10">
        <v>5277</v>
      </c>
      <c r="C36" s="80">
        <v>4797.272727272727</v>
      </c>
      <c r="E36">
        <v>2036</v>
      </c>
      <c r="F36" s="12">
        <v>58.015795980169294</v>
      </c>
      <c r="G36" s="9">
        <v>1624</v>
      </c>
      <c r="J36">
        <v>2036</v>
      </c>
      <c r="K36" s="12">
        <f t="shared" si="1"/>
        <v>5.8015795980169296</v>
      </c>
      <c r="L36" s="12">
        <f t="shared" si="1"/>
        <v>162.4</v>
      </c>
    </row>
    <row r="37" spans="1:12" ht="15" thickBot="1" x14ac:dyDescent="0.35">
      <c r="A37" s="79">
        <v>1985</v>
      </c>
      <c r="B37" s="10">
        <v>5277</v>
      </c>
      <c r="C37" s="80">
        <v>4797.272727272727</v>
      </c>
      <c r="E37">
        <v>2037</v>
      </c>
      <c r="F37" s="12">
        <v>55.18633222216728</v>
      </c>
      <c r="G37" s="9">
        <v>1540</v>
      </c>
      <c r="J37">
        <v>2037</v>
      </c>
      <c r="K37" s="12">
        <f t="shared" si="1"/>
        <v>5.518633222216728</v>
      </c>
      <c r="L37" s="12">
        <f t="shared" si="1"/>
        <v>154</v>
      </c>
    </row>
    <row r="38" spans="1:12" ht="15" thickBot="1" x14ac:dyDescent="0.35">
      <c r="A38" s="79">
        <v>1986</v>
      </c>
      <c r="B38" s="10">
        <v>5277</v>
      </c>
      <c r="C38" s="80">
        <v>4797.272727272727</v>
      </c>
      <c r="E38">
        <v>2038</v>
      </c>
      <c r="F38" s="12">
        <v>52.494863039997391</v>
      </c>
      <c r="G38" s="9">
        <v>1456</v>
      </c>
      <c r="J38">
        <v>2038</v>
      </c>
      <c r="K38" s="12">
        <f t="shared" si="1"/>
        <v>5.2494863039997393</v>
      </c>
      <c r="L38" s="12">
        <f t="shared" si="1"/>
        <v>145.6</v>
      </c>
    </row>
    <row r="39" spans="1:12" ht="15" thickBot="1" x14ac:dyDescent="0.35">
      <c r="A39" s="79">
        <v>1987</v>
      </c>
      <c r="B39" s="10">
        <v>5277</v>
      </c>
      <c r="C39" s="80">
        <v>4797.272727272727</v>
      </c>
      <c r="E39">
        <v>2039</v>
      </c>
      <c r="F39" s="12">
        <v>49.934658358780517</v>
      </c>
      <c r="G39" s="9">
        <v>1400</v>
      </c>
      <c r="J39">
        <v>2039</v>
      </c>
      <c r="K39" s="12">
        <f t="shared" si="1"/>
        <v>4.9934658358780517</v>
      </c>
      <c r="L39" s="12">
        <f t="shared" si="1"/>
        <v>140</v>
      </c>
    </row>
    <row r="40" spans="1:12" ht="15" thickBot="1" x14ac:dyDescent="0.35">
      <c r="A40" s="79">
        <v>1988</v>
      </c>
      <c r="B40" s="10">
        <v>5277</v>
      </c>
      <c r="C40" s="80">
        <v>4797.272727272727</v>
      </c>
      <c r="E40">
        <v>2040</v>
      </c>
      <c r="F40" s="12">
        <v>47.499316333262556</v>
      </c>
      <c r="G40" s="9">
        <v>1316</v>
      </c>
      <c r="J40">
        <v>2040</v>
      </c>
      <c r="K40" s="12">
        <f t="shared" si="1"/>
        <v>4.7499316333262556</v>
      </c>
      <c r="L40" s="12">
        <f t="shared" si="1"/>
        <v>131.6</v>
      </c>
    </row>
    <row r="41" spans="1:12" ht="15" thickBot="1" x14ac:dyDescent="0.35">
      <c r="A41" s="79">
        <v>1989</v>
      </c>
      <c r="B41" s="10">
        <v>5277</v>
      </c>
      <c r="C41" s="80">
        <v>4797.272727272727</v>
      </c>
      <c r="E41">
        <v>2041</v>
      </c>
      <c r="F41" s="12">
        <v>45.182747339866708</v>
      </c>
      <c r="G41" s="9">
        <v>1260</v>
      </c>
      <c r="J41">
        <v>2041</v>
      </c>
      <c r="K41" s="12">
        <f t="shared" si="1"/>
        <v>4.5182747339866713</v>
      </c>
      <c r="L41" s="12">
        <f t="shared" si="1"/>
        <v>126</v>
      </c>
    </row>
    <row r="42" spans="1:12" ht="15" thickBot="1" x14ac:dyDescent="0.35">
      <c r="A42" s="79">
        <v>1990</v>
      </c>
      <c r="B42" s="10">
        <v>5277</v>
      </c>
      <c r="C42" s="80">
        <v>4797.272727272727</v>
      </c>
      <c r="E42">
        <v>2042</v>
      </c>
      <c r="F42" s="12">
        <v>42.979158749462584</v>
      </c>
      <c r="G42" s="9">
        <v>1204</v>
      </c>
      <c r="J42">
        <v>2042</v>
      </c>
      <c r="K42" s="12">
        <f t="shared" si="1"/>
        <v>4.2979158749462583</v>
      </c>
      <c r="L42" s="12">
        <f t="shared" si="1"/>
        <v>120.4</v>
      </c>
    </row>
    <row r="43" spans="1:12" ht="15" thickBot="1" x14ac:dyDescent="0.35">
      <c r="A43" s="79">
        <v>1991</v>
      </c>
      <c r="B43" s="10">
        <v>5277</v>
      </c>
      <c r="C43" s="80">
        <v>4797.272727272727</v>
      </c>
      <c r="E43">
        <v>2043</v>
      </c>
      <c r="F43" s="12">
        <v>40.883040442776121</v>
      </c>
      <c r="G43" s="9">
        <v>1148</v>
      </c>
      <c r="J43">
        <v>2043</v>
      </c>
      <c r="K43" s="12">
        <f t="shared" si="1"/>
        <v>4.0883040442776126</v>
      </c>
      <c r="L43" s="12">
        <f t="shared" si="1"/>
        <v>114.80000000000001</v>
      </c>
    </row>
    <row r="44" spans="1:12" ht="15" thickBot="1" x14ac:dyDescent="0.35">
      <c r="A44" s="79">
        <v>1992</v>
      </c>
      <c r="B44" s="10">
        <v>5277</v>
      </c>
      <c r="C44" s="80">
        <v>4797.272727272727</v>
      </c>
      <c r="E44">
        <v>2044</v>
      </c>
      <c r="F44" s="12">
        <v>38.889151032221342</v>
      </c>
      <c r="G44" s="9">
        <v>1092</v>
      </c>
      <c r="J44">
        <v>2044</v>
      </c>
      <c r="K44" s="12">
        <f t="shared" si="1"/>
        <v>3.8889151032221343</v>
      </c>
      <c r="L44" s="12">
        <f t="shared" si="1"/>
        <v>109.2</v>
      </c>
    </row>
    <row r="45" spans="1:12" ht="15" thickBot="1" x14ac:dyDescent="0.35">
      <c r="A45" s="79">
        <v>1993</v>
      </c>
      <c r="B45" s="10">
        <v>5277</v>
      </c>
      <c r="C45" s="80">
        <v>4797.272727272727</v>
      </c>
      <c r="E45">
        <v>2045</v>
      </c>
      <c r="F45" s="12">
        <v>36.992504755701255</v>
      </c>
      <c r="G45" s="9">
        <v>1036</v>
      </c>
      <c r="J45">
        <v>2045</v>
      </c>
      <c r="K45" s="12">
        <f t="shared" si="1"/>
        <v>3.6992504755701257</v>
      </c>
      <c r="L45" s="12">
        <f t="shared" si="1"/>
        <v>103.60000000000001</v>
      </c>
    </row>
    <row r="46" spans="1:12" ht="15" thickBot="1" x14ac:dyDescent="0.35">
      <c r="A46" s="79">
        <v>1994</v>
      </c>
      <c r="B46" s="10">
        <v>5277</v>
      </c>
      <c r="C46" s="80">
        <v>4797.272727272727</v>
      </c>
      <c r="E46">
        <v>2046</v>
      </c>
      <c r="F46" s="12">
        <v>35.18835900960562</v>
      </c>
      <c r="G46" s="9">
        <v>980</v>
      </c>
      <c r="J46">
        <v>2046</v>
      </c>
      <c r="K46" s="12">
        <f t="shared" si="1"/>
        <v>3.5188359009605623</v>
      </c>
      <c r="L46" s="12">
        <f t="shared" si="1"/>
        <v>98</v>
      </c>
    </row>
    <row r="47" spans="1:12" x14ac:dyDescent="0.3">
      <c r="B47" s="9"/>
      <c r="C47" s="9"/>
      <c r="E47">
        <v>2047</v>
      </c>
      <c r="F47" s="12">
        <v>33.472202489831673</v>
      </c>
      <c r="G47" s="9">
        <v>924</v>
      </c>
      <c r="J47">
        <v>2047</v>
      </c>
      <c r="K47" s="12">
        <f t="shared" si="1"/>
        <v>3.3472202489831675</v>
      </c>
      <c r="L47" s="12">
        <f t="shared" si="1"/>
        <v>92.4</v>
      </c>
    </row>
    <row r="48" spans="1:12" x14ac:dyDescent="0.3">
      <c r="E48">
        <v>2048</v>
      </c>
      <c r="F48" s="12">
        <v>31.839743911173947</v>
      </c>
      <c r="G48" s="9">
        <v>896</v>
      </c>
      <c r="J48">
        <v>2048</v>
      </c>
      <c r="K48" s="12">
        <f t="shared" si="1"/>
        <v>3.183974391117395</v>
      </c>
      <c r="L48" s="12">
        <f t="shared" si="1"/>
        <v>89.600000000000009</v>
      </c>
    </row>
    <row r="49" spans="5:12" x14ac:dyDescent="0.3">
      <c r="E49">
        <v>2049</v>
      </c>
      <c r="F49" s="12">
        <v>30.286901276876108</v>
      </c>
      <c r="G49" s="9">
        <v>840</v>
      </c>
      <c r="J49">
        <v>2049</v>
      </c>
      <c r="K49" s="12">
        <f t="shared" si="1"/>
        <v>3.0286901276876108</v>
      </c>
      <c r="L49" s="12">
        <f t="shared" si="1"/>
        <v>84</v>
      </c>
    </row>
    <row r="50" spans="5:12" x14ac:dyDescent="0.3">
      <c r="E50">
        <v>2050</v>
      </c>
      <c r="F50" s="12">
        <v>28.809791671512802</v>
      </c>
      <c r="G50" s="9">
        <v>812</v>
      </c>
      <c r="J50">
        <v>2050</v>
      </c>
      <c r="K50" s="12">
        <f t="shared" si="1"/>
        <v>2.8809791671512803</v>
      </c>
      <c r="L50" s="12">
        <f t="shared" si="1"/>
        <v>81.2</v>
      </c>
    </row>
    <row r="51" spans="5:12" x14ac:dyDescent="0.3">
      <c r="E51" s="44" t="s">
        <v>74</v>
      </c>
      <c r="G51" s="43">
        <f>SUM(G24:G50)</f>
        <v>41944</v>
      </c>
      <c r="J51" s="44" t="s">
        <v>74</v>
      </c>
      <c r="L51" s="45">
        <f>SUM(L24:L50)</f>
        <v>4194.3999999999996</v>
      </c>
    </row>
  </sheetData>
  <mergeCells count="3">
    <mergeCell ref="A10:A11"/>
    <mergeCell ref="A1:C1"/>
    <mergeCell ref="I10:J10"/>
  </mergeCells>
  <pageMargins left="0.7" right="0.7" top="0.75" bottom="0.75" header="0.3" footer="0.3"/>
  <pageSetup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FFB54-34B1-4010-B25C-638DD3C078F6}">
  <dimension ref="A1:R50"/>
  <sheetViews>
    <sheetView zoomScale="90" zoomScaleNormal="90" workbookViewId="0">
      <selection sqref="A1:C1"/>
    </sheetView>
  </sheetViews>
  <sheetFormatPr defaultRowHeight="14.4" x14ac:dyDescent="0.3"/>
  <cols>
    <col min="1" max="1" width="15.6640625" customWidth="1"/>
    <col min="2" max="2" width="10.5546875" bestFit="1" customWidth="1"/>
    <col min="3" max="3" width="28" customWidth="1"/>
    <col min="4" max="4" width="16.109375" customWidth="1"/>
    <col min="5" max="5" width="17.109375" customWidth="1"/>
    <col min="6" max="6" width="13.109375" customWidth="1"/>
    <col min="7" max="7" width="21.5546875" customWidth="1"/>
    <col min="8" max="8" width="13.6640625" customWidth="1"/>
    <col min="9" max="9" width="12.33203125" customWidth="1"/>
    <col min="10" max="10" width="16.44140625" customWidth="1"/>
    <col min="11" max="11" width="14" customWidth="1"/>
    <col min="12" max="12" width="14.44140625" customWidth="1"/>
  </cols>
  <sheetData>
    <row r="1" spans="1:18" ht="23.4" x14ac:dyDescent="0.45">
      <c r="A1" s="93" t="s">
        <v>85</v>
      </c>
      <c r="B1" s="93"/>
      <c r="C1" s="93"/>
    </row>
    <row r="2" spans="1:18" x14ac:dyDescent="0.3">
      <c r="G2" t="s">
        <v>80</v>
      </c>
    </row>
    <row r="3" spans="1:18" x14ac:dyDescent="0.3">
      <c r="A3" s="63" t="s">
        <v>42</v>
      </c>
      <c r="B3" s="64"/>
      <c r="C3" s="64"/>
    </row>
    <row r="4" spans="1:18" x14ac:dyDescent="0.3">
      <c r="A4" s="6" t="s">
        <v>81</v>
      </c>
      <c r="J4" s="63" t="s">
        <v>44</v>
      </c>
      <c r="K4" s="64"/>
    </row>
    <row r="5" spans="1:18" ht="30.75" customHeight="1" x14ac:dyDescent="0.3">
      <c r="A5" s="17" t="s">
        <v>45</v>
      </c>
      <c r="B5" s="17"/>
      <c r="C5" s="17" t="s">
        <v>46</v>
      </c>
      <c r="D5" s="17" t="s">
        <v>47</v>
      </c>
      <c r="E5" s="17" t="s">
        <v>48</v>
      </c>
      <c r="F5" s="17" t="s">
        <v>49</v>
      </c>
      <c r="G5" s="17" t="s">
        <v>50</v>
      </c>
      <c r="H5" s="17" t="s">
        <v>51</v>
      </c>
      <c r="I5" s="18" t="s">
        <v>52</v>
      </c>
      <c r="J5" s="18" t="s">
        <v>53</v>
      </c>
      <c r="L5" s="17"/>
    </row>
    <row r="6" spans="1:18" x14ac:dyDescent="0.3">
      <c r="A6">
        <v>5.15</v>
      </c>
      <c r="B6">
        <v>365</v>
      </c>
      <c r="C6">
        <f>A6*B6</f>
        <v>1879.7500000000002</v>
      </c>
      <c r="D6">
        <v>5176</v>
      </c>
      <c r="E6" s="9">
        <f>C6*D6</f>
        <v>9729586.0000000019</v>
      </c>
      <c r="F6" s="9"/>
      <c r="G6">
        <f>1/2204.62</f>
        <v>4.535929094356397E-4</v>
      </c>
      <c r="H6" s="9">
        <f>E6*G6</f>
        <v>4413.2712213442692</v>
      </c>
      <c r="I6">
        <v>31</v>
      </c>
      <c r="J6" s="33">
        <f>I6*H6</f>
        <v>136811.40786167234</v>
      </c>
      <c r="M6" s="63" t="s">
        <v>54</v>
      </c>
      <c r="N6" s="64"/>
      <c r="O6" s="64"/>
      <c r="P6" s="64"/>
      <c r="Q6" s="64"/>
      <c r="R6" s="64"/>
    </row>
    <row r="7" spans="1:18" x14ac:dyDescent="0.3">
      <c r="E7" s="9"/>
      <c r="F7" s="9"/>
      <c r="H7" s="21"/>
      <c r="J7" s="21"/>
    </row>
    <row r="8" spans="1:18" x14ac:dyDescent="0.3">
      <c r="E8" s="9"/>
      <c r="F8" s="9"/>
      <c r="H8" s="21"/>
      <c r="J8" s="21"/>
    </row>
    <row r="9" spans="1:18" ht="15" thickBot="1" x14ac:dyDescent="0.35">
      <c r="A9" s="63" t="s">
        <v>55</v>
      </c>
      <c r="B9" s="64"/>
      <c r="G9" s="15"/>
      <c r="H9" s="16"/>
    </row>
    <row r="10" spans="1:18" ht="15" thickTop="1" x14ac:dyDescent="0.3">
      <c r="A10" s="94" t="s">
        <v>56</v>
      </c>
      <c r="B10" s="20" t="s">
        <v>77</v>
      </c>
      <c r="C10" s="78" t="s">
        <v>58</v>
      </c>
      <c r="E10" s="63" t="s">
        <v>59</v>
      </c>
      <c r="I10" s="96" t="s">
        <v>60</v>
      </c>
      <c r="J10" s="96"/>
    </row>
    <row r="11" spans="1:18" ht="26.25" customHeight="1" thickBot="1" x14ac:dyDescent="0.35">
      <c r="A11" s="95"/>
      <c r="B11" s="7" t="s">
        <v>62</v>
      </c>
      <c r="C11" s="8" t="s">
        <v>61</v>
      </c>
      <c r="E11" s="23" t="s">
        <v>63</v>
      </c>
      <c r="F11" s="25">
        <f>J6</f>
        <v>136811.40786167234</v>
      </c>
      <c r="G11" s="22"/>
      <c r="I11" s="23" t="s">
        <v>64</v>
      </c>
      <c r="J11" s="22" t="s">
        <v>86</v>
      </c>
      <c r="K11" s="22" t="s">
        <v>87</v>
      </c>
    </row>
    <row r="12" spans="1:18" ht="15" thickBot="1" x14ac:dyDescent="0.35">
      <c r="A12" s="79">
        <v>1968</v>
      </c>
      <c r="B12" s="10">
        <v>4413</v>
      </c>
      <c r="C12" s="80">
        <v>4011.818181818182</v>
      </c>
      <c r="E12" s="29" t="s">
        <v>65</v>
      </c>
      <c r="F12" s="22">
        <v>132</v>
      </c>
      <c r="G12" s="27">
        <v>132.18827528509638</v>
      </c>
      <c r="I12" s="22">
        <v>1970</v>
      </c>
      <c r="J12" s="25">
        <f>10415-K12</f>
        <v>4357</v>
      </c>
      <c r="K12" s="25">
        <v>6058</v>
      </c>
    </row>
    <row r="13" spans="1:18" ht="15" thickBot="1" x14ac:dyDescent="0.35">
      <c r="A13" s="79">
        <v>1969</v>
      </c>
      <c r="B13" s="10">
        <v>4413</v>
      </c>
      <c r="C13" s="80">
        <v>4011.818181818182</v>
      </c>
      <c r="E13" s="23" t="s">
        <v>66</v>
      </c>
      <c r="F13" s="25">
        <v>3696</v>
      </c>
      <c r="G13" s="28"/>
      <c r="I13" s="22">
        <v>1980</v>
      </c>
      <c r="J13" s="25">
        <f>10183-K13</f>
        <v>5245</v>
      </c>
      <c r="K13" s="25">
        <v>4938</v>
      </c>
    </row>
    <row r="14" spans="1:18" ht="15" thickBot="1" x14ac:dyDescent="0.35">
      <c r="A14" s="79">
        <v>1970</v>
      </c>
      <c r="B14" s="10">
        <v>4413</v>
      </c>
      <c r="C14" s="80">
        <v>4011.818181818182</v>
      </c>
      <c r="E14" s="2"/>
      <c r="F14" s="2"/>
      <c r="I14" s="22">
        <v>1990</v>
      </c>
      <c r="J14" s="38">
        <f>11388-K14</f>
        <v>5925</v>
      </c>
      <c r="K14" s="25">
        <v>5463</v>
      </c>
    </row>
    <row r="15" spans="1:18" ht="15" thickBot="1" x14ac:dyDescent="0.35">
      <c r="A15" s="79">
        <v>1971</v>
      </c>
      <c r="B15" s="10">
        <v>4413</v>
      </c>
      <c r="C15" s="80">
        <v>4011.818181818182</v>
      </c>
      <c r="I15" s="22"/>
      <c r="J15" s="54">
        <f>AVERAGE(J12:J14)</f>
        <v>5175.666666666667</v>
      </c>
      <c r="K15" s="22"/>
    </row>
    <row r="16" spans="1:18" ht="15" thickBot="1" x14ac:dyDescent="0.35">
      <c r="A16" s="79">
        <v>1972</v>
      </c>
      <c r="B16" s="10">
        <v>4413</v>
      </c>
      <c r="C16" s="80">
        <v>4011.818181818182</v>
      </c>
    </row>
    <row r="17" spans="1:18" ht="15" thickBot="1" x14ac:dyDescent="0.35">
      <c r="A17" s="79">
        <v>1973</v>
      </c>
      <c r="B17" s="10">
        <v>4413</v>
      </c>
      <c r="C17" s="80">
        <v>4011.818181818182</v>
      </c>
    </row>
    <row r="18" spans="1:18" ht="15" thickBot="1" x14ac:dyDescent="0.35">
      <c r="A18" s="79">
        <v>1974</v>
      </c>
      <c r="B18" s="10">
        <v>4413</v>
      </c>
      <c r="C18" s="80">
        <v>4011.818181818182</v>
      </c>
      <c r="I18" s="9"/>
      <c r="K18" s="39"/>
    </row>
    <row r="19" spans="1:18" ht="15" thickBot="1" x14ac:dyDescent="0.35">
      <c r="A19" s="79">
        <v>1975</v>
      </c>
      <c r="B19" s="10">
        <v>4413</v>
      </c>
      <c r="C19" s="80">
        <v>4011.818181818182</v>
      </c>
      <c r="E19" s="13" t="s">
        <v>68</v>
      </c>
    </row>
    <row r="20" spans="1:18" ht="15" thickBot="1" x14ac:dyDescent="0.35">
      <c r="A20" s="79">
        <v>1976</v>
      </c>
      <c r="B20" s="10">
        <v>4413</v>
      </c>
      <c r="C20" s="80">
        <v>4011.818181818182</v>
      </c>
      <c r="E20" s="63" t="s">
        <v>69</v>
      </c>
      <c r="F20" s="64"/>
      <c r="G20" s="64"/>
      <c r="J20" s="63" t="s">
        <v>70</v>
      </c>
      <c r="K20" s="64"/>
      <c r="L20" s="64"/>
      <c r="M20" s="64"/>
    </row>
    <row r="21" spans="1:18" ht="15" thickBot="1" x14ac:dyDescent="0.35">
      <c r="A21" s="79">
        <v>1977</v>
      </c>
      <c r="B21" s="10">
        <v>4413</v>
      </c>
      <c r="C21" s="80">
        <v>4011.818181818182</v>
      </c>
      <c r="F21" s="13" t="s">
        <v>65</v>
      </c>
      <c r="G21" s="13" t="s">
        <v>66</v>
      </c>
      <c r="K21" s="13" t="s">
        <v>65</v>
      </c>
      <c r="L21" s="13" t="s">
        <v>66</v>
      </c>
    </row>
    <row r="22" spans="1:18" ht="15" thickBot="1" x14ac:dyDescent="0.35">
      <c r="A22" s="81">
        <v>1978</v>
      </c>
      <c r="B22" s="11">
        <v>4413</v>
      </c>
      <c r="C22" s="80">
        <v>4011.818181818182</v>
      </c>
      <c r="E22" s="42" t="s">
        <v>71</v>
      </c>
      <c r="F22" s="40">
        <v>132</v>
      </c>
      <c r="G22" s="41">
        <v>3696</v>
      </c>
      <c r="J22" s="42" t="s">
        <v>71</v>
      </c>
      <c r="K22" s="40">
        <v>132</v>
      </c>
      <c r="L22" s="41">
        <v>3696</v>
      </c>
      <c r="O22" s="63" t="s">
        <v>72</v>
      </c>
      <c r="P22" s="64"/>
      <c r="Q22" s="64"/>
      <c r="R22" s="64"/>
    </row>
    <row r="23" spans="1:18" ht="15" thickBot="1" x14ac:dyDescent="0.35">
      <c r="A23" s="81">
        <v>1979</v>
      </c>
      <c r="B23" s="11">
        <v>4413</v>
      </c>
      <c r="C23" s="80">
        <v>4011.818181818182</v>
      </c>
      <c r="E23">
        <v>2025</v>
      </c>
      <c r="F23" s="12">
        <v>97.927482891690204</v>
      </c>
      <c r="G23" s="9">
        <v>2744</v>
      </c>
      <c r="J23">
        <v>2025</v>
      </c>
      <c r="K23" s="12">
        <f>F23*0.1</f>
        <v>9.7927482891690207</v>
      </c>
      <c r="L23" s="12">
        <f>G23*0.1</f>
        <v>274.40000000000003</v>
      </c>
    </row>
    <row r="24" spans="1:18" ht="15" thickBot="1" x14ac:dyDescent="0.35">
      <c r="A24" s="81">
        <v>1980</v>
      </c>
      <c r="B24" s="11">
        <v>4413</v>
      </c>
      <c r="C24" s="80">
        <v>4011.818181818182</v>
      </c>
      <c r="E24">
        <v>2026</v>
      </c>
      <c r="F24" s="12">
        <v>93.151503193865992</v>
      </c>
      <c r="G24" s="9">
        <v>2604</v>
      </c>
      <c r="J24">
        <v>2026</v>
      </c>
      <c r="K24" s="12">
        <f t="shared" ref="K24:L28" si="0">F24*0.1</f>
        <v>9.3151503193865999</v>
      </c>
      <c r="L24" s="12">
        <f t="shared" si="0"/>
        <v>260.40000000000003</v>
      </c>
    </row>
    <row r="25" spans="1:18" ht="15" thickBot="1" x14ac:dyDescent="0.35">
      <c r="A25" s="79">
        <v>1981</v>
      </c>
      <c r="B25" s="10">
        <v>4413</v>
      </c>
      <c r="C25" s="80">
        <v>4011.818181818182</v>
      </c>
      <c r="E25">
        <v>2027</v>
      </c>
      <c r="F25" s="12">
        <v>88.608450774477589</v>
      </c>
      <c r="G25" s="9">
        <v>2492</v>
      </c>
      <c r="J25">
        <v>2027</v>
      </c>
      <c r="K25" s="12">
        <f t="shared" si="0"/>
        <v>8.8608450774477596</v>
      </c>
      <c r="L25" s="12">
        <f t="shared" si="0"/>
        <v>249.20000000000002</v>
      </c>
    </row>
    <row r="26" spans="1:18" ht="15" thickBot="1" x14ac:dyDescent="0.35">
      <c r="A26" s="79">
        <v>1982</v>
      </c>
      <c r="B26" s="10">
        <v>4413</v>
      </c>
      <c r="C26" s="80">
        <v>4011.818181818182</v>
      </c>
      <c r="E26">
        <v>2028</v>
      </c>
      <c r="F26" s="12">
        <v>84.28696563610616</v>
      </c>
      <c r="G26" s="9">
        <v>2352</v>
      </c>
      <c r="J26">
        <v>2028</v>
      </c>
      <c r="K26" s="12">
        <f t="shared" si="0"/>
        <v>8.4286965636106164</v>
      </c>
      <c r="L26" s="12">
        <f t="shared" si="0"/>
        <v>235.20000000000002</v>
      </c>
    </row>
    <row r="27" spans="1:18" ht="15" thickBot="1" x14ac:dyDescent="0.35">
      <c r="A27" s="79">
        <v>1983</v>
      </c>
      <c r="B27" s="10">
        <v>4413</v>
      </c>
      <c r="C27" s="80">
        <v>4011.818181818182</v>
      </c>
      <c r="E27">
        <v>2029</v>
      </c>
      <c r="F27" s="12">
        <v>80.176241814944717</v>
      </c>
      <c r="G27" s="9">
        <v>2240</v>
      </c>
      <c r="J27">
        <v>2029</v>
      </c>
      <c r="K27" s="12">
        <f t="shared" si="0"/>
        <v>8.0176241814944724</v>
      </c>
      <c r="L27" s="12">
        <f t="shared" si="0"/>
        <v>224</v>
      </c>
    </row>
    <row r="28" spans="1:18" ht="15" thickBot="1" x14ac:dyDescent="0.35">
      <c r="A28" s="79">
        <v>1984</v>
      </c>
      <c r="B28" s="10">
        <v>4413</v>
      </c>
      <c r="C28" s="80">
        <v>4011.818181818182</v>
      </c>
      <c r="E28">
        <v>2030</v>
      </c>
      <c r="F28" s="12">
        <v>76.266000360259952</v>
      </c>
      <c r="G28" s="9">
        <v>2128</v>
      </c>
      <c r="J28">
        <v>2030</v>
      </c>
      <c r="K28" s="12">
        <f t="shared" si="0"/>
        <v>7.6266000360259953</v>
      </c>
      <c r="L28" s="12">
        <f t="shared" si="0"/>
        <v>212.8</v>
      </c>
    </row>
    <row r="29" spans="1:18" ht="15" thickBot="1" x14ac:dyDescent="0.35">
      <c r="A29" s="79">
        <v>1985</v>
      </c>
      <c r="B29" s="10">
        <v>4413</v>
      </c>
      <c r="C29" s="80">
        <v>4011.818181818182</v>
      </c>
      <c r="E29" s="44" t="s">
        <v>73</v>
      </c>
      <c r="F29" s="13"/>
      <c r="H29" s="43">
        <f>SUM(G23:G28)</f>
        <v>14560</v>
      </c>
      <c r="J29" s="44" t="s">
        <v>73</v>
      </c>
      <c r="M29" s="45">
        <f>SUM(L23:L28)</f>
        <v>1456.0000000000002</v>
      </c>
    </row>
    <row r="30" spans="1:18" ht="15" thickBot="1" x14ac:dyDescent="0.35">
      <c r="A30" s="79">
        <v>1986</v>
      </c>
      <c r="B30" s="10">
        <v>4413</v>
      </c>
      <c r="C30" s="80">
        <v>4011.818181818182</v>
      </c>
      <c r="E30">
        <v>2031</v>
      </c>
      <c r="F30" s="12">
        <v>72.546463631661311</v>
      </c>
      <c r="G30" s="9">
        <v>2044</v>
      </c>
      <c r="J30">
        <v>2031</v>
      </c>
      <c r="K30" s="12">
        <f>F30*0.1</f>
        <v>7.2546463631661311</v>
      </c>
      <c r="L30" s="12">
        <f>G30*0.1</f>
        <v>204.4</v>
      </c>
    </row>
    <row r="31" spans="1:18" ht="15" thickBot="1" x14ac:dyDescent="0.35">
      <c r="A31" s="79">
        <v>1987</v>
      </c>
      <c r="B31" s="10">
        <v>4413</v>
      </c>
      <c r="C31" s="80">
        <v>4011.818181818182</v>
      </c>
      <c r="E31">
        <v>2032</v>
      </c>
      <c r="F31" s="12">
        <v>69.008330849907168</v>
      </c>
      <c r="G31" s="9">
        <v>1932</v>
      </c>
      <c r="J31">
        <v>2032</v>
      </c>
      <c r="K31" s="12">
        <f t="shared" ref="K31:L49" si="1">F31*0.1</f>
        <v>6.9008330849907171</v>
      </c>
      <c r="L31" s="12">
        <f t="shared" si="1"/>
        <v>193.20000000000002</v>
      </c>
    </row>
    <row r="32" spans="1:18" ht="15" thickBot="1" x14ac:dyDescent="0.35">
      <c r="A32" s="79">
        <v>1988</v>
      </c>
      <c r="B32" s="10">
        <v>4413</v>
      </c>
      <c r="C32" s="80">
        <v>4011.818181818182</v>
      </c>
      <c r="E32">
        <v>2033</v>
      </c>
      <c r="F32" s="12">
        <v>65.642754840112062</v>
      </c>
      <c r="G32" s="9">
        <v>1848</v>
      </c>
      <c r="J32">
        <v>2033</v>
      </c>
      <c r="K32" s="12">
        <f t="shared" si="1"/>
        <v>6.5642754840112065</v>
      </c>
      <c r="L32" s="12">
        <f t="shared" si="1"/>
        <v>184.8</v>
      </c>
    </row>
    <row r="33" spans="1:12" ht="15" thickBot="1" x14ac:dyDescent="0.35">
      <c r="A33" s="79">
        <v>1989</v>
      </c>
      <c r="B33" s="10">
        <v>4413</v>
      </c>
      <c r="C33" s="80">
        <v>4011.818181818182</v>
      </c>
      <c r="E33">
        <v>2034</v>
      </c>
      <c r="F33" s="12">
        <v>62.441319909201255</v>
      </c>
      <c r="G33" s="9">
        <v>1736</v>
      </c>
      <c r="J33">
        <v>2034</v>
      </c>
      <c r="K33" s="12">
        <f t="shared" si="1"/>
        <v>6.2441319909201258</v>
      </c>
      <c r="L33" s="12">
        <f t="shared" si="1"/>
        <v>173.60000000000002</v>
      </c>
    </row>
    <row r="34" spans="1:12" ht="15" thickBot="1" x14ac:dyDescent="0.35">
      <c r="A34" s="79">
        <v>1990</v>
      </c>
      <c r="B34" s="10">
        <v>4413</v>
      </c>
      <c r="C34" s="80">
        <v>4011.818181818182</v>
      </c>
      <c r="E34">
        <v>2035</v>
      </c>
      <c r="F34" s="12">
        <v>59.39602080229448</v>
      </c>
      <c r="G34" s="9">
        <v>1652</v>
      </c>
      <c r="J34">
        <v>2035</v>
      </c>
      <c r="K34" s="12">
        <f t="shared" si="1"/>
        <v>5.9396020802294487</v>
      </c>
      <c r="L34" s="12">
        <f t="shared" si="1"/>
        <v>165.20000000000002</v>
      </c>
    </row>
    <row r="35" spans="1:12" ht="15" thickBot="1" x14ac:dyDescent="0.35">
      <c r="A35" s="79">
        <v>1991</v>
      </c>
      <c r="B35" s="10">
        <v>4413</v>
      </c>
      <c r="C35" s="80">
        <v>4011.818181818182</v>
      </c>
      <c r="E35">
        <v>2036</v>
      </c>
      <c r="F35" s="12">
        <v>56.499242685399011</v>
      </c>
      <c r="G35" s="9">
        <v>1568</v>
      </c>
      <c r="J35">
        <v>2036</v>
      </c>
      <c r="K35" s="12">
        <f t="shared" si="1"/>
        <v>5.6499242685399018</v>
      </c>
      <c r="L35" s="12">
        <f t="shared" si="1"/>
        <v>156.80000000000001</v>
      </c>
    </row>
    <row r="36" spans="1:12" ht="15" thickBot="1" x14ac:dyDescent="0.35">
      <c r="A36" s="79">
        <v>1992</v>
      </c>
      <c r="B36" s="10">
        <v>4413</v>
      </c>
      <c r="C36" s="80">
        <v>4011.818181818182</v>
      </c>
      <c r="E36">
        <v>2037</v>
      </c>
      <c r="F36" s="12">
        <v>53.74374210435829</v>
      </c>
      <c r="G36" s="9">
        <v>1512</v>
      </c>
      <c r="J36">
        <v>2037</v>
      </c>
      <c r="K36" s="12">
        <f t="shared" si="1"/>
        <v>5.3743742104358292</v>
      </c>
      <c r="L36" s="12">
        <f t="shared" si="1"/>
        <v>151.20000000000002</v>
      </c>
    </row>
    <row r="37" spans="1:12" ht="15" thickBot="1" x14ac:dyDescent="0.35">
      <c r="A37" s="79">
        <v>1993</v>
      </c>
      <c r="B37" s="10">
        <v>4413</v>
      </c>
      <c r="C37" s="80">
        <v>4011.818181818182</v>
      </c>
      <c r="E37">
        <v>2038</v>
      </c>
      <c r="F37" s="12">
        <v>51.122628872443521</v>
      </c>
      <c r="G37" s="9">
        <v>1428</v>
      </c>
      <c r="J37">
        <v>2038</v>
      </c>
      <c r="K37" s="12">
        <f t="shared" si="1"/>
        <v>5.1122628872443521</v>
      </c>
      <c r="L37" s="12">
        <f t="shared" si="1"/>
        <v>142.80000000000001</v>
      </c>
    </row>
    <row r="38" spans="1:12" ht="15" thickBot="1" x14ac:dyDescent="0.35">
      <c r="A38" s="79">
        <v>1994</v>
      </c>
      <c r="B38" s="10">
        <v>4413</v>
      </c>
      <c r="C38" s="80">
        <v>4011.818181818182</v>
      </c>
      <c r="E38">
        <v>2039</v>
      </c>
      <c r="F38" s="12">
        <v>48.629348841298039</v>
      </c>
      <c r="G38" s="9">
        <v>1372</v>
      </c>
      <c r="J38">
        <v>2039</v>
      </c>
      <c r="K38" s="12">
        <f t="shared" si="1"/>
        <v>4.8629348841298041</v>
      </c>
      <c r="L38" s="12">
        <f t="shared" si="1"/>
        <v>137.20000000000002</v>
      </c>
    </row>
    <row r="39" spans="1:12" ht="15" thickBot="1" x14ac:dyDescent="0.35">
      <c r="A39" s="79">
        <v>1995</v>
      </c>
      <c r="B39" s="10">
        <v>4413</v>
      </c>
      <c r="C39" s="80">
        <v>4011.818181818182</v>
      </c>
      <c r="E39">
        <v>2040</v>
      </c>
      <c r="F39" s="12">
        <v>46.257667512152402</v>
      </c>
      <c r="G39" s="9">
        <v>1288</v>
      </c>
      <c r="J39">
        <v>2040</v>
      </c>
      <c r="K39" s="12">
        <f t="shared" si="1"/>
        <v>4.6257667512152407</v>
      </c>
      <c r="L39" s="12">
        <f t="shared" si="1"/>
        <v>128.80000000000001</v>
      </c>
    </row>
    <row r="40" spans="1:12" ht="15" thickBot="1" x14ac:dyDescent="0.35">
      <c r="A40" s="79">
        <v>1996</v>
      </c>
      <c r="B40" s="10">
        <v>4413</v>
      </c>
      <c r="C40" s="80">
        <v>4011.818181818182</v>
      </c>
      <c r="E40">
        <v>2041</v>
      </c>
      <c r="F40" s="12">
        <v>44.0016544463301</v>
      </c>
      <c r="G40" s="9">
        <v>1232</v>
      </c>
      <c r="J40">
        <v>2041</v>
      </c>
      <c r="K40" s="12">
        <f t="shared" si="1"/>
        <v>4.4001654446330098</v>
      </c>
      <c r="L40" s="12">
        <f t="shared" si="1"/>
        <v>123.2</v>
      </c>
    </row>
    <row r="41" spans="1:12" ht="15" thickBot="1" x14ac:dyDescent="0.35">
      <c r="A41" s="79">
        <v>1997</v>
      </c>
      <c r="B41" s="10">
        <v>4413</v>
      </c>
      <c r="C41" s="80">
        <v>4011.818181818182</v>
      </c>
      <c r="E41">
        <v>2042</v>
      </c>
      <c r="F41" s="12">
        <v>41.855668436061869</v>
      </c>
      <c r="G41" s="9">
        <v>1176</v>
      </c>
      <c r="J41">
        <v>2042</v>
      </c>
      <c r="K41" s="12">
        <f t="shared" si="1"/>
        <v>4.1855668436061872</v>
      </c>
      <c r="L41" s="12">
        <f t="shared" si="1"/>
        <v>117.60000000000001</v>
      </c>
    </row>
    <row r="42" spans="1:12" ht="15" thickBot="1" x14ac:dyDescent="0.35">
      <c r="A42" s="79">
        <v>1998</v>
      </c>
      <c r="B42" s="10">
        <v>4413</v>
      </c>
      <c r="C42" s="80">
        <v>4011.818181818182</v>
      </c>
      <c r="E42">
        <v>2043</v>
      </c>
      <c r="F42" s="12">
        <v>39.814343398527832</v>
      </c>
      <c r="G42" s="9">
        <v>1120</v>
      </c>
      <c r="J42">
        <v>2043</v>
      </c>
      <c r="K42" s="12">
        <f t="shared" si="1"/>
        <v>3.9814343398527834</v>
      </c>
      <c r="L42" s="12">
        <f t="shared" si="1"/>
        <v>112</v>
      </c>
    </row>
    <row r="43" spans="1:12" x14ac:dyDescent="0.3">
      <c r="E43">
        <v>2044</v>
      </c>
      <c r="F43" s="12">
        <v>37.872574957855427</v>
      </c>
      <c r="G43" s="9">
        <v>1064</v>
      </c>
      <c r="J43">
        <v>2044</v>
      </c>
      <c r="K43" s="12">
        <f t="shared" si="1"/>
        <v>3.7872574957855427</v>
      </c>
      <c r="L43" s="12">
        <f t="shared" si="1"/>
        <v>106.4</v>
      </c>
    </row>
    <row r="44" spans="1:12" x14ac:dyDescent="0.3">
      <c r="E44">
        <v>2045</v>
      </c>
      <c r="F44" s="12">
        <v>36.02550768152097</v>
      </c>
      <c r="G44" s="9">
        <v>1008</v>
      </c>
      <c r="J44">
        <v>2045</v>
      </c>
      <c r="K44" s="12">
        <f t="shared" si="1"/>
        <v>3.6025507681520974</v>
      </c>
      <c r="L44" s="12">
        <f t="shared" si="1"/>
        <v>100.80000000000001</v>
      </c>
    </row>
    <row r="45" spans="1:12" x14ac:dyDescent="0.3">
      <c r="E45">
        <v>2046</v>
      </c>
      <c r="F45" s="12">
        <v>34.268522939239247</v>
      </c>
      <c r="G45" s="9">
        <v>952</v>
      </c>
      <c r="J45">
        <v>2046</v>
      </c>
      <c r="K45" s="12">
        <f t="shared" si="1"/>
        <v>3.426852293923925</v>
      </c>
      <c r="L45" s="12">
        <f t="shared" si="1"/>
        <v>95.2</v>
      </c>
    </row>
    <row r="46" spans="1:12" x14ac:dyDescent="0.3">
      <c r="E46">
        <v>2047</v>
      </c>
      <c r="F46" s="12">
        <v>32.597227353982063</v>
      </c>
      <c r="G46" s="9">
        <v>924</v>
      </c>
      <c r="J46">
        <v>2047</v>
      </c>
      <c r="K46" s="12">
        <f t="shared" si="1"/>
        <v>3.2597227353982063</v>
      </c>
      <c r="L46" s="12">
        <f t="shared" si="1"/>
        <v>92.4</v>
      </c>
    </row>
    <row r="47" spans="1:12" x14ac:dyDescent="0.3">
      <c r="E47">
        <v>2048</v>
      </c>
      <c r="F47" s="12">
        <v>31.00744181624729</v>
      </c>
      <c r="G47" s="9">
        <v>868</v>
      </c>
      <c r="J47">
        <v>2048</v>
      </c>
      <c r="K47" s="12">
        <f t="shared" si="1"/>
        <v>3.1007441816247292</v>
      </c>
      <c r="L47" s="12">
        <f t="shared" si="1"/>
        <v>86.800000000000011</v>
      </c>
    </row>
    <row r="48" spans="1:12" x14ac:dyDescent="0.3">
      <c r="E48">
        <v>2049</v>
      </c>
      <c r="F48" s="12">
        <v>29.495191034108284</v>
      </c>
      <c r="G48" s="9">
        <v>812</v>
      </c>
      <c r="J48">
        <v>2049</v>
      </c>
      <c r="K48" s="12">
        <f t="shared" si="1"/>
        <v>2.9495191034108288</v>
      </c>
      <c r="L48" s="12">
        <f t="shared" si="1"/>
        <v>81.2</v>
      </c>
    </row>
    <row r="49" spans="5:12" x14ac:dyDescent="0.3">
      <c r="E49">
        <v>2050</v>
      </c>
      <c r="F49" s="12">
        <v>28.056693592913447</v>
      </c>
      <c r="G49" s="9">
        <v>784</v>
      </c>
      <c r="J49">
        <v>2050</v>
      </c>
      <c r="K49" s="12">
        <f t="shared" si="1"/>
        <v>2.8056693592913451</v>
      </c>
      <c r="L49" s="12">
        <f t="shared" si="1"/>
        <v>78.400000000000006</v>
      </c>
    </row>
    <row r="50" spans="5:12" x14ac:dyDescent="0.3">
      <c r="E50" s="44" t="s">
        <v>74</v>
      </c>
      <c r="G50" s="43">
        <f>SUM(G23:G49)</f>
        <v>40880</v>
      </c>
      <c r="J50" s="44" t="s">
        <v>74</v>
      </c>
      <c r="L50" s="45">
        <f>SUM(L23:L49)</f>
        <v>4088.0000000000005</v>
      </c>
    </row>
  </sheetData>
  <mergeCells count="3">
    <mergeCell ref="A10:A11"/>
    <mergeCell ref="A1:C1"/>
    <mergeCell ref="I10:J10"/>
  </mergeCells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02054D22DA4714CB7CF75E31B1BF727" ma:contentTypeVersion="8" ma:contentTypeDescription="Create a new document." ma:contentTypeScope="" ma:versionID="0eb1c5237914f67347f4afbc76d3eac8">
  <xsd:schema xmlns:xsd="http://www.w3.org/2001/XMLSchema" xmlns:xs="http://www.w3.org/2001/XMLSchema" xmlns:p="http://schemas.microsoft.com/office/2006/metadata/properties" xmlns:ns2="4af14768-05da-45a1-8aed-7c6176d6610a" xmlns:ns3="084f64e2-ad4a-40a0-a9ce-9540fb4beab1" targetNamespace="http://schemas.microsoft.com/office/2006/metadata/properties" ma:root="true" ma:fieldsID="f3003ffe0129685fb6d7724ce723629d" ns2:_="" ns3:_="">
    <xsd:import namespace="4af14768-05da-45a1-8aed-7c6176d6610a"/>
    <xsd:import namespace="084f64e2-ad4a-40a0-a9ce-9540fb4bea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f14768-05da-45a1-8aed-7c6176d661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4f64e2-ad4a-40a0-a9ce-9540fb4beab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084f64e2-ad4a-40a0-a9ce-9540fb4beab1">
      <UserInfo>
        <DisplayName>Melanie Patapis</DisplayName>
        <AccountId>17</AccountId>
        <AccountType/>
      </UserInfo>
      <UserInfo>
        <DisplayName>Carla Castillo</DisplayName>
        <AccountId>6</AccountId>
        <AccountType/>
      </UserInfo>
      <UserInfo>
        <DisplayName>Eleanor  Peck</DisplayName>
        <AccountId>10</AccountId>
        <AccountType/>
      </UserInfo>
    </SharedWithUsers>
    <MediaLengthInSeconds xmlns="4af14768-05da-45a1-8aed-7c6176d6610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4E2C53A-1F0F-43A1-A1A9-515F2D355F61}"/>
</file>

<file path=customXml/itemProps2.xml><?xml version="1.0" encoding="utf-8"?>
<ds:datastoreItem xmlns:ds="http://schemas.openxmlformats.org/officeDocument/2006/customXml" ds:itemID="{0378DBA2-2844-4691-BAFF-C3581ADF62A5}">
  <ds:schemaRefs>
    <ds:schemaRef ds:uri="http://www.w3.org/XML/1998/namespace"/>
    <ds:schemaRef ds:uri="911f48ee-4e2b-4284-bd23-8548de033bf6"/>
    <ds:schemaRef ds:uri="http://purl.org/dc/terms/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35ff913d-04b8-42c4-8224-715fc4363c40"/>
  </ds:schemaRefs>
</ds:datastoreItem>
</file>

<file path=customXml/itemProps3.xml><?xml version="1.0" encoding="utf-8"?>
<ds:datastoreItem xmlns:ds="http://schemas.openxmlformats.org/officeDocument/2006/customXml" ds:itemID="{42A70184-D075-4612-9F92-07D32D0910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10</vt:i4>
      </vt:variant>
    </vt:vector>
  </HeadingPairs>
  <TitlesOfParts>
    <vt:vector size="25" baseType="lpstr">
      <vt:lpstr>Overall GHG Reductions</vt:lpstr>
      <vt:lpstr>Dutchess County</vt:lpstr>
      <vt:lpstr>City of Beacon</vt:lpstr>
      <vt:lpstr>Town of Amenia</vt:lpstr>
      <vt:lpstr>Town of Bethel</vt:lpstr>
      <vt:lpstr>Town of Cornwall</vt:lpstr>
      <vt:lpstr>Town of Gardiner</vt:lpstr>
      <vt:lpstr>Town of Hurley</vt:lpstr>
      <vt:lpstr>Town of New Paltz</vt:lpstr>
      <vt:lpstr>Town of North East</vt:lpstr>
      <vt:lpstr>Town of Philipstown</vt:lpstr>
      <vt:lpstr>Town of Rhinebeck</vt:lpstr>
      <vt:lpstr>Town of Wallkill</vt:lpstr>
      <vt:lpstr>Town of Woodstock</vt:lpstr>
      <vt:lpstr>Village of Mamaroneck</vt:lpstr>
      <vt:lpstr>'Town of Cornwall'!OpenYear</vt:lpstr>
      <vt:lpstr>'Town of Gardiner'!OpenYear</vt:lpstr>
      <vt:lpstr>'Town of Hurley'!OpenYear</vt:lpstr>
      <vt:lpstr>'Town of New Paltz'!OpenYear</vt:lpstr>
      <vt:lpstr>'Town of North East'!OpenYear</vt:lpstr>
      <vt:lpstr>'Town of Philipstown'!OpenYear</vt:lpstr>
      <vt:lpstr>'Town of Wallkill'!OpenYear</vt:lpstr>
      <vt:lpstr>'Town of Woodstock'!OpenYear</vt:lpstr>
      <vt:lpstr>'Village of Mamaroneck'!OpenYear</vt:lpstr>
      <vt:lpstr>OpenYear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Mary Lambert</dc:creator>
  <cp:keywords/>
  <dc:description/>
  <cp:lastModifiedBy>Carla Castillo</cp:lastModifiedBy>
  <cp:revision/>
  <dcterms:created xsi:type="dcterms:W3CDTF">2023-07-25T20:59:59Z</dcterms:created>
  <dcterms:modified xsi:type="dcterms:W3CDTF">2024-03-29T21:01:13Z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0x010100602054D22DA4714CB7CF75E31B1BF727</vt:lpwstr>
  </property>
  <property fmtid="{D5CDD505-2E9C-101B-9397-08002B2CF9AE}" pid="3" name="MediaServiceImageTags">
    <vt:lpwstr/>
  </property>
  <property fmtid="{D5CDD505-2E9C-101B-9397-08002B2CF9AE}" pid="4" name="Order">
    <vt:r8>1911100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