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1545A921-7D6F-452F-AA4F-90EC2EACB63D}" xr6:coauthVersionLast="47" xr6:coauthVersionMax="47" xr10:uidLastSave="{00000000-0000-0000-0000-000000000000}"/>
  <bookViews>
    <workbookView xWindow="-28920" yWindow="-120" windowWidth="29040" windowHeight="15840" tabRatio="979" firstSheet="1" activeTab="3" xr2:uid="{AAC398A2-E95D-4231-A920-55B8B1C73F3F}"/>
  </bookViews>
  <sheets>
    <sheet name="Overview" sheetId="26" r:id="rId1"/>
    <sheet name="Consolidated Budget" sheetId="30" r:id="rId2"/>
    <sheet name="MWWTP Electric Boiler Budget" sheetId="16" r:id="rId3"/>
    <sheet name="MWWTP Energy Audit Budget" sheetId="27" r:id="rId4"/>
  </sheets>
  <definedNames>
    <definedName name="_xlnm._FilterDatabase" localSheetId="1" hidden="1">'Consolidated Budget'!#REF!</definedName>
    <definedName name="_xlnm._FilterDatabase" localSheetId="2" hidden="1">'MWWTP Electric Boiler Budget'!#REF!</definedName>
    <definedName name="_xlnm._FilterDatabase" localSheetId="3" hidden="1">'MWWTP Energy Audit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5" i="16" l="1"/>
  <c r="J48" i="16"/>
  <c r="H16" i="30"/>
  <c r="G16" i="30"/>
  <c r="F16" i="30"/>
  <c r="E16" i="30"/>
  <c r="D16" i="30"/>
  <c r="G13" i="30"/>
  <c r="H13" i="30"/>
  <c r="H11" i="30"/>
  <c r="G11" i="30"/>
  <c r="G9" i="30"/>
  <c r="G10" i="30"/>
  <c r="H10" i="30"/>
  <c r="H9" i="30"/>
  <c r="H8" i="30"/>
  <c r="H7" i="30"/>
  <c r="G8" i="30"/>
  <c r="G7" i="30"/>
  <c r="F13" i="30"/>
  <c r="F11" i="30"/>
  <c r="F10" i="30"/>
  <c r="F9" i="30"/>
  <c r="F8" i="30"/>
  <c r="F7" i="30"/>
  <c r="E13" i="30"/>
  <c r="E11" i="30"/>
  <c r="E10" i="30"/>
  <c r="E9" i="30"/>
  <c r="D13" i="30"/>
  <c r="D11" i="30"/>
  <c r="D10" i="30"/>
  <c r="D9" i="30"/>
  <c r="D7" i="30"/>
  <c r="E7" i="30"/>
  <c r="E8" i="30"/>
  <c r="D8" i="30"/>
  <c r="J15" i="16"/>
  <c r="J14" i="16" l="1"/>
  <c r="J13" i="16"/>
  <c r="J12" i="16"/>
  <c r="J11" i="16"/>
  <c r="J10" i="16"/>
  <c r="J49" i="16"/>
  <c r="J47" i="16"/>
  <c r="J46" i="16"/>
  <c r="J44" i="16"/>
  <c r="J43" i="16"/>
  <c r="J37" i="27" l="1"/>
  <c r="J50" i="27" l="1"/>
  <c r="J42" i="27"/>
  <c r="J38" i="27"/>
  <c r="J39" i="27"/>
  <c r="J40" i="27"/>
  <c r="J35" i="27"/>
  <c r="J31" i="27"/>
  <c r="J27" i="27"/>
  <c r="J18" i="27"/>
  <c r="J19" i="27"/>
  <c r="J16" i="16"/>
  <c r="J24" i="16"/>
  <c r="J8" i="16"/>
  <c r="J9" i="16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62" i="16"/>
  <c r="F62" i="16"/>
  <c r="G62" i="16"/>
  <c r="H62" i="16"/>
  <c r="D62" i="16"/>
  <c r="J61" i="16"/>
  <c r="J60" i="16"/>
  <c r="E56" i="16"/>
  <c r="F56" i="16"/>
  <c r="G56" i="16"/>
  <c r="H56" i="16"/>
  <c r="D56" i="16"/>
  <c r="E51" i="16"/>
  <c r="E12" i="30" s="1"/>
  <c r="F51" i="16"/>
  <c r="F12" i="30" s="1"/>
  <c r="G51" i="16"/>
  <c r="G12" i="30" s="1"/>
  <c r="H51" i="16"/>
  <c r="H12" i="30" s="1"/>
  <c r="D51" i="16"/>
  <c r="D12" i="30" s="1"/>
  <c r="D14" i="30" s="1"/>
  <c r="E40" i="16"/>
  <c r="F40" i="16"/>
  <c r="G40" i="16"/>
  <c r="H40" i="16"/>
  <c r="D40" i="16"/>
  <c r="J38" i="16"/>
  <c r="J39" i="16"/>
  <c r="J42" i="16"/>
  <c r="J53" i="16"/>
  <c r="J54" i="16"/>
  <c r="J55" i="16"/>
  <c r="E36" i="16"/>
  <c r="F36" i="16"/>
  <c r="G36" i="16"/>
  <c r="H36" i="16"/>
  <c r="D36" i="16"/>
  <c r="J35" i="16"/>
  <c r="J34" i="16"/>
  <c r="E32" i="16"/>
  <c r="F32" i="16"/>
  <c r="G32" i="16"/>
  <c r="H32" i="16"/>
  <c r="D32" i="16"/>
  <c r="J26" i="16"/>
  <c r="J27" i="16"/>
  <c r="J28" i="16"/>
  <c r="J29" i="16"/>
  <c r="J30" i="16"/>
  <c r="J31" i="16"/>
  <c r="J25" i="16"/>
  <c r="E17" i="16"/>
  <c r="E19" i="16" s="1"/>
  <c r="E22" i="16" s="1"/>
  <c r="F17" i="16"/>
  <c r="F19" i="16" s="1"/>
  <c r="F22" i="16" s="1"/>
  <c r="G17" i="16"/>
  <c r="G19" i="16" s="1"/>
  <c r="G22" i="16" s="1"/>
  <c r="H17" i="16"/>
  <c r="H19" i="16" s="1"/>
  <c r="H22" i="16" s="1"/>
  <c r="D17" i="16"/>
  <c r="D19" i="16" s="1"/>
  <c r="D22" i="16" s="1"/>
  <c r="J20" i="16"/>
  <c r="J21" i="16"/>
  <c r="J56" i="16" l="1"/>
  <c r="J40" i="16"/>
  <c r="J32" i="16"/>
  <c r="J62" i="16"/>
  <c r="J36" i="16"/>
  <c r="D57" i="16"/>
  <c r="D64" i="16" s="1"/>
  <c r="J51" i="16"/>
  <c r="H51" i="27"/>
  <c r="H58" i="27" s="1"/>
  <c r="J13" i="27"/>
  <c r="J16" i="27" s="1"/>
  <c r="G51" i="27"/>
  <c r="G58" i="27" s="1"/>
  <c r="D51" i="27"/>
  <c r="D58" i="27" s="1"/>
  <c r="E51" i="27"/>
  <c r="E58" i="27" s="1"/>
  <c r="F51" i="27"/>
  <c r="F58" i="27" s="1"/>
  <c r="H57" i="16"/>
  <c r="H64" i="16" s="1"/>
  <c r="J17" i="16"/>
  <c r="J19" i="16"/>
  <c r="J22" i="16" s="1"/>
  <c r="J56" i="27"/>
  <c r="E57" i="16"/>
  <c r="E64" i="16" s="1"/>
  <c r="G57" i="16"/>
  <c r="G64" i="16" s="1"/>
  <c r="F57" i="16"/>
  <c r="F64" i="16" s="1"/>
  <c r="J16" i="30" l="1"/>
  <c r="J10" i="30"/>
  <c r="J11" i="30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J13" i="30"/>
  <c r="J51" i="27"/>
  <c r="J58" i="27" s="1"/>
  <c r="D24" i="30" s="1"/>
  <c r="J57" i="16"/>
  <c r="J64" i="16" s="1"/>
  <c r="D23" i="30" s="1"/>
  <c r="J14" i="30" l="1"/>
  <c r="J18" i="30" s="1"/>
  <c r="D18" i="30"/>
  <c r="D26" i="30"/>
  <c r="E24" i="30" s="1"/>
  <c r="E23" i="30" l="1"/>
  <c r="E26" i="30" l="1"/>
</calcChain>
</file>

<file path=xl/sharedStrings.xml><?xml version="1.0" encoding="utf-8"?>
<sst xmlns="http://schemas.openxmlformats.org/spreadsheetml/2006/main" count="150" uniqueCount="61">
  <si>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</si>
  <si>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</si>
  <si>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</si>
  <si>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</si>
  <si>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</si>
  <si>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</si>
  <si>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</si>
  <si>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</si>
  <si>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</si>
  <si>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</si>
  <si>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</si>
  <si>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</si>
  <si>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</si>
  <si>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</si>
  <si>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</si>
  <si>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</si>
  <si>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</si>
  <si>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</si>
  <si>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</si>
  <si>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</si>
  <si>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</si>
  <si>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</si>
  <si>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</si>
  <si>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</si>
  <si>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</si>
  <si>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</si>
  <si>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</si>
  <si>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</si>
  <si>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</si>
  <si>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</si>
  <si>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</si>
  <si>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</si>
  <si>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</si>
  <si>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</si>
  <si>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</si>
  <si>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</si>
  <si>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</si>
  <si>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</si>
  <si>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</si>
  <si>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</si>
  <si>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</si>
  <si>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Energy Audit - MWWTP</t>
  </si>
  <si>
    <t>Electric Boiler Installation at MWWTP:</t>
  </si>
  <si>
    <t>2100KW Boiler, pump, piping, controls installation</t>
  </si>
  <si>
    <t>Demolition Labor</t>
  </si>
  <si>
    <t>Design &amp; Engineering</t>
  </si>
  <si>
    <t>Testing and Balancing</t>
  </si>
  <si>
    <t xml:space="preserve">Switchboard </t>
  </si>
  <si>
    <t>New Electric Utility Service</t>
  </si>
  <si>
    <t>Electric Service from Boiler to Meter</t>
  </si>
  <si>
    <t>Engineer II/ Project Manager @$135,000/yr, .2 FTE</t>
  </si>
  <si>
    <t>Engineer Associate/ Project Mgr @ $87,000/yr, .2 FTE</t>
  </si>
  <si>
    <t>Utilites Superintendent @ $130,000/yr, .15 FTE</t>
  </si>
  <si>
    <t>Contracts Administrator @ $119,000/yr, .1 FTE</t>
  </si>
  <si>
    <t>Wastewater Treatment Plant Supervisor @93,000/yr, .2 FTE</t>
  </si>
  <si>
    <t>Build Maint. Supervisor @ 100,000/yr, .1 FTE</t>
  </si>
  <si>
    <t>Contract Specialist @ $60,000/yr, 0.1 FTE</t>
  </si>
  <si>
    <t>Full-time Employees @ 30% of salary</t>
  </si>
  <si>
    <t>Admin Specialist @$60,000/yr, 0.1</t>
  </si>
  <si>
    <t>Energy Audit at MWWTP</t>
  </si>
  <si>
    <t>Electric Boiler Installation at MWWTP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</si>
</sst>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7"/>
  <sheetViews>
    <sheetView showGridLines="0" zoomScale="83" zoomScaleNormal="85" workbookViewId="0">
      <selection activeCell="J14" sqref="J14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0" t="s">
        <v>1</v>
      </c>
      <c r="C3" s="70"/>
      <c r="D3" s="70"/>
      <c r="E3" s="70"/>
      <c r="F3" s="70"/>
      <c r="G3" s="70"/>
      <c r="H3" s="70"/>
      <c r="I3" s="70"/>
      <c r="J3" s="70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6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7" t="s">
        <v>10</v>
      </c>
    </row>
    <row r="7" spans="2:39" s="5" customFormat="1" x14ac:dyDescent="0.25">
      <c r="B7" s="22" t="s">
        <v>11</v>
      </c>
      <c r="C7" s="51" t="s">
        <v>12</v>
      </c>
      <c r="D7" s="52">
        <f>'MWWTP Electric Boiler Budget'!D17+'MWWTP Energy Audit Budget'!D11</f>
        <v>62300</v>
      </c>
      <c r="E7" s="52">
        <f>'MWWTP Electric Boiler Budget'!E17+'MWWTP Energy Audit Budget'!E11</f>
        <v>62300</v>
      </c>
      <c r="F7" s="52">
        <f>'MWWTP Electric Boiler Budget'!F17+'MWWTP Energy Audit Budget'!F11</f>
        <v>21700</v>
      </c>
      <c r="G7" s="52">
        <f>'MWWTP Electric Boiler Budget'!G17+'MWWTP Energy Audit Budget'!G11</f>
        <v>0</v>
      </c>
      <c r="H7" s="52">
        <f>'MWWTP Electric Boiler Budget'!H17+'MWWTP Energy Audit Budget'!H11</f>
        <v>0</v>
      </c>
      <c r="I7" s="53"/>
      <c r="J7" s="52">
        <f>SUM(D7:I7)</f>
        <v>146300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'MWWTP Electric Boiler Budget'!D22+'MWWTP Energy Audit Budget'!D16</f>
        <v>18690</v>
      </c>
      <c r="E8" s="52">
        <f>'MWWTP Electric Boiler Budget'!E22+'MWWTP Energy Audit Budget'!E16</f>
        <v>18690</v>
      </c>
      <c r="F8" s="52">
        <f>'MWWTP Electric Boiler Budget'!F22+'MWWTP Energy Audit Budget'!F16</f>
        <v>6510</v>
      </c>
      <c r="G8" s="52">
        <f>'MWWTP Electric Boiler Budget'!G22+'MWWTP Energy Audit Budget'!G16</f>
        <v>0</v>
      </c>
      <c r="H8" s="52">
        <f>'MWWTP Electric Boiler Budget'!H22+'MWWTP Energy Audit Budget'!H16</f>
        <v>0</v>
      </c>
      <c r="I8" s="53"/>
      <c r="J8" s="52">
        <f t="shared" ref="J8:J14" si="0">SUM(D8:I8)</f>
        <v>43890</v>
      </c>
    </row>
    <row r="9" spans="2:39" x14ac:dyDescent="0.25">
      <c r="B9" s="23"/>
      <c r="C9" s="51" t="s">
        <v>14</v>
      </c>
      <c r="D9" s="52">
        <f>'MWWTP Electric Boiler Budget'!D32+'MWWTP Energy Audit Budget'!D27</f>
        <v>0</v>
      </c>
      <c r="E9" s="52">
        <f>'MWWTP Electric Boiler Budget'!E32+'MWWTP Energy Audit Budget'!E27</f>
        <v>0</v>
      </c>
      <c r="F9" s="52">
        <f>'MWWTP Electric Boiler Budget'!F32+'MWWTP Energy Audit Budget'!F27</f>
        <v>0</v>
      </c>
      <c r="G9" s="52">
        <f>'MWWTP Electric Boiler Budget'!G32+'MWWTP Energy Audit Budget'!G27</f>
        <v>0</v>
      </c>
      <c r="H9" s="52">
        <f>'MWWTP Electric Boiler Budget'!H32+'MWWTP Energy Audit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'MWWTP Electric Boiler Budget'!D36+'MWWTP Energy Audit Budget'!D31</f>
        <v>0</v>
      </c>
      <c r="E10" s="52">
        <f>'MWWTP Electric Boiler Budget'!E36+'MWWTP Energy Audit Budget'!E31</f>
        <v>0</v>
      </c>
      <c r="F10" s="52">
        <f>'MWWTP Electric Boiler Budget'!F36+'MWWTP Energy Audit Budget'!F31</f>
        <v>0</v>
      </c>
      <c r="G10" s="52">
        <f>'MWWTP Electric Boiler Budget'!G36+'MWWTP Energy Audit Budget'!G31</f>
        <v>0</v>
      </c>
      <c r="H10" s="52">
        <f>'MWWTP Electric Boiler Budget'!H36+'MWWTP Energy Audit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'MWWTP Electric Boiler Budget'!D40+'MWWTP Energy Audit Budget'!D35</f>
        <v>0</v>
      </c>
      <c r="E11" s="52">
        <f>'MWWTP Electric Boiler Budget'!E40+'MWWTP Energy Audit Budget'!E35</f>
        <v>0</v>
      </c>
      <c r="F11" s="52">
        <f>'MWWTP Electric Boiler Budget'!F40+'MWWTP Energy Audit Budget'!F35</f>
        <v>0</v>
      </c>
      <c r="G11" s="52">
        <f>'MWWTP Electric Boiler Budget'!G40+'MWWTP Energy Audit Budget'!G35</f>
        <v>0</v>
      </c>
      <c r="H11" s="52">
        <f>'MWWTP Electric Boiler Budget'!H40+'MWWTP Energy Audit Budget'!H35</f>
        <v>0</v>
      </c>
      <c r="I11" s="53"/>
      <c r="J11" s="52">
        <f t="shared" si="0"/>
        <v>0</v>
      </c>
    </row>
    <row r="12" spans="2:39" x14ac:dyDescent="0.25">
      <c r="B12" s="23"/>
      <c r="C12" s="51" t="s">
        <v>17</v>
      </c>
      <c r="D12" s="52">
        <f>'MWWTP Electric Boiler Budget'!D51+'MWWTP Energy Audit Budget'!D42</f>
        <v>1019000</v>
      </c>
      <c r="E12" s="52">
        <f>'MWWTP Electric Boiler Budget'!E51+'MWWTP Energy Audit Budget'!E42</f>
        <v>4694188</v>
      </c>
      <c r="F12" s="52">
        <f>'MWWTP Electric Boiler Budget'!F51+'MWWTP Energy Audit Budget'!F42</f>
        <v>0</v>
      </c>
      <c r="G12" s="52">
        <f>'MWWTP Electric Boiler Budget'!G51+'MWWTP Energy Audit Budget'!G42</f>
        <v>0</v>
      </c>
      <c r="H12" s="52">
        <f>'MWWTP Electric Boiler Budget'!H51+'MWWTP Energy Audit Budget'!H42</f>
        <v>0</v>
      </c>
      <c r="I12" s="53"/>
      <c r="J12" s="52">
        <f t="shared" si="0"/>
        <v>5713188</v>
      </c>
    </row>
    <row r="13" spans="2:39" x14ac:dyDescent="0.25">
      <c r="B13" s="23"/>
      <c r="C13" s="51" t="s">
        <v>18</v>
      </c>
      <c r="D13" s="52">
        <f>'MWWTP Electric Boiler Budget'!D56+'MWWTP Energy Audit Budget'!D50</f>
        <v>0</v>
      </c>
      <c r="E13" s="52">
        <f>'MWWTP Electric Boiler Budget'!E56+'MWWTP Energy Audit Budget'!E50</f>
        <v>0</v>
      </c>
      <c r="F13" s="52">
        <f>'MWWTP Electric Boiler Budget'!F56+'MWWTP Energy Audit Budget'!F50</f>
        <v>0</v>
      </c>
      <c r="G13" s="52">
        <f>'MWWTP Electric Boiler Budget'!G56+'MWWTP Energy Audit Budget'!G50</f>
        <v>0</v>
      </c>
      <c r="H13" s="52">
        <f>'MWWTP Electric Boiler Budget'!H56+'MWWTP Energy Audit Budget'!H50</f>
        <v>0</v>
      </c>
      <c r="I13" s="53"/>
      <c r="J13" s="52">
        <f t="shared" si="0"/>
        <v>0</v>
      </c>
    </row>
    <row r="14" spans="2:39" x14ac:dyDescent="0.25">
      <c r="B14" s="24"/>
      <c r="C14" s="9" t="s">
        <v>19</v>
      </c>
      <c r="D14" s="16">
        <f>D13+D12+D11+D10+D9+D8+D7</f>
        <v>1099990</v>
      </c>
      <c r="E14" s="16">
        <f>E13+E12+E11+E10+E9+E8+E7</f>
        <v>4775178</v>
      </c>
      <c r="F14" s="16">
        <f>F13+F12+F11+F10+F9+F8+F7</f>
        <v>28210</v>
      </c>
      <c r="G14" s="16">
        <f>G13+G12+G11+G10+G9+G8+G7</f>
        <v>0</v>
      </c>
      <c r="H14" s="16">
        <f>H13+H12+H11+H10+H9+H8+H7</f>
        <v>0</v>
      </c>
      <c r="J14" s="16">
        <f t="shared" si="0"/>
        <v>5903378</v>
      </c>
    </row>
    <row r="15" spans="2:39" x14ac:dyDescent="0.25">
      <c r="B15" s="65"/>
      <c r="D15"/>
      <c r="E15"/>
      <c r="H15"/>
      <c r="I15"/>
      <c r="J15" s="18" t="s">
        <v>20</v>
      </c>
    </row>
    <row r="16" spans="2:39" ht="20.100000000000001" customHeight="1" x14ac:dyDescent="0.25">
      <c r="B16" s="65"/>
      <c r="C16" s="9" t="s">
        <v>21</v>
      </c>
      <c r="D16" s="59">
        <f>'MWWTP Electric Boiler Budget'!D62+'MWWTP Energy Audit Budget'!D56</f>
        <v>0</v>
      </c>
      <c r="E16" s="59">
        <f>'MWWTP Electric Boiler Budget'!E62+'MWWTP Energy Audit Budget'!E56</f>
        <v>0</v>
      </c>
      <c r="F16" s="59">
        <f>'MWWTP Electric Boiler Budget'!F62+'MWWTP Energy Audit Budget'!F56</f>
        <v>0</v>
      </c>
      <c r="G16" s="59">
        <f>'MWWTP Electric Boiler Budget'!G62+'MWWTP Energy Audit Budget'!G56</f>
        <v>0</v>
      </c>
      <c r="H16" s="59">
        <f>'MWWTP Electric Boiler Budget'!H62+'MWWTP Energy Audit Budget'!H56</f>
        <v>0</v>
      </c>
      <c r="J16" s="9">
        <f>SUM(D16:H16)</f>
        <v>0</v>
      </c>
    </row>
    <row r="17" spans="2:10" ht="15.75" thickBot="1" x14ac:dyDescent="0.3">
      <c r="B17" s="65"/>
      <c r="D17"/>
      <c r="E17"/>
      <c r="H17"/>
      <c r="I17"/>
      <c r="J17" s="18" t="s">
        <v>20</v>
      </c>
    </row>
    <row r="18" spans="2:10" ht="30.95" customHeight="1" thickBot="1" x14ac:dyDescent="0.3">
      <c r="B18" s="64" t="s">
        <v>22</v>
      </c>
      <c r="C18" s="19"/>
      <c r="D18" s="54">
        <f>D14+D16</f>
        <v>1099990</v>
      </c>
      <c r="E18" s="54">
        <f>E14+E16</f>
        <v>4775178</v>
      </c>
      <c r="F18" s="54">
        <f>F14+F16</f>
        <v>28210</v>
      </c>
      <c r="G18" s="54">
        <f>G14+G16</f>
        <v>0</v>
      </c>
      <c r="H18" s="54">
        <f>H14+H16</f>
        <v>0</v>
      </c>
      <c r="I18" s="55"/>
      <c r="J18" s="68">
        <f>J14+J16</f>
        <v>5903378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2"/>
      <c r="F21" s="72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3" t="s">
        <v>27</v>
      </c>
      <c r="F22" s="73"/>
      <c r="H22"/>
      <c r="I22"/>
    </row>
    <row r="23" spans="2:10" ht="33" customHeight="1" x14ac:dyDescent="0.25">
      <c r="B23" s="51">
        <v>1</v>
      </c>
      <c r="C23" s="57" t="s">
        <v>60</v>
      </c>
      <c r="D23" s="58">
        <f>'MWWTP Electric Boiler Budget'!J64</f>
        <v>5863378</v>
      </c>
      <c r="E23" s="71">
        <f>D23/D$26</f>
        <v>0.99322421840512332</v>
      </c>
      <c r="F23" s="71"/>
      <c r="H23"/>
      <c r="I23"/>
    </row>
    <row r="24" spans="2:10" ht="15" customHeight="1" x14ac:dyDescent="0.25">
      <c r="B24" s="51">
        <v>2</v>
      </c>
      <c r="C24" s="52" t="s">
        <v>59</v>
      </c>
      <c r="D24" s="58">
        <f>'MWWTP Energy Audit Budget'!J58</f>
        <v>40000</v>
      </c>
      <c r="E24" s="71">
        <f>D24/D$26</f>
        <v>6.7757815948766963E-3</v>
      </c>
      <c r="F24" s="71"/>
      <c r="H24"/>
      <c r="I24"/>
    </row>
    <row r="25" spans="2:10" ht="15" customHeight="1" x14ac:dyDescent="0.25">
      <c r="B25" s="51"/>
      <c r="C25" s="52"/>
      <c r="D25" s="58"/>
      <c r="E25" s="71"/>
      <c r="F25" s="71"/>
      <c r="H25"/>
      <c r="I25"/>
    </row>
    <row r="26" spans="2:10" ht="15" customHeight="1" x14ac:dyDescent="0.25">
      <c r="B26" s="51" t="s">
        <v>28</v>
      </c>
      <c r="C26" s="52"/>
      <c r="D26" s="58">
        <f>SUM(D23:D25)</f>
        <v>5903378</v>
      </c>
      <c r="E26" s="71">
        <f>SUM(E23:E25)</f>
        <v>1</v>
      </c>
      <c r="F26" s="71"/>
      <c r="H26"/>
      <c r="I26"/>
    </row>
    <row r="27" spans="2:10" ht="15" customHeight="1" x14ac:dyDescent="0.25">
      <c r="H27"/>
      <c r="I27"/>
    </row>
  </sheetData>
  <mergeCells count="7">
    <mergeCell ref="B3:J3"/>
    <mergeCell ref="E25:F25"/>
    <mergeCell ref="E26:F26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9"/>
  <sheetViews>
    <sheetView showGridLines="0" topLeftCell="A29" zoomScale="85" zoomScaleNormal="85" workbookViewId="0">
      <selection activeCell="E50" sqref="E5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 t="s">
        <v>40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9.5" customHeight="1" x14ac:dyDescent="0.25">
      <c r="B7" s="69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50</v>
      </c>
      <c r="D8" s="15">
        <v>27000</v>
      </c>
      <c r="E8" s="15">
        <v>27000</v>
      </c>
      <c r="F8" s="15">
        <v>13000</v>
      </c>
      <c r="G8" s="15">
        <v>0</v>
      </c>
      <c r="H8" s="15">
        <v>0</v>
      </c>
      <c r="I8" s="35"/>
      <c r="J8" s="15">
        <f t="shared" ref="J8:J16" si="0">SUM(D8:H8)</f>
        <v>67000</v>
      </c>
    </row>
    <row r="9" spans="2:39" ht="30" x14ac:dyDescent="0.25">
      <c r="B9" s="23"/>
      <c r="C9" s="25" t="s">
        <v>51</v>
      </c>
      <c r="D9" s="15">
        <v>17400</v>
      </c>
      <c r="E9" s="15">
        <v>17400</v>
      </c>
      <c r="F9" s="15">
        <v>8700</v>
      </c>
      <c r="G9" s="15">
        <v>0</v>
      </c>
      <c r="H9" s="15">
        <v>0</v>
      </c>
      <c r="J9" s="15">
        <f t="shared" si="0"/>
        <v>43500</v>
      </c>
    </row>
    <row r="10" spans="2:39" ht="30" x14ac:dyDescent="0.25">
      <c r="B10" s="23"/>
      <c r="C10" s="25" t="s">
        <v>52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J10" s="15">
        <f t="shared" si="0"/>
        <v>0</v>
      </c>
    </row>
    <row r="11" spans="2:39" ht="30" x14ac:dyDescent="0.25">
      <c r="B11" s="23"/>
      <c r="C11" s="25" t="s">
        <v>53</v>
      </c>
      <c r="D11" s="15">
        <v>11900</v>
      </c>
      <c r="E11" s="15">
        <v>11900</v>
      </c>
      <c r="F11" s="15">
        <v>0</v>
      </c>
      <c r="G11" s="15">
        <v>0</v>
      </c>
      <c r="H11" s="15">
        <v>0</v>
      </c>
      <c r="J11" s="15">
        <f t="shared" si="0"/>
        <v>23800</v>
      </c>
    </row>
    <row r="12" spans="2:39" ht="30" x14ac:dyDescent="0.25">
      <c r="B12" s="23"/>
      <c r="C12" s="25" t="s">
        <v>54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J12" s="15">
        <f t="shared" si="0"/>
        <v>0</v>
      </c>
    </row>
    <row r="13" spans="2:39" ht="30" x14ac:dyDescent="0.25">
      <c r="B13" s="23"/>
      <c r="C13" s="25" t="s">
        <v>55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J13" s="15">
        <f t="shared" si="0"/>
        <v>0</v>
      </c>
    </row>
    <row r="14" spans="2:39" ht="30" x14ac:dyDescent="0.25">
      <c r="B14" s="23"/>
      <c r="C14" s="25" t="s">
        <v>56</v>
      </c>
      <c r="D14" s="15">
        <v>6000</v>
      </c>
      <c r="E14" s="15">
        <v>6000</v>
      </c>
      <c r="F14" s="15">
        <v>0</v>
      </c>
      <c r="G14" s="15">
        <v>0</v>
      </c>
      <c r="H14" s="15">
        <v>0</v>
      </c>
      <c r="J14" s="15">
        <f t="shared" si="0"/>
        <v>12000</v>
      </c>
    </row>
    <row r="15" spans="2:39" x14ac:dyDescent="0.25">
      <c r="B15" s="23"/>
      <c r="C15" s="25" t="s">
        <v>58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J15" s="15">
        <f t="shared" si="0"/>
        <v>0</v>
      </c>
    </row>
    <row r="16" spans="2:39" x14ac:dyDescent="0.25">
      <c r="B16" s="23"/>
      <c r="C16" s="27"/>
      <c r="D16" s="15"/>
      <c r="E16" s="11"/>
      <c r="F16" s="11"/>
      <c r="G16" s="11"/>
      <c r="H16" s="11"/>
      <c r="J16" s="15">
        <f t="shared" si="0"/>
        <v>0</v>
      </c>
    </row>
    <row r="17" spans="2:10" x14ac:dyDescent="0.25">
      <c r="B17" s="23"/>
      <c r="C17" s="9" t="s">
        <v>12</v>
      </c>
      <c r="D17" s="16">
        <f>SUM(D8:D16)</f>
        <v>62300</v>
      </c>
      <c r="E17" s="16">
        <f>SUM(E8:E16)</f>
        <v>62300</v>
      </c>
      <c r="F17" s="16">
        <f>SUM(F8:F16)</f>
        <v>21700</v>
      </c>
      <c r="G17" s="16">
        <f>SUM(G8:G16)</f>
        <v>0</v>
      </c>
      <c r="H17" s="16">
        <f>SUM(H8:H16)</f>
        <v>0</v>
      </c>
      <c r="J17" s="16">
        <f>SUM(J8:J16)</f>
        <v>146300</v>
      </c>
    </row>
    <row r="18" spans="2:10" x14ac:dyDescent="0.25">
      <c r="B18" s="23"/>
      <c r="C18" s="14" t="s">
        <v>32</v>
      </c>
      <c r="D18" s="13" t="s">
        <v>31</v>
      </c>
      <c r="E18" s="10"/>
      <c r="F18" s="10"/>
      <c r="G18" s="10"/>
      <c r="H18" s="10"/>
      <c r="J18" s="8" t="s">
        <v>31</v>
      </c>
    </row>
    <row r="19" spans="2:10" ht="30" x14ac:dyDescent="0.25">
      <c r="B19" s="23"/>
      <c r="C19" s="25" t="s">
        <v>57</v>
      </c>
      <c r="D19" s="15">
        <f>0.3*(D17)</f>
        <v>18690</v>
      </c>
      <c r="E19" s="15">
        <f>0.3*(E17)</f>
        <v>18690</v>
      </c>
      <c r="F19" s="15">
        <f>0.3*(F17)</f>
        <v>6510</v>
      </c>
      <c r="G19" s="15">
        <f>0.3*(G17)</f>
        <v>0</v>
      </c>
      <c r="H19" s="15">
        <f>0.3*(H17)</f>
        <v>0</v>
      </c>
      <c r="J19" s="15">
        <f>SUM(D19:H19)</f>
        <v>43890</v>
      </c>
    </row>
    <row r="20" spans="2:10" x14ac:dyDescent="0.25">
      <c r="B20" s="23"/>
      <c r="C20" s="25"/>
      <c r="D20" s="15"/>
      <c r="E20" s="15"/>
      <c r="F20" s="15"/>
      <c r="G20" s="15"/>
      <c r="H20" s="15"/>
      <c r="J20" s="15">
        <f t="shared" ref="J20:J21" si="1">SUM(D20:H20)</f>
        <v>0</v>
      </c>
    </row>
    <row r="21" spans="2:10" x14ac:dyDescent="0.25">
      <c r="B21" s="23"/>
      <c r="C21" s="10"/>
      <c r="D21" s="15"/>
      <c r="E21" s="11"/>
      <c r="F21" s="11"/>
      <c r="G21" s="11"/>
      <c r="H21" s="11"/>
      <c r="J21" s="15">
        <f t="shared" si="1"/>
        <v>0</v>
      </c>
    </row>
    <row r="22" spans="2:10" x14ac:dyDescent="0.25">
      <c r="B22" s="23"/>
      <c r="C22" s="9" t="s">
        <v>13</v>
      </c>
      <c r="D22" s="16">
        <f>SUM(D19:D21)</f>
        <v>18690</v>
      </c>
      <c r="E22" s="16">
        <f t="shared" ref="E22:J22" si="2">SUM(E19:E21)</f>
        <v>18690</v>
      </c>
      <c r="F22" s="16">
        <f t="shared" si="2"/>
        <v>6510</v>
      </c>
      <c r="G22" s="16">
        <f t="shared" si="2"/>
        <v>0</v>
      </c>
      <c r="H22" s="16">
        <f t="shared" si="2"/>
        <v>0</v>
      </c>
      <c r="J22" s="16">
        <f t="shared" si="2"/>
        <v>43890</v>
      </c>
    </row>
    <row r="23" spans="2:10" x14ac:dyDescent="0.25">
      <c r="B23" s="23"/>
      <c r="C23" s="14" t="s">
        <v>33</v>
      </c>
      <c r="D23" s="13" t="s">
        <v>31</v>
      </c>
      <c r="E23" s="10"/>
      <c r="F23" s="10"/>
      <c r="G23" s="10"/>
      <c r="H23" s="10"/>
      <c r="J23" s="8" t="s">
        <v>31</v>
      </c>
    </row>
    <row r="24" spans="2:10" x14ac:dyDescent="0.25">
      <c r="B24" s="23"/>
      <c r="C24" s="29"/>
      <c r="D24" s="15"/>
      <c r="E24" s="11"/>
      <c r="F24" s="11"/>
      <c r="G24" s="11"/>
      <c r="H24" s="11"/>
      <c r="J24" s="15">
        <f>SUM(D24:H24)</f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/>
      <c r="J25" s="15">
        <f>SUM(D25:H25)</f>
        <v>0</v>
      </c>
    </row>
    <row r="26" spans="2:10" x14ac:dyDescent="0.25">
      <c r="B26" s="23"/>
      <c r="C26" s="29"/>
      <c r="D26" s="15"/>
      <c r="E26" s="15"/>
      <c r="F26" s="15"/>
      <c r="G26" s="15"/>
      <c r="H26" s="15"/>
      <c r="I26" s="35"/>
      <c r="J26" s="15">
        <f t="shared" ref="J26:J31" si="3">SUM(D26:H26)</f>
        <v>0</v>
      </c>
    </row>
    <row r="27" spans="2:10" x14ac:dyDescent="0.25">
      <c r="B27" s="23"/>
      <c r="C27" s="25"/>
      <c r="D27" s="15"/>
      <c r="E27" s="15"/>
      <c r="F27" s="15"/>
      <c r="G27" s="15"/>
      <c r="H27" s="15"/>
      <c r="I27" s="35"/>
      <c r="J27" s="15">
        <f t="shared" si="3"/>
        <v>0</v>
      </c>
    </row>
    <row r="28" spans="2:10" x14ac:dyDescent="0.25">
      <c r="B28" s="23"/>
      <c r="C28" s="29"/>
      <c r="D28" s="15"/>
      <c r="E28" s="15"/>
      <c r="F28" s="15"/>
      <c r="G28" s="15"/>
      <c r="H28" s="15"/>
      <c r="I28" s="35"/>
      <c r="J28" s="15">
        <f t="shared" si="3"/>
        <v>0</v>
      </c>
    </row>
    <row r="29" spans="2:10" x14ac:dyDescent="0.25">
      <c r="B29" s="23"/>
      <c r="C29" s="29"/>
      <c r="D29" s="15"/>
      <c r="E29" s="15"/>
      <c r="F29" s="15"/>
      <c r="G29" s="15"/>
      <c r="H29" s="15"/>
      <c r="I29" s="35"/>
      <c r="J29" s="15">
        <f t="shared" si="3"/>
        <v>0</v>
      </c>
    </row>
    <row r="30" spans="2:10" x14ac:dyDescent="0.25">
      <c r="B30" s="23"/>
      <c r="C30" s="29"/>
      <c r="D30" s="15"/>
      <c r="E30" s="15"/>
      <c r="F30" s="15"/>
      <c r="G30" s="15"/>
      <c r="H30" s="15"/>
      <c r="I30" s="35"/>
      <c r="J30" s="15">
        <f t="shared" si="3"/>
        <v>0</v>
      </c>
    </row>
    <row r="31" spans="2:10" x14ac:dyDescent="0.25">
      <c r="B31" s="23"/>
      <c r="C31" s="25"/>
      <c r="D31" s="15"/>
      <c r="E31" s="15"/>
      <c r="F31" s="15"/>
      <c r="G31" s="15"/>
      <c r="H31" s="15"/>
      <c r="I31" s="35"/>
      <c r="J31" s="15">
        <f t="shared" si="3"/>
        <v>0</v>
      </c>
    </row>
    <row r="32" spans="2:10" x14ac:dyDescent="0.25">
      <c r="B32" s="23"/>
      <c r="C32" s="9" t="s">
        <v>14</v>
      </c>
      <c r="D32" s="16">
        <f>SUM(D25:D31)</f>
        <v>0</v>
      </c>
      <c r="E32" s="16">
        <f t="shared" ref="E32:H32" si="4">SUM(E25:E31)</f>
        <v>0</v>
      </c>
      <c r="F32" s="16">
        <f t="shared" si="4"/>
        <v>0</v>
      </c>
      <c r="G32" s="16">
        <f t="shared" si="4"/>
        <v>0</v>
      </c>
      <c r="H32" s="16">
        <f t="shared" si="4"/>
        <v>0</v>
      </c>
      <c r="J32" s="16">
        <f>SUM(J24:J31)</f>
        <v>0</v>
      </c>
    </row>
    <row r="33" spans="2:10" x14ac:dyDescent="0.25">
      <c r="B33" s="23"/>
      <c r="C33" s="14" t="s">
        <v>34</v>
      </c>
      <c r="D33" s="15"/>
      <c r="E33" s="10"/>
      <c r="F33" s="10"/>
      <c r="G33" s="10"/>
      <c r="H33" s="10"/>
      <c r="J33" s="15" t="s">
        <v>20</v>
      </c>
    </row>
    <row r="34" spans="2:10" x14ac:dyDescent="0.25">
      <c r="B34" s="23"/>
      <c r="C34" s="25"/>
      <c r="D34" s="15"/>
      <c r="E34" s="10"/>
      <c r="F34" s="10"/>
      <c r="G34" s="10"/>
      <c r="H34" s="10"/>
      <c r="J34" s="15">
        <f>SUM(D34:H34)</f>
        <v>0</v>
      </c>
    </row>
    <row r="35" spans="2:10" x14ac:dyDescent="0.25">
      <c r="B35" s="23" t="s">
        <v>35</v>
      </c>
      <c r="C35" s="28" t="s">
        <v>35</v>
      </c>
      <c r="D35" s="13" t="s">
        <v>31</v>
      </c>
      <c r="E35" s="10"/>
      <c r="F35" s="10"/>
      <c r="G35" s="10"/>
      <c r="H35" s="10"/>
      <c r="J35" s="15">
        <f t="shared" ref="J35:J57" si="5">SUM(D35:H35)</f>
        <v>0</v>
      </c>
    </row>
    <row r="36" spans="2:10" x14ac:dyDescent="0.25">
      <c r="B36" s="23"/>
      <c r="C36" s="9" t="s">
        <v>15</v>
      </c>
      <c r="D36" s="12">
        <f>SUM(D34:D35)</f>
        <v>0</v>
      </c>
      <c r="E36" s="12">
        <f t="shared" ref="E36:H36" si="6">SUM(E34:E35)</f>
        <v>0</v>
      </c>
      <c r="F36" s="12">
        <f t="shared" si="6"/>
        <v>0</v>
      </c>
      <c r="G36" s="12">
        <f t="shared" si="6"/>
        <v>0</v>
      </c>
      <c r="H36" s="12">
        <f t="shared" si="6"/>
        <v>0</v>
      </c>
      <c r="J36" s="16">
        <f>SUM(J34:J35)</f>
        <v>0</v>
      </c>
    </row>
    <row r="37" spans="2:10" x14ac:dyDescent="0.25">
      <c r="B37" s="23"/>
      <c r="C37" s="14" t="s">
        <v>36</v>
      </c>
      <c r="D37" s="13" t="s">
        <v>31</v>
      </c>
      <c r="E37" s="10"/>
      <c r="F37" s="10"/>
      <c r="G37" s="10"/>
      <c r="H37" s="10"/>
      <c r="J37" s="15"/>
    </row>
    <row r="38" spans="2:10" x14ac:dyDescent="0.25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16</v>
      </c>
      <c r="D40" s="16">
        <f>SUM(D38:D39)</f>
        <v>0</v>
      </c>
      <c r="E40" s="16">
        <f t="shared" ref="E40:H40" si="7">SUM(E38:E39)</f>
        <v>0</v>
      </c>
      <c r="F40" s="16">
        <f t="shared" si="7"/>
        <v>0</v>
      </c>
      <c r="G40" s="16">
        <f t="shared" si="7"/>
        <v>0</v>
      </c>
      <c r="H40" s="16">
        <f t="shared" si="7"/>
        <v>0</v>
      </c>
      <c r="J40" s="16">
        <f>SUM(J38:J39)</f>
        <v>0</v>
      </c>
    </row>
    <row r="41" spans="2:10" x14ac:dyDescent="0.25">
      <c r="B41" s="23"/>
      <c r="C41" s="14" t="s">
        <v>37</v>
      </c>
      <c r="D41" s="13" t="s">
        <v>31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42</v>
      </c>
      <c r="D42" s="15"/>
      <c r="E42" s="15"/>
      <c r="F42" s="15"/>
      <c r="G42" s="15"/>
      <c r="H42" s="15"/>
      <c r="I42" s="35"/>
      <c r="J42" s="15">
        <f t="shared" si="5"/>
        <v>0</v>
      </c>
    </row>
    <row r="43" spans="2:10" x14ac:dyDescent="0.25">
      <c r="B43" s="23"/>
      <c r="C43" s="25" t="s">
        <v>45</v>
      </c>
      <c r="D43" s="15">
        <v>279000</v>
      </c>
      <c r="E43" s="15">
        <v>93000</v>
      </c>
      <c r="F43" s="15">
        <v>0</v>
      </c>
      <c r="G43" s="15">
        <v>0</v>
      </c>
      <c r="H43" s="15">
        <v>0</v>
      </c>
      <c r="I43" s="35"/>
      <c r="J43" s="15">
        <f t="shared" si="5"/>
        <v>372000</v>
      </c>
    </row>
    <row r="44" spans="2:10" x14ac:dyDescent="0.25">
      <c r="B44" s="23"/>
      <c r="C44" s="25" t="s">
        <v>44</v>
      </c>
      <c r="D44" s="15">
        <v>0</v>
      </c>
      <c r="E44" s="15">
        <v>42140</v>
      </c>
      <c r="F44" s="15">
        <v>0</v>
      </c>
      <c r="G44" s="15">
        <v>0</v>
      </c>
      <c r="H44" s="15">
        <v>0</v>
      </c>
      <c r="I44" s="35"/>
      <c r="J44" s="15">
        <f t="shared" si="5"/>
        <v>42140</v>
      </c>
    </row>
    <row r="45" spans="2:10" ht="30" x14ac:dyDescent="0.25">
      <c r="B45" s="23"/>
      <c r="C45" s="25" t="s">
        <v>43</v>
      </c>
      <c r="D45" s="15">
        <v>500000</v>
      </c>
      <c r="E45" s="15">
        <v>1784766</v>
      </c>
      <c r="F45" s="15">
        <v>0</v>
      </c>
      <c r="G45" s="15">
        <v>0</v>
      </c>
      <c r="H45" s="15">
        <v>0</v>
      </c>
      <c r="I45" s="35"/>
      <c r="J45" s="15">
        <f>SUM(D45:H45)</f>
        <v>2284766</v>
      </c>
    </row>
    <row r="46" spans="2:10" x14ac:dyDescent="0.25">
      <c r="B46" s="23"/>
      <c r="C46" s="25" t="s">
        <v>47</v>
      </c>
      <c r="D46" s="15">
        <v>0</v>
      </c>
      <c r="E46" s="15">
        <v>1029292</v>
      </c>
      <c r="F46" s="15">
        <v>0</v>
      </c>
      <c r="G46" s="15">
        <v>0</v>
      </c>
      <c r="H46" s="15">
        <v>0</v>
      </c>
      <c r="I46" s="35"/>
      <c r="J46" s="15">
        <f>SUM(E46:H46)</f>
        <v>1029292</v>
      </c>
    </row>
    <row r="47" spans="2:10" x14ac:dyDescent="0.25">
      <c r="B47" s="23"/>
      <c r="C47" s="25" t="s">
        <v>46</v>
      </c>
      <c r="D47" s="15">
        <v>0</v>
      </c>
      <c r="E47" s="15">
        <v>9900</v>
      </c>
      <c r="F47" s="15">
        <v>0</v>
      </c>
      <c r="G47" s="15">
        <v>0</v>
      </c>
      <c r="H47" s="15">
        <v>0</v>
      </c>
      <c r="I47" s="35"/>
      <c r="J47" s="15">
        <f>SUM(E47:H47)</f>
        <v>9900</v>
      </c>
    </row>
    <row r="48" spans="2:10" x14ac:dyDescent="0.25">
      <c r="B48" s="23"/>
      <c r="C48" s="25" t="s">
        <v>48</v>
      </c>
      <c r="D48" s="15">
        <v>200000</v>
      </c>
      <c r="E48" s="15">
        <v>456670</v>
      </c>
      <c r="F48" s="15">
        <v>0</v>
      </c>
      <c r="G48" s="15">
        <v>0</v>
      </c>
      <c r="H48" s="15">
        <v>0</v>
      </c>
      <c r="I48" s="35"/>
      <c r="J48" s="15">
        <f>SUM(D48:H48)</f>
        <v>656670</v>
      </c>
    </row>
    <row r="49" spans="2:10" x14ac:dyDescent="0.25">
      <c r="B49" s="23"/>
      <c r="C49" s="25" t="s">
        <v>49</v>
      </c>
      <c r="D49" s="15">
        <v>0</v>
      </c>
      <c r="E49" s="15">
        <v>1278420</v>
      </c>
      <c r="F49" s="15">
        <v>0</v>
      </c>
      <c r="G49" s="15">
        <v>0</v>
      </c>
      <c r="H49" s="15">
        <v>0</v>
      </c>
      <c r="I49" s="35"/>
      <c r="J49" s="15">
        <f>SUM(E49:H49)</f>
        <v>1278420</v>
      </c>
    </row>
    <row r="50" spans="2:10" x14ac:dyDescent="0.25">
      <c r="B50" s="23"/>
      <c r="C50" s="25"/>
      <c r="D50" s="15"/>
      <c r="E50" s="15"/>
      <c r="F50" s="15"/>
      <c r="G50" s="15"/>
      <c r="H50" s="15"/>
      <c r="J50" s="15"/>
    </row>
    <row r="51" spans="2:10" x14ac:dyDescent="0.25">
      <c r="B51" s="23"/>
      <c r="C51" s="9" t="s">
        <v>17</v>
      </c>
      <c r="D51" s="16">
        <f>SUM(D42:D50)</f>
        <v>979000</v>
      </c>
      <c r="E51" s="16">
        <f>SUM(E42:E50)</f>
        <v>4694188</v>
      </c>
      <c r="F51" s="16">
        <f>SUM(F42:F50)</f>
        <v>0</v>
      </c>
      <c r="G51" s="16">
        <f>SUM(G42:G50)</f>
        <v>0</v>
      </c>
      <c r="H51" s="16">
        <f>SUM(H42:H50)</f>
        <v>0</v>
      </c>
      <c r="J51" s="16">
        <f>SUM(J42:J50)</f>
        <v>5673188</v>
      </c>
    </row>
    <row r="52" spans="2:10" x14ac:dyDescent="0.25">
      <c r="B52" s="23"/>
      <c r="C52" s="14" t="s">
        <v>38</v>
      </c>
      <c r="D52" s="13" t="s">
        <v>31</v>
      </c>
      <c r="E52" s="10"/>
      <c r="F52" s="10"/>
      <c r="G52" s="10"/>
      <c r="H52" s="10"/>
      <c r="J52" s="15"/>
    </row>
    <row r="53" spans="2:10" x14ac:dyDescent="0.25">
      <c r="B53" s="23"/>
      <c r="C53" s="25"/>
      <c r="D53" s="15"/>
      <c r="E53" s="44"/>
      <c r="F53" s="44"/>
      <c r="G53" s="44"/>
      <c r="H53" s="44"/>
      <c r="J53" s="15">
        <f t="shared" si="5"/>
        <v>0</v>
      </c>
    </row>
    <row r="54" spans="2:10" x14ac:dyDescent="0.25">
      <c r="B54" s="23"/>
      <c r="C54" s="25"/>
      <c r="D54" s="15"/>
      <c r="E54" s="60"/>
      <c r="F54" s="60"/>
      <c r="G54" s="60"/>
      <c r="H54" s="60"/>
      <c r="J54" s="15">
        <f t="shared" si="5"/>
        <v>0</v>
      </c>
    </row>
    <row r="55" spans="2:10" x14ac:dyDescent="0.25">
      <c r="B55" s="23"/>
      <c r="C55" s="10"/>
      <c r="D55" s="15"/>
      <c r="E55" s="11"/>
      <c r="F55" s="11"/>
      <c r="G55" s="11"/>
      <c r="H55" s="11"/>
      <c r="J55" s="15">
        <f t="shared" si="5"/>
        <v>0</v>
      </c>
    </row>
    <row r="56" spans="2:10" x14ac:dyDescent="0.25">
      <c r="B56" s="24"/>
      <c r="C56" s="9" t="s">
        <v>18</v>
      </c>
      <c r="D56" s="16">
        <f>SUM(D53:D55)</f>
        <v>0</v>
      </c>
      <c r="E56" s="16">
        <f>SUM(E53:E55)</f>
        <v>0</v>
      </c>
      <c r="F56" s="16">
        <f>SUM(F53:F55)</f>
        <v>0</v>
      </c>
      <c r="G56" s="16">
        <f>SUM(G53:G55)</f>
        <v>0</v>
      </c>
      <c r="H56" s="16">
        <f>SUM(H53:H55)</f>
        <v>0</v>
      </c>
      <c r="J56" s="16">
        <f>SUM(J53:J55)</f>
        <v>0</v>
      </c>
    </row>
    <row r="57" spans="2:10" x14ac:dyDescent="0.25">
      <c r="B57" s="24"/>
      <c r="C57" s="9" t="s">
        <v>19</v>
      </c>
      <c r="D57" s="16">
        <f>SUM(D56,D51,D40,D36,D32,D22,D17)</f>
        <v>1059990</v>
      </c>
      <c r="E57" s="16">
        <f>SUM(E56,E51,E40,E36,E32,E22,E17)</f>
        <v>4775178</v>
      </c>
      <c r="F57" s="16">
        <f>SUM(F56,F51,F40,F36,F32,F22,F17)</f>
        <v>28210</v>
      </c>
      <c r="G57" s="16">
        <f>SUM(G56,G51,G40,G36,G32,G22,G17)</f>
        <v>0</v>
      </c>
      <c r="H57" s="16">
        <f>SUM(H56,H51,H40,H36,H32,H22,H17)</f>
        <v>0</v>
      </c>
      <c r="J57" s="16">
        <f t="shared" si="5"/>
        <v>5863378</v>
      </c>
    </row>
    <row r="58" spans="2:10" x14ac:dyDescent="0.25">
      <c r="B58" s="6"/>
      <c r="D58"/>
      <c r="E58"/>
      <c r="H58"/>
      <c r="I58"/>
      <c r="J58" t="s">
        <v>20</v>
      </c>
    </row>
    <row r="59" spans="2:10" ht="30" x14ac:dyDescent="0.25">
      <c r="B59" s="69" t="s">
        <v>39</v>
      </c>
      <c r="C59" s="17" t="s">
        <v>39</v>
      </c>
      <c r="D59" s="18"/>
      <c r="E59" s="18"/>
      <c r="F59" s="18"/>
      <c r="G59" s="18"/>
      <c r="H59" s="18"/>
      <c r="I59"/>
      <c r="J59" s="18" t="s">
        <v>20</v>
      </c>
    </row>
    <row r="60" spans="2:10" x14ac:dyDescent="0.25">
      <c r="B60" s="23"/>
      <c r="C60" s="25"/>
      <c r="D60" s="13">
        <v>0</v>
      </c>
      <c r="E60" s="10">
        <v>0</v>
      </c>
      <c r="F60" s="10">
        <v>0</v>
      </c>
      <c r="G60" s="10">
        <v>0</v>
      </c>
      <c r="H60" s="10">
        <v>0</v>
      </c>
      <c r="J60" s="15">
        <f>SUM(D60:H60)</f>
        <v>0</v>
      </c>
    </row>
    <row r="61" spans="2:10" x14ac:dyDescent="0.25">
      <c r="B61" s="23"/>
      <c r="C61" s="25"/>
      <c r="D61" s="13">
        <v>0</v>
      </c>
      <c r="E61" s="10">
        <v>0</v>
      </c>
      <c r="F61" s="10">
        <v>0</v>
      </c>
      <c r="G61" s="10">
        <v>0</v>
      </c>
      <c r="H61" s="10">
        <v>0</v>
      </c>
      <c r="J61" s="15">
        <f t="shared" ref="J61" si="8">SUM(D61:H61)</f>
        <v>0</v>
      </c>
    </row>
    <row r="62" spans="2:10" x14ac:dyDescent="0.25">
      <c r="B62" s="24"/>
      <c r="C62" s="9" t="s">
        <v>21</v>
      </c>
      <c r="D62" s="16">
        <f>SUM(D60:D61)</f>
        <v>0</v>
      </c>
      <c r="E62" s="16">
        <f t="shared" ref="E62:H62" si="9">SUM(E60:E61)</f>
        <v>0</v>
      </c>
      <c r="F62" s="16">
        <f t="shared" si="9"/>
        <v>0</v>
      </c>
      <c r="G62" s="16">
        <f t="shared" si="9"/>
        <v>0</v>
      </c>
      <c r="H62" s="16">
        <f t="shared" si="9"/>
        <v>0</v>
      </c>
      <c r="J62" s="16">
        <f>SUM(J60:J61)</f>
        <v>0</v>
      </c>
    </row>
    <row r="63" spans="2:10" ht="15.75" thickBot="1" x14ac:dyDescent="0.3">
      <c r="B63" s="6"/>
      <c r="D63"/>
      <c r="E63"/>
      <c r="H63"/>
      <c r="I63"/>
      <c r="J63" t="s">
        <v>20</v>
      </c>
    </row>
    <row r="64" spans="2:10" s="1" customFormat="1" ht="30.75" thickBot="1" x14ac:dyDescent="0.3">
      <c r="B64" s="19" t="s">
        <v>22</v>
      </c>
      <c r="C64" s="19"/>
      <c r="D64" s="20">
        <f>SUM(D62,D57)</f>
        <v>1059990</v>
      </c>
      <c r="E64" s="20">
        <f t="shared" ref="E64:J64" si="10">SUM(E62,E57)</f>
        <v>4775178</v>
      </c>
      <c r="F64" s="20">
        <f t="shared" si="10"/>
        <v>28210</v>
      </c>
      <c r="G64" s="20">
        <f t="shared" si="10"/>
        <v>0</v>
      </c>
      <c r="H64" s="20">
        <f t="shared" si="10"/>
        <v>0</v>
      </c>
      <c r="I64" s="7"/>
      <c r="J64" s="20">
        <f t="shared" si="10"/>
        <v>5863378</v>
      </c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  <row r="79" spans="2:2" x14ac:dyDescent="0.25">
      <c r="B79" s="6"/>
    </row>
  </sheetData>
  <pageMargins left="0.7" right="0.7" top="0.75" bottom="0.75" header="0.3" footer="0.3"/>
  <pageSetup scale="97" fitToHeight="0" orientation="landscape" r:id="rId1"/>
  <ignoredErrors>
    <ignoredError sqref="J25:J31 J38 J8 J4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tabSelected="1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57" sqref="H57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29</v>
      </c>
    </row>
    <row r="3" spans="2:39" x14ac:dyDescent="0.25">
      <c r="B3" s="5" t="s">
        <v>40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25">
      <c r="B37" s="23"/>
      <c r="C37" s="25" t="s">
        <v>41</v>
      </c>
      <c r="D37" s="15">
        <v>40000</v>
      </c>
      <c r="E37" s="15">
        <v>0</v>
      </c>
      <c r="F37" s="15">
        <v>0</v>
      </c>
      <c r="G37" s="15">
        <v>0</v>
      </c>
      <c r="H37" s="15">
        <v>0</v>
      </c>
      <c r="I37" s="35"/>
      <c r="J37" s="15">
        <f t="shared" ref="J37" si="8">SUM(D37:H37)</f>
        <v>40000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1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40000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>SUM(J37:J41)</f>
        <v>40000</v>
      </c>
    </row>
    <row r="43" spans="2:10" x14ac:dyDescent="0.25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40000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5"/>
        <v>40000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40000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40000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Consolidated Budget</vt:lpstr>
      <vt:lpstr>MWWTP Electric Boiler Budget</vt:lpstr>
      <vt:lpstr>MWWTP Energy Audit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2024-04-01T23:03:26Z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