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ENVLIB\ENVSHARE\SUSTAINABILITY\Grants\CPRG 2023\application forms\Final submission\"/>
    </mc:Choice>
  </mc:AlternateContent>
  <bookViews>
    <workbookView xWindow="0" yWindow="0" windowWidth="4080" windowHeight="8160" firstSheet="19" activeTab="23"/>
  </bookViews>
  <sheets>
    <sheet name="i. Personnel" sheetId="1" r:id="rId1"/>
    <sheet name="ii. Fringe" sheetId="2" r:id="rId2"/>
    <sheet name="iii. Travel" sheetId="3" r:id="rId3"/>
    <sheet name="iv. Equipment" sheetId="4" r:id="rId4"/>
    <sheet name="v. Supplies" sheetId="5" r:id="rId5"/>
    <sheet name="vi. Contractual" sheetId="6" r:id="rId6"/>
    <sheet name="vii. Other-Rebates" sheetId="7" r:id="rId7"/>
    <sheet name="vii.Other-Group Buys" sheetId="8" r:id="rId8"/>
    <sheet name="vii.Other-subtotals rebates_gro" sheetId="9" r:id="rId9"/>
    <sheet name="vii. Other-KaneCo prjs" sheetId="10" r:id="rId10"/>
    <sheet name="vii.Other-Subawards-DuPageCo" sheetId="11" r:id="rId11"/>
    <sheet name="vii.Other-Subawards-WillCo" sheetId="12" r:id="rId12"/>
    <sheet name="vii.Other-Subawards-Aurora" sheetId="13" r:id="rId13"/>
    <sheet name="vii.Other-Subawards-Waukegan" sheetId="14" r:id="rId14"/>
    <sheet name="vii.Other-Subawards-IPSD (D204)" sheetId="15" r:id="rId15"/>
    <sheet name="vii. Other-Subawards-Batavia" sheetId="16" r:id="rId16"/>
    <sheet name="vii.Other Subawards - Downers G" sheetId="17" r:id="rId17"/>
    <sheet name="vii.Other Subawards - Elgin" sheetId="18" r:id="rId18"/>
    <sheet name="vii.Other Subawards - Napervill" sheetId="19" r:id="rId19"/>
    <sheet name="vii.Other-Subawards-Yorkville" sheetId="20" r:id="rId20"/>
    <sheet name="vii.Other-Subawards-TOTAL" sheetId="21" r:id="rId21"/>
    <sheet name="viii. Indirect Charges" sheetId="22" r:id="rId22"/>
    <sheet name="Summary" sheetId="23" r:id="rId23"/>
    <sheet name="Staffing" sheetId="24" r:id="rId24"/>
  </sheets>
  <calcPr calcId="162913"/>
</workbook>
</file>

<file path=xl/calcChain.xml><?xml version="1.0" encoding="utf-8"?>
<calcChain xmlns="http://schemas.openxmlformats.org/spreadsheetml/2006/main">
  <c r="J11" i="24" l="1"/>
  <c r="J4" i="24"/>
  <c r="F35" i="23"/>
  <c r="C4" i="22"/>
  <c r="C3" i="22"/>
  <c r="N20" i="24"/>
  <c r="B20" i="24"/>
  <c r="L19" i="24"/>
  <c r="D18" i="24"/>
  <c r="C18" i="24"/>
  <c r="F17" i="24"/>
  <c r="E17" i="24"/>
  <c r="D17" i="24"/>
  <c r="C17" i="24"/>
  <c r="D16" i="24"/>
  <c r="C16" i="24"/>
  <c r="F15" i="24"/>
  <c r="E15" i="24"/>
  <c r="D15" i="24"/>
  <c r="C15" i="24"/>
  <c r="D14" i="24"/>
  <c r="C14" i="24"/>
  <c r="F13" i="24"/>
  <c r="E13" i="24"/>
  <c r="D13" i="24"/>
  <c r="C13" i="24"/>
  <c r="D12" i="24"/>
  <c r="C12" i="24"/>
  <c r="F11" i="24"/>
  <c r="E11" i="24"/>
  <c r="D11" i="24"/>
  <c r="C11" i="24"/>
  <c r="D10" i="24"/>
  <c r="C10" i="24"/>
  <c r="F9" i="24"/>
  <c r="E9" i="24"/>
  <c r="D9" i="24"/>
  <c r="C9" i="24"/>
  <c r="K8" i="24"/>
  <c r="H8" i="24"/>
  <c r="J8" i="24" s="1"/>
  <c r="G8" i="24"/>
  <c r="E8" i="24"/>
  <c r="D8" i="24"/>
  <c r="F8" i="24" s="1"/>
  <c r="C8" i="24"/>
  <c r="J7" i="24"/>
  <c r="K7" i="24" s="1"/>
  <c r="F7" i="24"/>
  <c r="H7" i="24" s="1"/>
  <c r="I7" i="24" s="1"/>
  <c r="E7" i="24"/>
  <c r="D7" i="24"/>
  <c r="C7" i="24"/>
  <c r="K6" i="24"/>
  <c r="H6" i="24"/>
  <c r="J6" i="24" s="1"/>
  <c r="G6" i="24"/>
  <c r="E6" i="24"/>
  <c r="D6" i="24"/>
  <c r="F6" i="24" s="1"/>
  <c r="C6" i="24"/>
  <c r="J5" i="24"/>
  <c r="K5" i="24" s="1"/>
  <c r="F5" i="24"/>
  <c r="H5" i="24" s="1"/>
  <c r="I5" i="24" s="1"/>
  <c r="E5" i="24"/>
  <c r="D5" i="24"/>
  <c r="C5" i="24"/>
  <c r="K4" i="24"/>
  <c r="H4" i="24"/>
  <c r="G4" i="24"/>
  <c r="E4" i="24"/>
  <c r="D4" i="24"/>
  <c r="F4" i="24" s="1"/>
  <c r="C4" i="24"/>
  <c r="H3" i="24"/>
  <c r="J3" i="24" s="1"/>
  <c r="F3" i="24"/>
  <c r="D3" i="24"/>
  <c r="D2" i="24"/>
  <c r="F2" i="24" s="1"/>
  <c r="H2" i="24" s="1"/>
  <c r="F44" i="23"/>
  <c r="F45" i="23" s="1"/>
  <c r="E44" i="23"/>
  <c r="D44" i="23"/>
  <c r="D45" i="23" s="1"/>
  <c r="C44" i="23"/>
  <c r="B44" i="23"/>
  <c r="G44" i="23" s="1"/>
  <c r="G45" i="23" s="1"/>
  <c r="G43" i="23"/>
  <c r="G42" i="23"/>
  <c r="G41" i="23"/>
  <c r="G40" i="23"/>
  <c r="G39" i="23"/>
  <c r="G38" i="23"/>
  <c r="G37" i="23"/>
  <c r="G35" i="23"/>
  <c r="E35" i="23"/>
  <c r="D35" i="23"/>
  <c r="C35" i="23"/>
  <c r="C45" i="23" s="1"/>
  <c r="B35" i="23"/>
  <c r="G25" i="23"/>
  <c r="G24" i="23"/>
  <c r="G21" i="23"/>
  <c r="F21" i="23"/>
  <c r="E21" i="23"/>
  <c r="D21" i="23"/>
  <c r="C21" i="23"/>
  <c r="B21" i="23"/>
  <c r="G20" i="23"/>
  <c r="F17" i="23"/>
  <c r="E17" i="23"/>
  <c r="D17" i="23"/>
  <c r="C17" i="23"/>
  <c r="B17" i="23"/>
  <c r="G16" i="23"/>
  <c r="G17" i="23" s="1"/>
  <c r="G11" i="23"/>
  <c r="F11" i="23"/>
  <c r="E11" i="23"/>
  <c r="D11" i="23"/>
  <c r="C11" i="23"/>
  <c r="B11" i="23"/>
  <c r="C8" i="22"/>
  <c r="D8" i="22" s="1"/>
  <c r="E8" i="22" s="1"/>
  <c r="F8" i="22" s="1"/>
  <c r="G8" i="22" s="1"/>
  <c r="H8" i="22" s="1"/>
  <c r="E7" i="22"/>
  <c r="F7" i="22" s="1"/>
  <c r="G7" i="22" s="1"/>
  <c r="H7" i="22" s="1"/>
  <c r="D7" i="22"/>
  <c r="C7" i="22"/>
  <c r="C6" i="22"/>
  <c r="D6" i="22" s="1"/>
  <c r="D5" i="22"/>
  <c r="C5" i="22"/>
  <c r="F4" i="22"/>
  <c r="G4" i="22" s="1"/>
  <c r="H4" i="22" s="1"/>
  <c r="E4" i="22"/>
  <c r="F3" i="22"/>
  <c r="G3" i="22" s="1"/>
  <c r="H3" i="22" s="1"/>
  <c r="E3" i="22"/>
  <c r="C2" i="22"/>
  <c r="D2" i="22" s="1"/>
  <c r="F12" i="21"/>
  <c r="E12" i="21"/>
  <c r="D12" i="21"/>
  <c r="C12" i="21"/>
  <c r="B12" i="21"/>
  <c r="G11" i="21"/>
  <c r="G10" i="21"/>
  <c r="G9" i="21"/>
  <c r="G8" i="21"/>
  <c r="G7" i="21"/>
  <c r="G6" i="21"/>
  <c r="G5" i="21"/>
  <c r="G4" i="21"/>
  <c r="G3" i="21"/>
  <c r="G2" i="21"/>
  <c r="I7" i="20"/>
  <c r="H7" i="20"/>
  <c r="G7" i="20"/>
  <c r="F7" i="20"/>
  <c r="E7" i="20"/>
  <c r="J8" i="20" s="1"/>
  <c r="J6" i="20"/>
  <c r="J5" i="20"/>
  <c r="J4" i="20"/>
  <c r="J3" i="20"/>
  <c r="J2" i="20"/>
  <c r="I5" i="19"/>
  <c r="H5" i="19"/>
  <c r="G5" i="19"/>
  <c r="F5" i="19"/>
  <c r="E5" i="19"/>
  <c r="I12" i="18"/>
  <c r="H12" i="18"/>
  <c r="G12" i="18"/>
  <c r="F12" i="18"/>
  <c r="E12" i="18"/>
  <c r="J11" i="18"/>
  <c r="J10" i="18"/>
  <c r="J9" i="18"/>
  <c r="J8" i="18"/>
  <c r="J7" i="18"/>
  <c r="J6" i="18"/>
  <c r="J5" i="18"/>
  <c r="J4" i="18"/>
  <c r="J13" i="18" s="1"/>
  <c r="J3" i="18"/>
  <c r="J2" i="18"/>
  <c r="I9" i="17"/>
  <c r="H9" i="17"/>
  <c r="G9" i="17"/>
  <c r="F9" i="17"/>
  <c r="E3" i="16"/>
  <c r="J4" i="16" s="1"/>
  <c r="J2" i="16"/>
  <c r="I5" i="15"/>
  <c r="H5" i="15"/>
  <c r="G5" i="15"/>
  <c r="F5" i="15"/>
  <c r="E5" i="15"/>
  <c r="J6" i="15" s="1"/>
  <c r="J4" i="15"/>
  <c r="J3" i="15"/>
  <c r="J2" i="15"/>
  <c r="I12" i="14"/>
  <c r="H12" i="14"/>
  <c r="G12" i="14"/>
  <c r="F12" i="14"/>
  <c r="J13" i="14" s="1"/>
  <c r="E12" i="14"/>
  <c r="J11" i="14"/>
  <c r="J10" i="14"/>
  <c r="J9" i="14"/>
  <c r="J8" i="14"/>
  <c r="J7" i="14"/>
  <c r="J6" i="14"/>
  <c r="J5" i="14"/>
  <c r="J4" i="14"/>
  <c r="J3" i="14"/>
  <c r="J2" i="14"/>
  <c r="I25" i="13"/>
  <c r="H25" i="13"/>
  <c r="G25" i="13"/>
  <c r="F25" i="13"/>
  <c r="J26" i="13" s="1"/>
  <c r="E25" i="13"/>
  <c r="I12" i="12"/>
  <c r="H12" i="12"/>
  <c r="G12" i="12"/>
  <c r="F12" i="12"/>
  <c r="E12" i="12"/>
  <c r="J11" i="12"/>
  <c r="L10" i="12"/>
  <c r="J10" i="12" s="1"/>
  <c r="L9" i="12"/>
  <c r="J9" i="12"/>
  <c r="L8" i="12"/>
  <c r="J8" i="12" s="1"/>
  <c r="L7" i="12"/>
  <c r="J7" i="12" s="1"/>
  <c r="L6" i="12"/>
  <c r="J6" i="12" s="1"/>
  <c r="L5" i="12"/>
  <c r="J5" i="12"/>
  <c r="L4" i="12"/>
  <c r="J4" i="12" s="1"/>
  <c r="L3" i="12"/>
  <c r="J3" i="12"/>
  <c r="L2" i="12"/>
  <c r="J2" i="12" s="1"/>
  <c r="N28" i="11"/>
  <c r="I23" i="11"/>
  <c r="H23" i="11"/>
  <c r="G23" i="11"/>
  <c r="F23" i="11"/>
  <c r="E23" i="11"/>
  <c r="J24" i="11" s="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J6" i="11"/>
  <c r="J5" i="11"/>
  <c r="J4" i="11"/>
  <c r="J3" i="11"/>
  <c r="J2" i="11"/>
  <c r="I40" i="10"/>
  <c r="H40" i="10"/>
  <c r="G40" i="10"/>
  <c r="F40" i="10"/>
  <c r="E40" i="10"/>
  <c r="J39" i="10"/>
  <c r="J38" i="10"/>
  <c r="J37" i="10"/>
  <c r="J36" i="10"/>
  <c r="J35" i="10"/>
  <c r="J34" i="10"/>
  <c r="J33" i="10"/>
  <c r="J32" i="10"/>
  <c r="J31" i="10"/>
  <c r="J30" i="10"/>
  <c r="J29" i="10"/>
  <c r="J28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J4" i="10"/>
  <c r="J3" i="10"/>
  <c r="J41" i="10" s="1"/>
  <c r="J2" i="10"/>
  <c r="H6" i="9"/>
  <c r="H5" i="9"/>
  <c r="G4" i="9"/>
  <c r="F4" i="9"/>
  <c r="E4" i="9"/>
  <c r="D4" i="9"/>
  <c r="H4" i="9" s="1"/>
  <c r="C4" i="9"/>
  <c r="G3" i="9"/>
  <c r="F3" i="9"/>
  <c r="F7" i="9" s="1"/>
  <c r="E3" i="9"/>
  <c r="D3" i="9"/>
  <c r="H3" i="9" s="1"/>
  <c r="C3" i="9"/>
  <c r="G2" i="9"/>
  <c r="G7" i="9" s="1"/>
  <c r="F2" i="9"/>
  <c r="E2" i="9"/>
  <c r="E7" i="9" s="1"/>
  <c r="D2" i="9"/>
  <c r="D7" i="9" s="1"/>
  <c r="C2" i="9"/>
  <c r="C7" i="9" s="1"/>
  <c r="F4" i="8"/>
  <c r="E4" i="8"/>
  <c r="D4" i="8"/>
  <c r="C4" i="8"/>
  <c r="B4" i="8"/>
  <c r="G3" i="8"/>
  <c r="G2" i="8"/>
  <c r="G4" i="8" s="1"/>
  <c r="D5" i="7"/>
  <c r="F4" i="7"/>
  <c r="E4" i="7"/>
  <c r="D4" i="7"/>
  <c r="C4" i="7"/>
  <c r="B4" i="7"/>
  <c r="G4" i="7" s="1"/>
  <c r="F3" i="7"/>
  <c r="E3" i="7"/>
  <c r="D3" i="7"/>
  <c r="C3" i="7"/>
  <c r="G3" i="7" s="1"/>
  <c r="B3" i="7"/>
  <c r="F2" i="7"/>
  <c r="F5" i="7" s="1"/>
  <c r="E2" i="7"/>
  <c r="E5" i="7" s="1"/>
  <c r="D2" i="7"/>
  <c r="C2" i="7"/>
  <c r="C5" i="7" s="1"/>
  <c r="B2" i="7"/>
  <c r="B5" i="7" s="1"/>
  <c r="F6" i="6"/>
  <c r="E6" i="6"/>
  <c r="D6" i="6"/>
  <c r="C6" i="6"/>
  <c r="G6" i="6" s="1"/>
  <c r="B6" i="6"/>
  <c r="F6" i="5"/>
  <c r="E6" i="5"/>
  <c r="D6" i="5"/>
  <c r="C6" i="5"/>
  <c r="B6" i="5"/>
  <c r="G5" i="5"/>
  <c r="G4" i="5"/>
  <c r="G3" i="5"/>
  <c r="G2" i="5"/>
  <c r="G6" i="5" s="1"/>
  <c r="F7" i="3"/>
  <c r="E7" i="3"/>
  <c r="D7" i="3"/>
  <c r="C7" i="3"/>
  <c r="B7" i="3"/>
  <c r="G6" i="3"/>
  <c r="G5" i="3"/>
  <c r="G4" i="3"/>
  <c r="G7" i="3" s="1"/>
  <c r="G3" i="3"/>
  <c r="G2" i="3"/>
  <c r="F4" i="2"/>
  <c r="H4" i="2" s="1"/>
  <c r="J4" i="2" s="1"/>
  <c r="K4" i="2" s="1"/>
  <c r="E4" i="2"/>
  <c r="D4" i="2"/>
  <c r="C4" i="2"/>
  <c r="H3" i="2"/>
  <c r="J3" i="2" s="1"/>
  <c r="K3" i="2" s="1"/>
  <c r="G3" i="2"/>
  <c r="D3" i="2"/>
  <c r="F3" i="2" s="1"/>
  <c r="C3" i="2"/>
  <c r="F2" i="2"/>
  <c r="H2" i="2" s="1"/>
  <c r="J2" i="2" s="1"/>
  <c r="K2" i="2" s="1"/>
  <c r="K5" i="2" s="1"/>
  <c r="E2" i="2"/>
  <c r="D2" i="2"/>
  <c r="C2" i="2"/>
  <c r="B5" i="1"/>
  <c r="D4" i="1"/>
  <c r="E4" i="1" s="1"/>
  <c r="F4" i="1" s="1"/>
  <c r="C4" i="1"/>
  <c r="C3" i="1"/>
  <c r="D3" i="1" s="1"/>
  <c r="E3" i="1" s="1"/>
  <c r="F3" i="1" s="1"/>
  <c r="C2" i="1"/>
  <c r="J6" i="19" l="1"/>
  <c r="J10" i="17"/>
  <c r="E2" i="22"/>
  <c r="D9" i="22"/>
  <c r="I7" i="22"/>
  <c r="E6" i="22"/>
  <c r="F6" i="22" s="1"/>
  <c r="G6" i="22" s="1"/>
  <c r="H6" i="22" s="1"/>
  <c r="J2" i="24"/>
  <c r="L2" i="24"/>
  <c r="L8" i="24"/>
  <c r="G4" i="1"/>
  <c r="H2" i="9"/>
  <c r="H7" i="9" s="1"/>
  <c r="E5" i="22"/>
  <c r="F5" i="22" s="1"/>
  <c r="G5" i="22" s="1"/>
  <c r="H5" i="22" s="1"/>
  <c r="I8" i="22"/>
  <c r="C20" i="24"/>
  <c r="C21" i="24" s="1"/>
  <c r="C5" i="1"/>
  <c r="F10" i="24"/>
  <c r="E10" i="24"/>
  <c r="H11" i="24"/>
  <c r="G11" i="24"/>
  <c r="F16" i="24"/>
  <c r="E16" i="24"/>
  <c r="H17" i="24"/>
  <c r="G17" i="24"/>
  <c r="I2" i="2"/>
  <c r="I5" i="2" s="1"/>
  <c r="I3" i="2"/>
  <c r="I4" i="2"/>
  <c r="G2" i="7"/>
  <c r="G5" i="7" s="1"/>
  <c r="J13" i="12"/>
  <c r="G12" i="21"/>
  <c r="I4" i="22"/>
  <c r="L3" i="24"/>
  <c r="G5" i="24"/>
  <c r="G7" i="24"/>
  <c r="L7" i="24" s="1"/>
  <c r="D2" i="1"/>
  <c r="G2" i="2"/>
  <c r="G5" i="2" s="1"/>
  <c r="G4" i="2"/>
  <c r="L4" i="2" s="1"/>
  <c r="C5" i="2"/>
  <c r="B45" i="23"/>
  <c r="H9" i="24"/>
  <c r="G9" i="24"/>
  <c r="F12" i="24"/>
  <c r="E12" i="24"/>
  <c r="E20" i="24" s="1"/>
  <c r="H13" i="24"/>
  <c r="G13" i="24"/>
  <c r="F14" i="24"/>
  <c r="E14" i="24"/>
  <c r="H15" i="24"/>
  <c r="G15" i="24"/>
  <c r="F18" i="24"/>
  <c r="E18" i="24"/>
  <c r="D20" i="24"/>
  <c r="G3" i="1"/>
  <c r="E3" i="2"/>
  <c r="I3" i="22"/>
  <c r="E45" i="23"/>
  <c r="I4" i="24"/>
  <c r="L4" i="24" s="1"/>
  <c r="I6" i="24"/>
  <c r="L6" i="24" s="1"/>
  <c r="I8" i="24"/>
  <c r="I6" i="22" l="1"/>
  <c r="H10" i="24"/>
  <c r="G10" i="24"/>
  <c r="H18" i="24"/>
  <c r="G18" i="24"/>
  <c r="H14" i="24"/>
  <c r="G14" i="24"/>
  <c r="L2" i="2"/>
  <c r="F20" i="24"/>
  <c r="E2" i="1"/>
  <c r="D5" i="1"/>
  <c r="J17" i="24"/>
  <c r="K17" i="24" s="1"/>
  <c r="I17" i="24"/>
  <c r="L17" i="24" s="1"/>
  <c r="K11" i="24"/>
  <c r="I11" i="24"/>
  <c r="H16" i="24"/>
  <c r="G16" i="24"/>
  <c r="L3" i="2"/>
  <c r="E5" i="2"/>
  <c r="L5" i="2" s="1"/>
  <c r="H12" i="24"/>
  <c r="G12" i="24"/>
  <c r="E21" i="24"/>
  <c r="J15" i="24"/>
  <c r="K15" i="24" s="1"/>
  <c r="I15" i="24"/>
  <c r="L15" i="24" s="1"/>
  <c r="J13" i="24"/>
  <c r="K13" i="24" s="1"/>
  <c r="I13" i="24"/>
  <c r="L13" i="24" s="1"/>
  <c r="J9" i="24"/>
  <c r="I9" i="24"/>
  <c r="L5" i="24"/>
  <c r="I5" i="22"/>
  <c r="F2" i="22"/>
  <c r="E9" i="22"/>
  <c r="J14" i="24" l="1"/>
  <c r="K14" i="24" s="1"/>
  <c r="L14" i="24" s="1"/>
  <c r="I14" i="24"/>
  <c r="G20" i="24"/>
  <c r="G21" i="24" s="1"/>
  <c r="J16" i="24"/>
  <c r="K16" i="24" s="1"/>
  <c r="L16" i="24" s="1"/>
  <c r="I16" i="24"/>
  <c r="J10" i="24"/>
  <c r="K10" i="24" s="1"/>
  <c r="I10" i="24"/>
  <c r="L10" i="24" s="1"/>
  <c r="H20" i="24"/>
  <c r="F9" i="22"/>
  <c r="G2" i="22"/>
  <c r="J12" i="24"/>
  <c r="K12" i="24" s="1"/>
  <c r="L12" i="24" s="1"/>
  <c r="I12" i="24"/>
  <c r="E5" i="1"/>
  <c r="F2" i="1"/>
  <c r="F5" i="1" s="1"/>
  <c r="K9" i="24"/>
  <c r="G2" i="1"/>
  <c r="G5" i="1" s="1"/>
  <c r="J18" i="24"/>
  <c r="K18" i="24" s="1"/>
  <c r="L18" i="24" s="1"/>
  <c r="I18" i="24"/>
  <c r="L11" i="24"/>
  <c r="J20" i="24" l="1"/>
  <c r="K20" i="24"/>
  <c r="L9" i="24"/>
  <c r="G9" i="22"/>
  <c r="H2" i="22"/>
  <c r="I20" i="24"/>
  <c r="I21" i="24" s="1"/>
  <c r="H9" i="22" l="1"/>
  <c r="I2" i="22"/>
  <c r="I9" i="22" s="1"/>
  <c r="K21" i="24"/>
  <c r="L21" i="24" s="1"/>
</calcChain>
</file>

<file path=xl/sharedStrings.xml><?xml version="1.0" encoding="utf-8"?>
<sst xmlns="http://schemas.openxmlformats.org/spreadsheetml/2006/main" count="864" uniqueCount="325">
  <si>
    <t>Salaries for New KC Staff</t>
  </si>
  <si>
    <t>FY25</t>
  </si>
  <si>
    <t>FY26</t>
  </si>
  <si>
    <t>FY27</t>
  </si>
  <si>
    <t>FY28</t>
  </si>
  <si>
    <t>FY29</t>
  </si>
  <si>
    <t>Total for 5 years</t>
  </si>
  <si>
    <t>*COLA 4%/yr</t>
  </si>
  <si>
    <t>Kane Co 1 - FTE1.0</t>
  </si>
  <si>
    <t>Kane Co 2  - FTE1.0</t>
  </si>
  <si>
    <t>Kane Co 3  - FTE1.0</t>
  </si>
  <si>
    <t>Total personnel</t>
  </si>
  <si>
    <t>FY25 Fringe 18%</t>
  </si>
  <si>
    <t>FY26 Fringe 18%</t>
  </si>
  <si>
    <t>FY27 Fringe 18%</t>
  </si>
  <si>
    <t>FY28 Fringe 18%</t>
  </si>
  <si>
    <t>FY29 Fringe 18%</t>
  </si>
  <si>
    <t>Total fringe</t>
  </si>
  <si>
    <t>Travel Budget</t>
  </si>
  <si>
    <t>Grantee Conference. Assume 2 conferences per year for 2 staff</t>
  </si>
  <si>
    <t>Per diem Cost: $46/day x 2 persons x 4 days</t>
  </si>
  <si>
    <t>Mileage: 100 miles @ 0.41 mile</t>
  </si>
  <si>
    <t>Hotel: $130/night x 2 persons x 3 nights</t>
  </si>
  <si>
    <t>Airfare: $400/flight x 2 persons</t>
  </si>
  <si>
    <t>Total Travel:</t>
  </si>
  <si>
    <t>(none)</t>
  </si>
  <si>
    <t>Item</t>
  </si>
  <si>
    <t>Computers: 3 laptops</t>
  </si>
  <si>
    <t>Advertising (newspapers)</t>
  </si>
  <si>
    <t>Postage</t>
  </si>
  <si>
    <t>Printing</t>
  </si>
  <si>
    <t>Total Supplies:</t>
  </si>
  <si>
    <t>Financial auditor</t>
  </si>
  <si>
    <t>Staff for Technical Assistance - Buildings Benchmarking Training Program</t>
  </si>
  <si>
    <t>Staff for Group Buys Program Administration and Implementation (air source heat pumps, EV chargers for multi-family properties)</t>
  </si>
  <si>
    <t>Staff for Implementation of Communitywide Education and Outreach Programs, Rebate Program Administration, Technical Assistance Cohorts for Local Government and Agencies, and Reporting</t>
  </si>
  <si>
    <t>Total Contractual:</t>
  </si>
  <si>
    <t>Rebate Item</t>
  </si>
  <si>
    <t>Assumptions</t>
  </si>
  <si>
    <t>Electric exterior building maintenance equipment</t>
  </si>
  <si>
    <t>$300 for 2000 per year</t>
  </si>
  <si>
    <t>Cold climate air source heat pumps</t>
  </si>
  <si>
    <t>$1000 for 1000 per year</t>
  </si>
  <si>
    <t>Heat pump water heaters</t>
  </si>
  <si>
    <t>Total Rebates:</t>
  </si>
  <si>
    <t>Group Buy Item</t>
  </si>
  <si>
    <t>Cold climate air source heat pumps - discounts</t>
  </si>
  <si>
    <t>$800 discount (10% discount for an $8000 unit) with 600 customers per year</t>
  </si>
  <si>
    <t>EV chargers for multi-family buildings - discounts</t>
  </si>
  <si>
    <t>$1000 discount for 10 properties per year</t>
  </si>
  <si>
    <t>Total Group Buys:</t>
  </si>
  <si>
    <t xml:space="preserve">Rebate and Group Buys </t>
  </si>
  <si>
    <t>Total</t>
  </si>
  <si>
    <t>Rebates</t>
  </si>
  <si>
    <t>Group buys</t>
  </si>
  <si>
    <t>Totals:</t>
  </si>
  <si>
    <t>Sector</t>
  </si>
  <si>
    <t>Location</t>
  </si>
  <si>
    <t>CEJST community</t>
  </si>
  <si>
    <t>Description</t>
  </si>
  <si>
    <t>Total budget request</t>
  </si>
  <si>
    <t>Project Total Cost before incentives</t>
  </si>
  <si>
    <t>Other Incentives</t>
  </si>
  <si>
    <t>Description of other incentives</t>
  </si>
  <si>
    <t>Buildings</t>
  </si>
  <si>
    <t>Kane County Circuit Clerk</t>
  </si>
  <si>
    <t>LED Retrofits</t>
  </si>
  <si>
    <t>ComEd and Energy efficient commercial buildings deduction</t>
  </si>
  <si>
    <t>Third Street Courthouse</t>
  </si>
  <si>
    <t>Kane County Juvenile Justice Center</t>
  </si>
  <si>
    <t>Kane County Judicial Center</t>
  </si>
  <si>
    <t>Government Center Campus Building A</t>
  </si>
  <si>
    <t>Government Center Campus Building B</t>
  </si>
  <si>
    <t>Government Center Campus Building C</t>
  </si>
  <si>
    <t>Government Center Campus Building F</t>
  </si>
  <si>
    <t>Government Center Campus Building G</t>
  </si>
  <si>
    <t>Health Department Building</t>
  </si>
  <si>
    <t>X</t>
  </si>
  <si>
    <t>Adult Justice Center</t>
  </si>
  <si>
    <t>Aurora Court Services</t>
  </si>
  <si>
    <t>Window replacements</t>
  </si>
  <si>
    <t>Energy efficient commercial buildings deduction</t>
  </si>
  <si>
    <t>Parking Lot lighting LED Retrofits</t>
  </si>
  <si>
    <t>ComEd Energy Efficiency Program</t>
  </si>
  <si>
    <t>Circuit Court Clerk</t>
  </si>
  <si>
    <t xml:space="preserve">Government Center Campus </t>
  </si>
  <si>
    <t>Sheriff Center</t>
  </si>
  <si>
    <t>Transportation</t>
  </si>
  <si>
    <t>4 Dual Port Level 2 EVSE</t>
  </si>
  <si>
    <t xml:space="preserve">ComEd Business Customer Make-Ready Rebates and Federal Tax Credit for EV Charging Equipment for Businesses, CEJA </t>
  </si>
  <si>
    <t>6 Dual Port Level 2 EVSE</t>
  </si>
  <si>
    <t>Alternative Fuel Corridor Interstate 90</t>
  </si>
  <si>
    <t>LIDAC Community - Elgin</t>
  </si>
  <si>
    <t>LIDAC Community - Carpetersnville</t>
  </si>
  <si>
    <t>Rural area - Interstate 88</t>
  </si>
  <si>
    <t>Power</t>
  </si>
  <si>
    <t>Rootop Solar</t>
  </si>
  <si>
    <t>Direct Pay, IL SREC and Comed Rooftop Solar</t>
  </si>
  <si>
    <t>Kane County Multi-Purpose Building</t>
  </si>
  <si>
    <t>Kane County Division of Transportation</t>
  </si>
  <si>
    <t>Subtotals:</t>
  </si>
  <si>
    <t>Total:</t>
  </si>
  <si>
    <t>503 Building Lighting</t>
  </si>
  <si>
    <t xml:space="preserve">LED Retrofit </t>
  </si>
  <si>
    <t>505 Building Lighting</t>
  </si>
  <si>
    <t>501 Building Lighting</t>
  </si>
  <si>
    <t xml:space="preserve"> 421 Building Lighting</t>
  </si>
  <si>
    <t xml:space="preserve">Courtyard Retrofit </t>
  </si>
  <si>
    <t xml:space="preserve">Woodridge Greene Valley </t>
  </si>
  <si>
    <t>Centrifugal to Turbo Blower</t>
  </si>
  <si>
    <t>ComEd Grant</t>
  </si>
  <si>
    <t xml:space="preserve"> One Level 3 Charging Station at SWAP</t>
  </si>
  <si>
    <t>DCFC</t>
  </si>
  <si>
    <t xml:space="preserve">ComEd Business Customer Make-Ready Rebates </t>
  </si>
  <si>
    <t>WGV for Fleet</t>
  </si>
  <si>
    <t>2 Dual Port Level 2 EVSE</t>
  </si>
  <si>
    <t>Animal Services Office</t>
  </si>
  <si>
    <t>1 Dual Port Level 2 EVSE</t>
  </si>
  <si>
    <t>Sheriff's Office</t>
  </si>
  <si>
    <t>Health Department</t>
  </si>
  <si>
    <t>Fairgrounds</t>
  </si>
  <si>
    <t xml:space="preserve">421 St. </t>
  </si>
  <si>
    <t>WGV New Solid Storage Solar</t>
  </si>
  <si>
    <t>Solar Energy</t>
  </si>
  <si>
    <t>Direct Pay and Comed Rooftop Solar</t>
  </si>
  <si>
    <t>503 Annex Solar</t>
  </si>
  <si>
    <t xml:space="preserve">505 JOF Solar </t>
  </si>
  <si>
    <t>501 Sherriff Solar</t>
  </si>
  <si>
    <t>120 Animal Services Solar</t>
  </si>
  <si>
    <t>WGV Solid Storage Solar</t>
  </si>
  <si>
    <t>501 Jail Solar</t>
  </si>
  <si>
    <t>WGV Tertiary Filter Solar</t>
  </si>
  <si>
    <t>Notes</t>
  </si>
  <si>
    <t>River Valley Justice Center</t>
  </si>
  <si>
    <t>Ground Solar</t>
  </si>
  <si>
    <t>Federal direct pay (30%): $1,389,000                                           Illinois Shines program: $1,476,317</t>
  </si>
  <si>
    <t>$438,000 ComEd incentive not to be pursued due to infeasible requirements</t>
  </si>
  <si>
    <t>Adult Detention Facility</t>
  </si>
  <si>
    <t>Federal direct pay: $522,000                                           Illinois Shines program: $510,969</t>
  </si>
  <si>
    <t>$155,000 ComEd incentive not to be pursued due to infeasible requirements</t>
  </si>
  <si>
    <t>Sunny Hill Nursing Home</t>
  </si>
  <si>
    <t>Federal direct pay: $374,000                                           Illinois Shines program: $407,329</t>
  </si>
  <si>
    <t>$110,000 ComEd incentive not to be pursued due to infeasible requirements</t>
  </si>
  <si>
    <t>Public Safety Complex</t>
  </si>
  <si>
    <t>Federal direct pay: $302,000                                           Illinois Shines program: $301,117</t>
  </si>
  <si>
    <t>$82,000 ComEd incentive not to be pursued due to infeasible requirements</t>
  </si>
  <si>
    <t>Federal direct pay: $257,000                                           Illinois Shines program: $205,007</t>
  </si>
  <si>
    <t>$92,000 ComEd incentive not to be pursued due to infeasible requirements</t>
  </si>
  <si>
    <t>DOT Joliet</t>
  </si>
  <si>
    <t>Federal direct pay: $106,000                                           Illinois Shines program: $111,847</t>
  </si>
  <si>
    <t>$26,000 ComEd incentive not to be pursued due to infeasible requirements</t>
  </si>
  <si>
    <t>Federal direct pay: $102,000                                           Illinois Shines program: $110,249</t>
  </si>
  <si>
    <t>$24,000 ComEd incentive not to be pursued due to infeasible requirements</t>
  </si>
  <si>
    <t>DOT Crest Hill</t>
  </si>
  <si>
    <t>Federal direct pay: $116,000                                           Illinois Shines program: $109,485</t>
  </si>
  <si>
    <t>SWAT Building</t>
  </si>
  <si>
    <t>Federal direct pay: $41,000                                           Illinois Shines program: $39,389</t>
  </si>
  <si>
    <t>$9,000 ComEd incentive not to be pursued due to infeasible requirements</t>
  </si>
  <si>
    <t>Fairmont Community Center</t>
  </si>
  <si>
    <t>Federal direct pay: $30,000                                  Illinois Shines Program: $46,000</t>
  </si>
  <si>
    <t>$11,000 ComEd incentive not to be pursued due to infeasible requirements</t>
  </si>
  <si>
    <t>Aurora Police Department</t>
  </si>
  <si>
    <t>3 Dual Port Level 2 EVSE</t>
  </si>
  <si>
    <t>ComEd Business Customer Make-Ready Rebates and Federal Tax Credit for EV Charging Equipment for Businesses</t>
  </si>
  <si>
    <t>Garfield Park</t>
  </si>
  <si>
    <t>Public Parking Garage</t>
  </si>
  <si>
    <t>8 Dual Port Level 2 EVSE</t>
  </si>
  <si>
    <t>Phillips Park and Zoo</t>
  </si>
  <si>
    <t>37 Dual Port Level 2 EVSE</t>
  </si>
  <si>
    <t>Aurora Barnes Tower</t>
  </si>
  <si>
    <t>Solar - Ground and Roof Mount</t>
  </si>
  <si>
    <t xml:space="preserve">Direct Pay and IL SREC </t>
  </si>
  <si>
    <t>Aurora Main WTP</t>
  </si>
  <si>
    <t>Indian Trails Pump</t>
  </si>
  <si>
    <t>Solar -  Roof Mount</t>
  </si>
  <si>
    <t>Aurora Richland WTP</t>
  </si>
  <si>
    <t>Aurora Church WTP</t>
  </si>
  <si>
    <t>Fire Station #1</t>
  </si>
  <si>
    <t>Fire Station #3</t>
  </si>
  <si>
    <t>Fire Station #10</t>
  </si>
  <si>
    <t>Fire Station #7</t>
  </si>
  <si>
    <t>Fire Station #5</t>
  </si>
  <si>
    <t>Fire Station #12</t>
  </si>
  <si>
    <t>Fire Station #8</t>
  </si>
  <si>
    <t>New HQ Fire Station</t>
  </si>
  <si>
    <t>New Eola Fire Station</t>
  </si>
  <si>
    <t>New Bilter Fire Station</t>
  </si>
  <si>
    <t>Police Station</t>
  </si>
  <si>
    <t>Solar -  Roof and Canopy Mount</t>
  </si>
  <si>
    <t>Building Office</t>
  </si>
  <si>
    <t>Rooftop Solar Panels</t>
  </si>
  <si>
    <t>Parking Garage</t>
  </si>
  <si>
    <t>Solar - Canopy Mount</t>
  </si>
  <si>
    <t>Public Works Building</t>
  </si>
  <si>
    <t>Beach - Sea Horse Dr</t>
  </si>
  <si>
    <t>x</t>
  </si>
  <si>
    <t>Metra</t>
  </si>
  <si>
    <t>Police Parking</t>
  </si>
  <si>
    <t>City Hall Parking</t>
  </si>
  <si>
    <t>Lift Station 1</t>
  </si>
  <si>
    <t>Solar - Roof Mount</t>
  </si>
  <si>
    <t>Direct Pay and ISREC</t>
  </si>
  <si>
    <t>Butrick Landfill</t>
  </si>
  <si>
    <t>GM - Ground Mount</t>
  </si>
  <si>
    <t>Well &amp; Water Storage Lake</t>
  </si>
  <si>
    <t>Well &amp; Water Storage Beechnut</t>
  </si>
  <si>
    <t>Well &amp; Water Storage Garrick</t>
  </si>
  <si>
    <t>Nequa High School</t>
  </si>
  <si>
    <t>Lighting LED Retrofits</t>
  </si>
  <si>
    <t>ComEd Rebates</t>
  </si>
  <si>
    <t>Birkett High School</t>
  </si>
  <si>
    <t>Solar Panel - Roof Mount</t>
  </si>
  <si>
    <t>Direct Pay and L Adjustable Block</t>
  </si>
  <si>
    <t>Batavia - Schumway Ave</t>
  </si>
  <si>
    <t xml:space="preserve"> 1 Level 3 Charging Station</t>
  </si>
  <si>
    <t>Public Works</t>
  </si>
  <si>
    <t>Direct Pay</t>
  </si>
  <si>
    <t>Fire Station 101</t>
  </si>
  <si>
    <t>Belmont Metra Parking Lot</t>
  </si>
  <si>
    <t>Fiarview Metra Parking Lot</t>
  </si>
  <si>
    <t>Gilbert St Parking Lot</t>
  </si>
  <si>
    <t>Downtown Parking Lot</t>
  </si>
  <si>
    <t>Warren Ave Parking Lot</t>
  </si>
  <si>
    <t>Subtotal:</t>
  </si>
  <si>
    <t>Robert Gilliam Municipal</t>
  </si>
  <si>
    <t>Edward Schock Centre</t>
  </si>
  <si>
    <t>5 Dual Port Level 2 EVSE</t>
  </si>
  <si>
    <t>Lords Park</t>
  </si>
  <si>
    <t>Hemmens Cultural Center</t>
  </si>
  <si>
    <t>Downtown parking decks</t>
  </si>
  <si>
    <t>Wing Park</t>
  </si>
  <si>
    <t>the Elgin Sports Complex</t>
  </si>
  <si>
    <t>Bowes Creek Country</t>
  </si>
  <si>
    <t>Highlands of Elgin</t>
  </si>
  <si>
    <t>Public Works Facility</t>
  </si>
  <si>
    <t>Electric Service Center</t>
  </si>
  <si>
    <t>Solar - Rooftop</t>
  </si>
  <si>
    <t>Municipal Center</t>
  </si>
  <si>
    <t>Public Works Department</t>
  </si>
  <si>
    <t xml:space="preserve">Library </t>
  </si>
  <si>
    <t>City Hall</t>
  </si>
  <si>
    <t>Well (pump station) Tremont</t>
  </si>
  <si>
    <t>Solar -  Canopy and Canopy Mount</t>
  </si>
  <si>
    <t>Well (pump station) Briston</t>
  </si>
  <si>
    <t>Solar -  Ground Mount</t>
  </si>
  <si>
    <t>Well (pump station) Leham</t>
  </si>
  <si>
    <t>Government Subawards</t>
  </si>
  <si>
    <t>DuPage County, IL</t>
  </si>
  <si>
    <t>Will County, IL</t>
  </si>
  <si>
    <t>City of Aurora, IL</t>
  </si>
  <si>
    <t>City of Batavia, IL</t>
  </si>
  <si>
    <t>City of Naperville, IL</t>
  </si>
  <si>
    <t>City of Waukegan, IL</t>
  </si>
  <si>
    <t>Village of Downers Grove, IL</t>
  </si>
  <si>
    <t>Indian Prairie School District, IL (D204)</t>
  </si>
  <si>
    <t>City of Elgin</t>
  </si>
  <si>
    <t>City of Yorkville</t>
  </si>
  <si>
    <t>Subaward subtotals:</t>
  </si>
  <si>
    <t>Indirect Costs - Kane County staff</t>
  </si>
  <si>
    <t>Hourly Rate FY24</t>
  </si>
  <si>
    <t>2080 hr/yr = 416</t>
  </si>
  <si>
    <t>COLA 4%/yr</t>
  </si>
  <si>
    <t>Environmental/Water Resources Department Director - FTE0.2</t>
  </si>
  <si>
    <t>Sustainability Project Manager - FTE0.4</t>
  </si>
  <si>
    <t>Website Developer  - FTE0.3</t>
  </si>
  <si>
    <t>Kane Co Auditor - FTE0.2</t>
  </si>
  <si>
    <t>Kane Co Treasurer - FTE0.2</t>
  </si>
  <si>
    <t>Kane Co Finance - FTE0.2</t>
  </si>
  <si>
    <t>Kane Co States Attorney - FTE0.2</t>
  </si>
  <si>
    <t>Subtotals for indirect charges:</t>
  </si>
  <si>
    <t>FY2025</t>
  </si>
  <si>
    <t>FY2026</t>
  </si>
  <si>
    <t>FY2027</t>
  </si>
  <si>
    <t>FY2028</t>
  </si>
  <si>
    <t>FY2029</t>
  </si>
  <si>
    <t>i. Personnel</t>
  </si>
  <si>
    <t>ii. Fringe Benefits</t>
  </si>
  <si>
    <t>iii. Travel</t>
  </si>
  <si>
    <t>iv. Equipment</t>
  </si>
  <si>
    <t>v. Supplies</t>
  </si>
  <si>
    <t>Computers</t>
  </si>
  <si>
    <t>Supplies subtotal</t>
  </si>
  <si>
    <t>vi. Contractual</t>
  </si>
  <si>
    <t>Staff for Group Buys Program Administration and Implementation</t>
  </si>
  <si>
    <t>Contractual subtotal</t>
  </si>
  <si>
    <t>vii. Other (Direct Charges) - Participant Support Costs</t>
  </si>
  <si>
    <t>Group buy discounts</t>
  </si>
  <si>
    <t>Other - Support subtotal</t>
  </si>
  <si>
    <t>Kane County, IL projects</t>
  </si>
  <si>
    <t>Subawards:</t>
  </si>
  <si>
    <t>City of Yorkville, IL</t>
  </si>
  <si>
    <t>viii. Indirect Charges</t>
  </si>
  <si>
    <t>Environmental/Water Resources Department Director</t>
  </si>
  <si>
    <t>Sustainability Project Manager</t>
  </si>
  <si>
    <t>Website Developer</t>
  </si>
  <si>
    <t>Kane Co Auditor</t>
  </si>
  <si>
    <t>Kane Co Treasurer</t>
  </si>
  <si>
    <t>Kane Co Finance</t>
  </si>
  <si>
    <t>Kane Co States Attorney</t>
  </si>
  <si>
    <t>Indirect charges subtotal:</t>
  </si>
  <si>
    <t>TOTALS:</t>
  </si>
  <si>
    <t>Direct (Contractual) Staffing</t>
  </si>
  <si>
    <t>Fringe (Multipler 2)</t>
  </si>
  <si>
    <t>Financial Auditor</t>
  </si>
  <si>
    <t>Staff to administer Benchmarking Program</t>
  </si>
  <si>
    <t>Program Director  - FTE1.0</t>
  </si>
  <si>
    <t>Buildings Manager (NR)  - FTE1.0</t>
  </si>
  <si>
    <t>Buildings Manager (R)  - FTE1.0</t>
  </si>
  <si>
    <t>Data Manager  - FTE1.0</t>
  </si>
  <si>
    <t>Financial Manager  - FTE1.0</t>
  </si>
  <si>
    <t>Energy Manager  - FTE1.0</t>
  </si>
  <si>
    <t>Transportation Manager  - FTE1.0</t>
  </si>
  <si>
    <t>Education Manager 1  - FTE1.0</t>
  </si>
  <si>
    <t>Education Manager 2  - FTE1.0</t>
  </si>
  <si>
    <t>Education Manager 3  - FTE1.0</t>
  </si>
  <si>
    <t>Community Manager 1   - FTE1.0</t>
  </si>
  <si>
    <t>Community Manager 2   - FTE1.0</t>
  </si>
  <si>
    <t>Community Manager 3   - FTE1.0</t>
  </si>
  <si>
    <t>Community Managers 4   - FTE1.0</t>
  </si>
  <si>
    <t>Financial and Contract Administration and Management   - FTE0.5</t>
  </si>
  <si>
    <t>Travel (4 staff per year, $1000 per trip, 2 trips/yr)</t>
  </si>
  <si>
    <t>Subtotal</t>
  </si>
  <si>
    <t>Totals for FY:</t>
  </si>
  <si>
    <t>Kane projects and subaward projects (construction) subtotal:</t>
  </si>
  <si>
    <r>
      <t>Other- Subawards subtotal</t>
    </r>
    <r>
      <rPr>
        <b/>
        <i/>
        <sz val="11"/>
        <color theme="1"/>
        <rFont val="Calibri"/>
        <family val="2"/>
        <scheme val="minor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</si>
</sst>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$&quot;#,##0_);[Red]\(&quot;$&quot;#,##0\)"/>
    <numFmt numFmtId="8" formatCode="&quot;$&quot;#,##0.00_);[Red]\(&quot;$&quot;#,##0.00\)"/>
    <numFmt numFmtId="164" formatCode="_(* #,##0_);_(* \(#,##0\);_(* &quot;-&quot;??_);_(@_)"/>
    <numFmt numFmtId="165" formatCode="&quot;$&quot;#,##0"/>
    <numFmt numFmtId="166" formatCode="_(&quot;$&quot;* #,##0_);_(&quot;$&quot;* \(#,##0\);_(&quot;$&quot;* &quot;-&quot;??_);_(@_)"/>
    <numFmt numFmtId="167" formatCode="&quot;$&quot;#,##0.00"/>
    <numFmt numFmtId="168" formatCode="&quot;$&quot;#,##0.0"/>
  </numFmts>
  <fonts count="38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  <font>
      <b/>
      <sz val="11"/>
      <color theme="1"/>
      <name val="Calibri"/>
    </font>
    <font>
      <sz val="11"/>
      <color theme="1"/>
      <name val="Calibri"/>
    </font>
    <font>
      <b/>
      <i/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theme="1"/>
      <name val="Calibri"/>
      <scheme val="minor"/>
    </font>
    <font>
      <b/>
      <i/>
      <sz val="11"/>
      <color theme="1"/>
      <name val="Calibri"/>
      <scheme val="minor"/>
    </font>
    <font>
      <b/>
      <sz val="10"/>
      <color theme="1"/>
      <name val="Calibri"/>
      <scheme val="minor"/>
    </font>
    <font>
      <sz val="11"/>
      <color rgb="FF000000"/>
      <name val="Calibri"/>
    </font>
    <font>
      <b/>
      <sz val="13"/>
      <color rgb="FF333333"/>
      <name val="Inter"/>
    </font>
    <font>
      <b/>
      <sz val="15"/>
      <color rgb="FF333333"/>
      <name val="Inter"/>
    </font>
    <font>
      <sz val="8"/>
      <color rgb="FF333333"/>
      <name val="Inter"/>
    </font>
    <font>
      <sz val="27"/>
      <color rgb="FF1F1F1F"/>
      <name val="Roboto"/>
    </font>
    <font>
      <b/>
      <sz val="11"/>
      <color rgb="FF000000"/>
      <name val="Calibri"/>
    </font>
    <font>
      <sz val="10"/>
      <color theme="1"/>
      <name val="Calibri"/>
      <scheme val="minor"/>
    </font>
    <font>
      <sz val="11"/>
      <color rgb="FF000000"/>
      <name val="Calibri"/>
      <scheme val="minor"/>
    </font>
    <font>
      <sz val="11"/>
      <color rgb="FF1F1F1F"/>
      <name val="Calibri"/>
      <scheme val="minor"/>
    </font>
    <font>
      <sz val="11"/>
      <color rgb="FF170D67"/>
      <name val="Calibri"/>
      <scheme val="minor"/>
    </font>
    <font>
      <b/>
      <i/>
      <sz val="11"/>
      <color rgb="FF000000"/>
      <name val="Calibri"/>
    </font>
    <font>
      <sz val="10"/>
      <color rgb="FF000000"/>
      <name val="Calibri"/>
      <scheme val="minor"/>
    </font>
    <font>
      <b/>
      <i/>
      <sz val="11"/>
      <color theme="1"/>
      <name val="Calibri"/>
    </font>
    <font>
      <sz val="10"/>
      <color theme="1"/>
      <name val="Calibri"/>
    </font>
    <font>
      <i/>
      <sz val="11"/>
      <color theme="1"/>
      <name val="Calibri"/>
      <scheme val="minor"/>
    </font>
    <font>
      <b/>
      <sz val="11"/>
      <color theme="1"/>
      <name val="Calibri"/>
      <family val="2"/>
      <scheme val="major"/>
    </font>
    <font>
      <sz val="11"/>
      <color rgb="FF000000"/>
      <name val="Calibri"/>
      <family val="2"/>
      <scheme val="major"/>
    </font>
    <font>
      <sz val="11"/>
      <color theme="1"/>
      <name val="Calibri"/>
      <family val="2"/>
      <scheme val="major"/>
    </font>
    <font>
      <b/>
      <sz val="1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b/>
      <i/>
      <sz val="11"/>
      <name val="Calibri"/>
      <family val="2"/>
    </font>
    <font>
      <b/>
      <sz val="11"/>
      <name val="Calibri"/>
      <family val="2"/>
    </font>
    <font>
      <b/>
      <i/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37">
    <xf numFmtId="0" fontId="0" fillId="0" borderId="0" xfId="0" applyFont="1" applyAlignment="1"/>
    <xf numFmtId="0" fontId="0" fillId="0" borderId="0" xfId="0" applyFont="1"/>
    <xf numFmtId="3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5" fillId="0" borderId="0" xfId="0" applyFont="1" applyAlignment="1">
      <alignment horizontal="right"/>
    </xf>
    <xf numFmtId="3" fontId="3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165" fontId="4" fillId="0" borderId="0" xfId="0" applyNumberFormat="1" applyFont="1" applyAlignment="1">
      <alignment horizontal="center"/>
    </xf>
    <xf numFmtId="164" fontId="4" fillId="0" borderId="0" xfId="0" applyNumberFormat="1" applyFont="1"/>
    <xf numFmtId="0" fontId="8" fillId="0" borderId="0" xfId="0" applyFont="1" applyAlignment="1">
      <alignment horizontal="right"/>
    </xf>
    <xf numFmtId="165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Font="1" applyAlignment="1">
      <alignment wrapText="1"/>
    </xf>
    <xf numFmtId="165" fontId="0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center"/>
    </xf>
    <xf numFmtId="0" fontId="0" fillId="0" borderId="0" xfId="0" applyFont="1" applyAlignment="1"/>
    <xf numFmtId="165" fontId="2" fillId="0" borderId="0" xfId="0" applyNumberFormat="1" applyFont="1" applyAlignment="1">
      <alignment horizontal="center"/>
    </xf>
    <xf numFmtId="0" fontId="7" fillId="0" borderId="0" xfId="0" applyFont="1" applyAlignment="1"/>
    <xf numFmtId="0" fontId="6" fillId="0" borderId="1" xfId="0" applyFont="1" applyBorder="1" applyAlignment="1">
      <alignment horizontal="center"/>
    </xf>
    <xf numFmtId="165" fontId="7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center"/>
    </xf>
    <xf numFmtId="0" fontId="7" fillId="0" borderId="0" xfId="0" applyFont="1" applyAlignment="1"/>
    <xf numFmtId="165" fontId="6" fillId="0" borderId="0" xfId="0" applyNumberFormat="1" applyFont="1" applyAlignment="1">
      <alignment horizontal="center"/>
    </xf>
    <xf numFmtId="0" fontId="9" fillId="0" borderId="0" xfId="0" applyFont="1" applyAlignment="1">
      <alignment wrapText="1"/>
    </xf>
    <xf numFmtId="165" fontId="7" fillId="0" borderId="0" xfId="0" applyNumberFormat="1" applyFont="1"/>
    <xf numFmtId="166" fontId="7" fillId="0" borderId="0" xfId="0" applyNumberFormat="1" applyFont="1"/>
    <xf numFmtId="0" fontId="9" fillId="0" borderId="0" xfId="0" applyFont="1" applyAlignme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164" fontId="7" fillId="0" borderId="0" xfId="0" applyNumberFormat="1" applyFont="1"/>
    <xf numFmtId="165" fontId="4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65" fontId="7" fillId="0" borderId="0" xfId="0" applyNumberFormat="1" applyFont="1" applyAlignment="1"/>
    <xf numFmtId="165" fontId="7" fillId="0" borderId="0" xfId="0" applyNumberFormat="1" applyFont="1" applyAlignment="1">
      <alignment horizontal="left"/>
    </xf>
    <xf numFmtId="165" fontId="6" fillId="0" borderId="0" xfId="0" applyNumberFormat="1" applyFont="1"/>
    <xf numFmtId="0" fontId="6" fillId="0" borderId="0" xfId="0" applyFont="1" applyAlignment="1"/>
    <xf numFmtId="3" fontId="10" fillId="0" borderId="0" xfId="0" applyNumberFormat="1" applyFont="1" applyAlignment="1"/>
    <xf numFmtId="0" fontId="10" fillId="0" borderId="0" xfId="0" applyFont="1" applyAlignment="1"/>
    <xf numFmtId="3" fontId="11" fillId="2" borderId="0" xfId="0" applyNumberFormat="1" applyFont="1" applyFill="1" applyAlignment="1"/>
    <xf numFmtId="3" fontId="12" fillId="2" borderId="0" xfId="0" applyNumberFormat="1" applyFont="1" applyFill="1" applyAlignment="1"/>
    <xf numFmtId="3" fontId="13" fillId="2" borderId="0" xfId="0" applyNumberFormat="1" applyFont="1" applyFill="1" applyAlignment="1"/>
    <xf numFmtId="3" fontId="7" fillId="0" borderId="0" xfId="0" applyNumberFormat="1" applyFont="1" applyAlignment="1"/>
    <xf numFmtId="3" fontId="14" fillId="2" borderId="0" xfId="0" applyNumberFormat="1" applyFont="1" applyFill="1" applyAlignment="1">
      <alignment horizontal="left"/>
    </xf>
    <xf numFmtId="167" fontId="7" fillId="0" borderId="0" xfId="0" applyNumberFormat="1" applyFont="1" applyAlignment="1">
      <alignment horizontal="center"/>
    </xf>
    <xf numFmtId="0" fontId="2" fillId="0" borderId="0" xfId="0" applyFont="1" applyAlignment="1">
      <alignment horizontal="left" wrapText="1"/>
    </xf>
    <xf numFmtId="0" fontId="16" fillId="0" borderId="0" xfId="0" applyFont="1" applyAlignment="1">
      <alignment wrapText="1"/>
    </xf>
    <xf numFmtId="0" fontId="16" fillId="0" borderId="0" xfId="0" applyFont="1"/>
    <xf numFmtId="165" fontId="0" fillId="0" borderId="0" xfId="0" applyNumberFormat="1" applyFont="1" applyAlignment="1">
      <alignment horizontal="left"/>
    </xf>
    <xf numFmtId="3" fontId="0" fillId="0" borderId="0" xfId="0" applyNumberFormat="1" applyFont="1" applyAlignment="1">
      <alignment horizontal="left"/>
    </xf>
    <xf numFmtId="165" fontId="16" fillId="0" borderId="0" xfId="0" applyNumberFormat="1" applyFont="1" applyAlignment="1"/>
    <xf numFmtId="0" fontId="0" fillId="0" borderId="0" xfId="0" applyFont="1" applyAlignment="1">
      <alignment horizontal="left"/>
    </xf>
    <xf numFmtId="165" fontId="0" fillId="0" borderId="0" xfId="0" applyNumberFormat="1" applyFont="1" applyAlignment="1">
      <alignment horizontal="left"/>
    </xf>
    <xf numFmtId="165" fontId="10" fillId="0" borderId="0" xfId="0" applyNumberFormat="1" applyFont="1" applyAlignment="1">
      <alignment horizontal="left"/>
    </xf>
    <xf numFmtId="0" fontId="16" fillId="0" borderId="0" xfId="0" applyFont="1" applyAlignment="1"/>
    <xf numFmtId="165" fontId="0" fillId="0" borderId="0" xfId="0" applyNumberFormat="1" applyFont="1" applyAlignment="1">
      <alignment horizontal="left"/>
    </xf>
    <xf numFmtId="168" fontId="16" fillId="0" borderId="0" xfId="0" applyNumberFormat="1" applyFont="1" applyAlignment="1"/>
    <xf numFmtId="0" fontId="1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6" fontId="16" fillId="0" borderId="0" xfId="0" applyNumberFormat="1" applyFont="1" applyAlignment="1">
      <alignment horizontal="left" wrapText="1"/>
    </xf>
    <xf numFmtId="8" fontId="16" fillId="0" borderId="0" xfId="0" applyNumberFormat="1" applyFont="1" applyAlignment="1">
      <alignment horizontal="left" wrapText="1"/>
    </xf>
    <xf numFmtId="165" fontId="16" fillId="0" borderId="0" xfId="0" applyNumberFormat="1" applyFont="1" applyAlignment="1">
      <alignment horizontal="left"/>
    </xf>
    <xf numFmtId="165" fontId="21" fillId="0" borderId="0" xfId="0" applyNumberFormat="1" applyFont="1" applyAlignment="1">
      <alignment horizontal="left" wrapText="1"/>
    </xf>
    <xf numFmtId="0" fontId="2" fillId="0" borderId="0" xfId="0" applyFont="1" applyAlignment="1">
      <alignment wrapText="1"/>
    </xf>
    <xf numFmtId="165" fontId="21" fillId="0" borderId="0" xfId="0" applyNumberFormat="1" applyFont="1" applyAlignment="1">
      <alignment horizontal="left"/>
    </xf>
    <xf numFmtId="6" fontId="16" fillId="0" borderId="0" xfId="0" applyNumberFormat="1" applyFont="1" applyAlignment="1">
      <alignment horizontal="left"/>
    </xf>
    <xf numFmtId="165" fontId="0" fillId="0" borderId="0" xfId="0" applyNumberFormat="1" applyFont="1"/>
    <xf numFmtId="165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5" fontId="4" fillId="0" borderId="0" xfId="0" applyNumberFormat="1" applyFont="1" applyAlignment="1">
      <alignment horizontal="left"/>
    </xf>
    <xf numFmtId="165" fontId="23" fillId="0" borderId="0" xfId="0" applyNumberFormat="1" applyFont="1" applyAlignment="1">
      <alignment horizontal="left"/>
    </xf>
    <xf numFmtId="167" fontId="0" fillId="0" borderId="0" xfId="0" applyNumberFormat="1" applyFont="1" applyAlignment="1"/>
    <xf numFmtId="165" fontId="4" fillId="0" borderId="0" xfId="0" applyNumberFormat="1" applyFont="1" applyAlignment="1">
      <alignment horizontal="left"/>
    </xf>
    <xf numFmtId="165" fontId="0" fillId="0" borderId="0" xfId="0" applyNumberFormat="1" applyFont="1" applyAlignment="1"/>
    <xf numFmtId="167" fontId="7" fillId="0" borderId="0" xfId="0" applyNumberFormat="1" applyFont="1"/>
    <xf numFmtId="165" fontId="10" fillId="0" borderId="0" xfId="0" applyNumberFormat="1" applyFont="1" applyAlignment="1">
      <alignment horizontal="left"/>
    </xf>
    <xf numFmtId="165" fontId="0" fillId="0" borderId="0" xfId="0" applyNumberFormat="1" applyFont="1" applyAlignment="1">
      <alignment horizontal="left"/>
    </xf>
    <xf numFmtId="165" fontId="7" fillId="0" borderId="0" xfId="0" applyNumberFormat="1" applyFont="1"/>
    <xf numFmtId="165" fontId="17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right"/>
    </xf>
    <xf numFmtId="6" fontId="7" fillId="0" borderId="0" xfId="0" applyNumberFormat="1" applyFont="1"/>
    <xf numFmtId="0" fontId="3" fillId="0" borderId="1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167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vertical="top"/>
    </xf>
    <xf numFmtId="165" fontId="7" fillId="0" borderId="3" xfId="0" applyNumberFormat="1" applyFont="1" applyBorder="1" applyAlignment="1">
      <alignment horizontal="center"/>
    </xf>
    <xf numFmtId="165" fontId="4" fillId="0" borderId="3" xfId="0" applyNumberFormat="1" applyFont="1" applyBorder="1" applyAlignment="1">
      <alignment horizontal="center"/>
    </xf>
    <xf numFmtId="165" fontId="10" fillId="0" borderId="3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165" fontId="7" fillId="0" borderId="3" xfId="0" applyNumberFormat="1" applyFont="1" applyBorder="1" applyAlignment="1">
      <alignment horizontal="center"/>
    </xf>
    <xf numFmtId="0" fontId="7" fillId="0" borderId="5" xfId="0" applyFont="1" applyBorder="1" applyAlignment="1">
      <alignment vertical="top"/>
    </xf>
    <xf numFmtId="0" fontId="22" fillId="0" borderId="5" xfId="0" applyFont="1" applyBorder="1" applyAlignment="1">
      <alignment horizontal="right" vertical="top"/>
    </xf>
    <xf numFmtId="165" fontId="7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0" fontId="7" fillId="0" borderId="5" xfId="0" applyFont="1" applyBorder="1" applyAlignment="1">
      <alignment vertical="top" wrapText="1"/>
    </xf>
    <xf numFmtId="165" fontId="4" fillId="0" borderId="0" xfId="0" applyNumberFormat="1" applyFont="1" applyAlignment="1">
      <alignment horizontal="right"/>
    </xf>
    <xf numFmtId="0" fontId="24" fillId="0" borderId="0" xfId="0" applyFont="1" applyAlignment="1">
      <alignment horizontal="right"/>
    </xf>
    <xf numFmtId="165" fontId="6" fillId="0" borderId="3" xfId="0" applyNumberFormat="1" applyFont="1" applyBorder="1" applyAlignment="1">
      <alignment horizontal="center"/>
    </xf>
    <xf numFmtId="0" fontId="3" fillId="0" borderId="5" xfId="0" applyFont="1" applyBorder="1" applyAlignment="1">
      <alignment vertical="top" wrapText="1"/>
    </xf>
    <xf numFmtId="168" fontId="7" fillId="0" borderId="3" xfId="0" applyNumberFormat="1" applyFont="1" applyBorder="1" applyAlignment="1">
      <alignment horizontal="center"/>
    </xf>
    <xf numFmtId="0" fontId="8" fillId="0" borderId="5" xfId="0" applyFont="1" applyBorder="1" applyAlignment="1">
      <alignment horizontal="right" vertical="top"/>
    </xf>
    <xf numFmtId="165" fontId="6" fillId="0" borderId="3" xfId="0" applyNumberFormat="1" applyFont="1" applyBorder="1" applyAlignment="1">
      <alignment horizontal="center" wrapText="1"/>
    </xf>
    <xf numFmtId="3" fontId="7" fillId="0" borderId="3" xfId="0" applyNumberFormat="1" applyFont="1" applyBorder="1" applyAlignment="1">
      <alignment horizontal="center"/>
    </xf>
    <xf numFmtId="3" fontId="7" fillId="0" borderId="3" xfId="0" applyNumberFormat="1" applyFont="1" applyBorder="1" applyAlignment="1">
      <alignment horizontal="center" wrapText="1"/>
    </xf>
    <xf numFmtId="165" fontId="7" fillId="0" borderId="0" xfId="0" applyNumberFormat="1" applyFont="1" applyAlignment="1">
      <alignment horizontal="left"/>
    </xf>
    <xf numFmtId="165" fontId="21" fillId="0" borderId="3" xfId="0" applyNumberFormat="1" applyFont="1" applyBorder="1" applyAlignment="1">
      <alignment horizontal="center"/>
    </xf>
    <xf numFmtId="165" fontId="7" fillId="0" borderId="3" xfId="0" applyNumberFormat="1" applyFont="1" applyBorder="1" applyAlignment="1">
      <alignment horizontal="center"/>
    </xf>
    <xf numFmtId="165" fontId="0" fillId="0" borderId="3" xfId="0" applyNumberFormat="1" applyFont="1" applyBorder="1" applyAlignment="1">
      <alignment horizontal="center"/>
    </xf>
    <xf numFmtId="165" fontId="10" fillId="0" borderId="3" xfId="0" applyNumberFormat="1" applyFont="1" applyBorder="1" applyAlignment="1">
      <alignment horizontal="center"/>
    </xf>
    <xf numFmtId="165" fontId="10" fillId="0" borderId="3" xfId="0" applyNumberFormat="1" applyFont="1" applyBorder="1" applyAlignment="1">
      <alignment horizontal="center"/>
    </xf>
    <xf numFmtId="165" fontId="4" fillId="0" borderId="3" xfId="0" applyNumberFormat="1" applyFont="1" applyBorder="1" applyAlignment="1">
      <alignment horizontal="center" vertical="top"/>
    </xf>
    <xf numFmtId="165" fontId="4" fillId="0" borderId="3" xfId="0" applyNumberFormat="1" applyFont="1" applyBorder="1" applyAlignment="1">
      <alignment horizontal="center" vertical="top"/>
    </xf>
    <xf numFmtId="0" fontId="4" fillId="0" borderId="5" xfId="0" applyFont="1" applyBorder="1" applyAlignment="1">
      <alignment horizontal="left" vertical="top"/>
    </xf>
    <xf numFmtId="0" fontId="20" fillId="2" borderId="3" xfId="0" applyFont="1" applyFill="1" applyBorder="1" applyAlignment="1">
      <alignment horizontal="right" vertical="top"/>
    </xf>
    <xf numFmtId="165" fontId="24" fillId="0" borderId="3" xfId="0" applyNumberFormat="1" applyFont="1" applyBorder="1" applyAlignment="1">
      <alignment horizontal="center"/>
    </xf>
    <xf numFmtId="165" fontId="8" fillId="0" borderId="3" xfId="0" applyNumberFormat="1" applyFont="1" applyBorder="1" applyAlignment="1">
      <alignment horizontal="center"/>
    </xf>
    <xf numFmtId="0" fontId="3" fillId="0" borderId="5" xfId="0" applyFont="1" applyBorder="1" applyAlignment="1">
      <alignment horizontal="right" vertical="top"/>
    </xf>
    <xf numFmtId="165" fontId="8" fillId="0" borderId="6" xfId="0" applyNumberFormat="1" applyFont="1" applyBorder="1" applyAlignment="1">
      <alignment horizontal="center"/>
    </xf>
    <xf numFmtId="165" fontId="6" fillId="0" borderId="6" xfId="0" applyNumberFormat="1" applyFont="1" applyBorder="1" applyAlignment="1">
      <alignment horizontal="center"/>
    </xf>
    <xf numFmtId="0" fontId="7" fillId="0" borderId="0" xfId="0" applyFont="1" applyAlignment="1">
      <alignment vertical="top"/>
    </xf>
    <xf numFmtId="0" fontId="24" fillId="0" borderId="0" xfId="0" applyFont="1" applyAlignment="1">
      <alignment vertical="top"/>
    </xf>
    <xf numFmtId="3" fontId="7" fillId="0" borderId="0" xfId="0" applyNumberFormat="1" applyFont="1" applyAlignment="1">
      <alignment horizontal="left"/>
    </xf>
    <xf numFmtId="0" fontId="2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7" fillId="0" borderId="0" xfId="0" applyFont="1" applyAlignment="1">
      <alignment horizontal="center"/>
    </xf>
    <xf numFmtId="165" fontId="10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center" wrapText="1"/>
    </xf>
    <xf numFmtId="0" fontId="18" fillId="0" borderId="0" xfId="0" applyFont="1" applyFill="1" applyAlignment="1">
      <alignment horizontal="center" wrapText="1"/>
    </xf>
    <xf numFmtId="0" fontId="0" fillId="0" borderId="0" xfId="0" applyFont="1" applyAlignment="1">
      <alignment horizontal="center" wrapText="1"/>
    </xf>
    <xf numFmtId="0" fontId="17" fillId="0" borderId="0" xfId="0" applyFont="1" applyFill="1" applyAlignment="1">
      <alignment horizontal="center" wrapText="1"/>
    </xf>
    <xf numFmtId="0" fontId="17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4" fontId="4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165" fontId="15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3" fontId="15" fillId="0" borderId="0" xfId="0" applyNumberFormat="1" applyFont="1" applyAlignment="1">
      <alignment horizontal="center"/>
    </xf>
    <xf numFmtId="3" fontId="0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center"/>
    </xf>
    <xf numFmtId="0" fontId="16" fillId="0" borderId="0" xfId="0" applyFont="1" applyAlignment="1">
      <alignment horizontal="center"/>
    </xf>
    <xf numFmtId="3" fontId="16" fillId="0" borderId="0" xfId="0" applyNumberFormat="1" applyFont="1" applyAlignment="1">
      <alignment horizontal="center"/>
    </xf>
    <xf numFmtId="0" fontId="1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3" fontId="7" fillId="0" borderId="0" xfId="0" applyNumberFormat="1" applyFont="1" applyAlignment="1">
      <alignment horizontal="center"/>
    </xf>
    <xf numFmtId="3" fontId="10" fillId="0" borderId="0" xfId="0" applyNumberFormat="1" applyFont="1" applyAlignment="1">
      <alignment horizontal="center"/>
    </xf>
    <xf numFmtId="0" fontId="17" fillId="2" borderId="0" xfId="0" applyFont="1" applyFill="1" applyAlignment="1">
      <alignment horizontal="center"/>
    </xf>
    <xf numFmtId="6" fontId="0" fillId="0" borderId="0" xfId="0" applyNumberFormat="1" applyFont="1" applyAlignment="1">
      <alignment horizontal="center" wrapText="1"/>
    </xf>
    <xf numFmtId="6" fontId="0" fillId="0" borderId="0" xfId="0" applyNumberFormat="1" applyFont="1" applyAlignment="1">
      <alignment horizontal="center"/>
    </xf>
    <xf numFmtId="6" fontId="10" fillId="0" borderId="0" xfId="0" applyNumberFormat="1" applyFont="1" applyAlignment="1">
      <alignment horizontal="center"/>
    </xf>
    <xf numFmtId="0" fontId="0" fillId="0" borderId="0" xfId="0" applyFont="1" applyAlignment="1">
      <alignment horizontal="center" vertical="center" wrapText="1"/>
    </xf>
    <xf numFmtId="6" fontId="0" fillId="0" borderId="0" xfId="0" applyNumberFormat="1" applyFont="1" applyAlignment="1">
      <alignment horizontal="center" vertical="center" wrapText="1"/>
    </xf>
    <xf numFmtId="165" fontId="0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5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26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165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28" fillId="0" borderId="1" xfId="0" applyFont="1" applyBorder="1" applyAlignment="1">
      <alignment horizontal="center" wrapText="1"/>
    </xf>
    <xf numFmtId="165" fontId="28" fillId="0" borderId="1" xfId="0" applyNumberFormat="1" applyFont="1" applyBorder="1" applyAlignment="1">
      <alignment horizontal="center" wrapText="1"/>
    </xf>
    <xf numFmtId="0" fontId="29" fillId="0" borderId="0" xfId="0" applyFont="1" applyAlignment="1">
      <alignment horizontal="center"/>
    </xf>
    <xf numFmtId="167" fontId="29" fillId="0" borderId="0" xfId="0" applyNumberFormat="1" applyFont="1" applyAlignment="1">
      <alignment horizontal="center"/>
    </xf>
    <xf numFmtId="165" fontId="29" fillId="0" borderId="0" xfId="0" applyNumberFormat="1" applyFont="1" applyAlignment="1">
      <alignment horizontal="center"/>
    </xf>
    <xf numFmtId="167" fontId="30" fillId="0" borderId="0" xfId="0" applyNumberFormat="1" applyFont="1" applyAlignment="1">
      <alignment horizontal="center"/>
    </xf>
    <xf numFmtId="4" fontId="29" fillId="0" borderId="0" xfId="0" applyNumberFormat="1" applyFont="1" applyAlignment="1">
      <alignment horizontal="center"/>
    </xf>
    <xf numFmtId="0" fontId="30" fillId="0" borderId="0" xfId="0" applyFont="1" applyAlignment="1">
      <alignment horizontal="center"/>
    </xf>
    <xf numFmtId="165" fontId="30" fillId="0" borderId="0" xfId="0" applyNumberFormat="1" applyFont="1" applyAlignment="1">
      <alignment horizontal="center"/>
    </xf>
    <xf numFmtId="0" fontId="31" fillId="0" borderId="0" xfId="0" applyFont="1" applyAlignment="1">
      <alignment horizontal="center"/>
    </xf>
    <xf numFmtId="165" fontId="32" fillId="0" borderId="0" xfId="0" applyNumberFormat="1" applyFont="1" applyAlignment="1">
      <alignment horizontal="center"/>
    </xf>
    <xf numFmtId="0" fontId="32" fillId="0" borderId="0" xfId="0" applyFont="1" applyAlignment="1">
      <alignment horizontal="center"/>
    </xf>
    <xf numFmtId="165" fontId="33" fillId="0" borderId="0" xfId="0" applyNumberFormat="1" applyFont="1" applyAlignment="1">
      <alignment horizontal="center"/>
    </xf>
    <xf numFmtId="0" fontId="28" fillId="0" borderId="1" xfId="0" applyFont="1" applyFill="1" applyBorder="1" applyAlignment="1">
      <alignment horizontal="center" wrapText="1"/>
    </xf>
    <xf numFmtId="0" fontId="29" fillId="0" borderId="0" xfId="0" applyFont="1" applyFill="1" applyAlignment="1">
      <alignment horizontal="center" wrapText="1"/>
    </xf>
    <xf numFmtId="0" fontId="29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 wrapText="1"/>
    </xf>
    <xf numFmtId="0" fontId="32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/>
    </xf>
    <xf numFmtId="165" fontId="29" fillId="0" borderId="0" xfId="0" applyNumberFormat="1" applyFont="1" applyFill="1" applyAlignment="1">
      <alignment horizontal="center"/>
    </xf>
    <xf numFmtId="167" fontId="0" fillId="0" borderId="0" xfId="0" applyNumberFormat="1" applyFont="1" applyAlignment="1">
      <alignment horizontal="center"/>
    </xf>
    <xf numFmtId="6" fontId="4" fillId="0" borderId="2" xfId="0" applyNumberFormat="1" applyFont="1" applyBorder="1" applyAlignment="1">
      <alignment horizontal="center" vertical="center" wrapText="1"/>
    </xf>
    <xf numFmtId="6" fontId="4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6" fontId="15" fillId="0" borderId="0" xfId="0" applyNumberFormat="1" applyFont="1" applyAlignment="1">
      <alignment horizontal="center"/>
    </xf>
    <xf numFmtId="0" fontId="30" fillId="0" borderId="0" xfId="0" applyFont="1" applyFill="1" applyAlignment="1">
      <alignment horizontal="center" wrapText="1"/>
    </xf>
    <xf numFmtId="0" fontId="28" fillId="0" borderId="0" xfId="0" applyFont="1" applyFill="1" applyAlignment="1">
      <alignment horizontal="center" wrapText="1"/>
    </xf>
    <xf numFmtId="0" fontId="28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/>
    </xf>
    <xf numFmtId="0" fontId="2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65" fontId="35" fillId="0" borderId="3" xfId="0" applyNumberFormat="1" applyFont="1" applyBorder="1" applyAlignment="1">
      <alignment horizontal="center"/>
    </xf>
    <xf numFmtId="0" fontId="7" fillId="0" borderId="9" xfId="0" applyFont="1" applyBorder="1" applyAlignment="1">
      <alignment vertical="top"/>
    </xf>
    <xf numFmtId="165" fontId="7" fillId="0" borderId="10" xfId="0" applyNumberFormat="1" applyFont="1" applyBorder="1" applyAlignment="1">
      <alignment horizontal="center"/>
    </xf>
    <xf numFmtId="6" fontId="7" fillId="0" borderId="10" xfId="0" applyNumberFormat="1" applyFont="1" applyBorder="1" applyAlignment="1">
      <alignment horizontal="center"/>
    </xf>
    <xf numFmtId="165" fontId="4" fillId="0" borderId="5" xfId="0" applyNumberFormat="1" applyFont="1" applyBorder="1" applyAlignment="1">
      <alignment horizontal="center" vertical="top"/>
    </xf>
    <xf numFmtId="0" fontId="7" fillId="0" borderId="8" xfId="0" applyFont="1" applyBorder="1" applyAlignment="1">
      <alignment vertical="top"/>
    </xf>
    <xf numFmtId="165" fontId="7" fillId="0" borderId="8" xfId="0" applyNumberFormat="1" applyFont="1" applyBorder="1" applyAlignment="1">
      <alignment horizontal="center"/>
    </xf>
    <xf numFmtId="165" fontId="7" fillId="0" borderId="8" xfId="0" applyNumberFormat="1" applyFont="1" applyBorder="1" applyAlignment="1">
      <alignment horizontal="center" wrapText="1"/>
    </xf>
    <xf numFmtId="165" fontId="0" fillId="0" borderId="8" xfId="0" applyNumberFormat="1" applyFont="1" applyBorder="1" applyAlignment="1">
      <alignment horizontal="center"/>
    </xf>
    <xf numFmtId="0" fontId="37" fillId="0" borderId="8" xfId="0" applyFont="1" applyBorder="1" applyAlignment="1">
      <alignment horizontal="right" vertical="center" wrapText="1"/>
    </xf>
    <xf numFmtId="6" fontId="1" fillId="0" borderId="8" xfId="0" applyNumberFormat="1" applyFont="1" applyBorder="1" applyAlignment="1">
      <alignment horizontal="center" vertical="center" wrapText="1"/>
    </xf>
    <xf numFmtId="0" fontId="36" fillId="0" borderId="8" xfId="0" applyFont="1" applyBorder="1" applyAlignment="1">
      <alignment horizontal="right" vertical="center" wrapText="1"/>
    </xf>
    <xf numFmtId="165" fontId="8" fillId="0" borderId="8" xfId="0" applyNumberFormat="1" applyFont="1" applyBorder="1" applyAlignment="1">
      <alignment horizontal="center"/>
    </xf>
    <xf numFmtId="0" fontId="3" fillId="0" borderId="8" xfId="0" applyFont="1" applyBorder="1" applyAlignment="1">
      <alignment vertical="top"/>
    </xf>
    <xf numFmtId="0" fontId="7" fillId="0" borderId="8" xfId="0" applyFont="1" applyBorder="1" applyAlignment="1">
      <alignment vertical="top" wrapText="1"/>
    </xf>
    <xf numFmtId="165" fontId="4" fillId="0" borderId="8" xfId="0" applyNumberFormat="1" applyFont="1" applyBorder="1" applyAlignment="1">
      <alignment horizontal="center" vertical="top"/>
    </xf>
    <xf numFmtId="0" fontId="22" fillId="0" borderId="1" xfId="0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164" fontId="4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9"/>
  <sheetViews>
    <sheetView workbookViewId="0">
      <selection sqref="A1:H1"/>
    </sheetView>
  </sheetViews>
  <sheetFormatPr defaultColWidth="14.42578125" defaultRowHeight="15" customHeight="1"/>
  <cols>
    <col min="1" max="1" width="25" customWidth="1"/>
    <col min="2" max="6" width="8.7109375" customWidth="1"/>
    <col min="7" max="7" width="17.85546875" customWidth="1"/>
    <col min="8" max="24" width="8.7109375" customWidth="1"/>
  </cols>
  <sheetData>
    <row r="1" spans="1:9" ht="14.25" customHeight="1">
      <c r="A1" s="137" t="s">
        <v>0</v>
      </c>
      <c r="B1" s="138" t="s">
        <v>1</v>
      </c>
      <c r="C1" s="138" t="s">
        <v>2</v>
      </c>
      <c r="D1" s="138" t="s">
        <v>3</v>
      </c>
      <c r="E1" s="138" t="s">
        <v>4</v>
      </c>
      <c r="F1" s="138" t="s">
        <v>5</v>
      </c>
      <c r="G1" s="139" t="s">
        <v>6</v>
      </c>
      <c r="H1" s="138" t="s">
        <v>7</v>
      </c>
      <c r="I1" s="1"/>
    </row>
    <row r="2" spans="1:9" ht="14.25" customHeight="1">
      <c r="A2" s="1" t="s">
        <v>8</v>
      </c>
      <c r="B2" s="2">
        <v>105000</v>
      </c>
      <c r="C2" s="3">
        <f t="shared" ref="C2:F2" si="0">B2*1.04</f>
        <v>109200</v>
      </c>
      <c r="D2" s="3">
        <f t="shared" si="0"/>
        <v>113568</v>
      </c>
      <c r="E2" s="3">
        <f t="shared" si="0"/>
        <v>118110.72</v>
      </c>
      <c r="F2" s="3">
        <f t="shared" si="0"/>
        <v>122835.14880000001</v>
      </c>
      <c r="G2" s="4">
        <f t="shared" ref="G2:G4" si="1">SUM(B2:F2)</f>
        <v>568713.86879999994</v>
      </c>
      <c r="H2" s="1"/>
      <c r="I2" s="1"/>
    </row>
    <row r="3" spans="1:9" ht="14.25" customHeight="1">
      <c r="A3" s="1" t="s">
        <v>9</v>
      </c>
      <c r="B3" s="2">
        <v>53000</v>
      </c>
      <c r="C3" s="3">
        <f t="shared" ref="C3:F3" si="2">B3*1.04</f>
        <v>55120</v>
      </c>
      <c r="D3" s="3">
        <f t="shared" si="2"/>
        <v>57324.800000000003</v>
      </c>
      <c r="E3" s="3">
        <f t="shared" si="2"/>
        <v>59617.792000000009</v>
      </c>
      <c r="F3" s="3">
        <f t="shared" si="2"/>
        <v>62002.503680000009</v>
      </c>
      <c r="G3" s="4">
        <f t="shared" si="1"/>
        <v>287065.09568000003</v>
      </c>
      <c r="H3" s="1"/>
      <c r="I3" s="1"/>
    </row>
    <row r="4" spans="1:9" ht="14.25" customHeight="1">
      <c r="A4" s="1" t="s">
        <v>10</v>
      </c>
      <c r="B4" s="2">
        <v>53000</v>
      </c>
      <c r="C4" s="3">
        <f t="shared" ref="C4:F4" si="3">B4*1.04</f>
        <v>55120</v>
      </c>
      <c r="D4" s="3">
        <f t="shared" si="3"/>
        <v>57324.800000000003</v>
      </c>
      <c r="E4" s="3">
        <f t="shared" si="3"/>
        <v>59617.792000000009</v>
      </c>
      <c r="F4" s="3">
        <f t="shared" si="3"/>
        <v>62002.503680000009</v>
      </c>
      <c r="G4" s="4">
        <f t="shared" si="1"/>
        <v>287065.09568000003</v>
      </c>
      <c r="H4" s="1"/>
      <c r="I4" s="1"/>
    </row>
    <row r="5" spans="1:9" ht="14.25" customHeight="1">
      <c r="A5" s="5" t="s">
        <v>11</v>
      </c>
      <c r="B5" s="6">
        <f t="shared" ref="B5:G5" si="4">SUM(B2:B4)</f>
        <v>211000</v>
      </c>
      <c r="C5" s="6">
        <f t="shared" si="4"/>
        <v>219440</v>
      </c>
      <c r="D5" s="6">
        <f t="shared" si="4"/>
        <v>228217.59999999998</v>
      </c>
      <c r="E5" s="6">
        <f t="shared" si="4"/>
        <v>237346.30400000003</v>
      </c>
      <c r="F5" s="6">
        <f t="shared" si="4"/>
        <v>246840.15616000001</v>
      </c>
      <c r="G5" s="6">
        <f t="shared" si="4"/>
        <v>1142844.0601599999</v>
      </c>
      <c r="H5" s="1"/>
      <c r="I5" s="1"/>
    </row>
    <row r="6" spans="1:9" ht="14.25" customHeight="1">
      <c r="A6" s="1"/>
      <c r="B6" s="1"/>
      <c r="C6" s="1"/>
      <c r="D6" s="1"/>
      <c r="E6" s="1"/>
      <c r="F6" s="1"/>
      <c r="G6" s="1"/>
      <c r="H6" s="1"/>
      <c r="I6" s="1"/>
    </row>
    <row r="7" spans="1:9" ht="14.25" customHeight="1">
      <c r="A7" s="1"/>
      <c r="B7" s="1"/>
      <c r="C7" s="1"/>
      <c r="D7" s="1"/>
      <c r="E7" s="1"/>
      <c r="F7" s="1"/>
      <c r="G7" s="1"/>
      <c r="H7" s="1"/>
      <c r="I7" s="1"/>
    </row>
    <row r="8" spans="1:9" ht="14.25" customHeight="1"/>
    <row r="9" spans="1:9" ht="14.25" customHeight="1"/>
    <row r="10" spans="1:9" ht="14.25" customHeight="1"/>
    <row r="11" spans="1:9" ht="14.25" customHeight="1"/>
    <row r="12" spans="1:9" ht="14.25" customHeight="1"/>
    <row r="13" spans="1:9" ht="14.25" customHeight="1"/>
    <row r="14" spans="1:9" ht="14.25" customHeight="1"/>
    <row r="15" spans="1:9" ht="14.25" customHeight="1"/>
    <row r="16" spans="1:9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</sheetData>
  <pageMargins left="0.7" right="0.7" top="0.75" bottom="0.75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95"/>
  <sheetViews>
    <sheetView topLeftCell="D1" workbookViewId="0">
      <selection activeCell="G14" sqref="G14"/>
    </sheetView>
  </sheetViews>
  <sheetFormatPr defaultColWidth="14.42578125" defaultRowHeight="15" customHeight="1"/>
  <cols>
    <col min="1" max="1" width="14" style="41" customWidth="1"/>
    <col min="2" max="2" width="36" style="41" customWidth="1"/>
    <col min="3" max="3" width="11.42578125" style="41" customWidth="1"/>
    <col min="4" max="4" width="29.28515625" style="41" customWidth="1"/>
    <col min="5" max="5" width="10.7109375" style="41" customWidth="1"/>
    <col min="6" max="6" width="12.140625" style="41" customWidth="1"/>
    <col min="7" max="9" width="10.7109375" style="41" customWidth="1"/>
    <col min="10" max="11" width="13.5703125" style="41" customWidth="1"/>
    <col min="12" max="12" width="10.140625" style="41" customWidth="1"/>
    <col min="13" max="13" width="106.85546875" style="153" customWidth="1"/>
    <col min="14" max="14" width="15.140625" customWidth="1"/>
    <col min="15" max="27" width="8.7109375" customWidth="1"/>
  </cols>
  <sheetData>
    <row r="1" spans="1:16" ht="14.25" customHeight="1">
      <c r="A1" s="140" t="s">
        <v>56</v>
      </c>
      <c r="B1" s="140" t="s">
        <v>57</v>
      </c>
      <c r="C1" s="140" t="s">
        <v>58</v>
      </c>
      <c r="D1" s="140" t="s">
        <v>59</v>
      </c>
      <c r="E1" s="141" t="s">
        <v>1</v>
      </c>
      <c r="F1" s="141" t="s">
        <v>2</v>
      </c>
      <c r="G1" s="141" t="s">
        <v>3</v>
      </c>
      <c r="H1" s="141" t="s">
        <v>4</v>
      </c>
      <c r="I1" s="141" t="s">
        <v>5</v>
      </c>
      <c r="J1" s="140" t="s">
        <v>60</v>
      </c>
      <c r="K1" s="140" t="s">
        <v>61</v>
      </c>
      <c r="L1" s="142" t="s">
        <v>62</v>
      </c>
      <c r="M1" s="143" t="s">
        <v>63</v>
      </c>
      <c r="N1" s="54"/>
      <c r="O1" s="55"/>
      <c r="P1" s="56"/>
    </row>
    <row r="2" spans="1:16" ht="14.25" customHeight="1">
      <c r="A2" s="41" t="s">
        <v>64</v>
      </c>
      <c r="B2" s="144" t="s">
        <v>65</v>
      </c>
      <c r="D2" s="41" t="s">
        <v>66</v>
      </c>
      <c r="E2" s="145">
        <v>119346</v>
      </c>
      <c r="F2" s="145"/>
      <c r="G2" s="145"/>
      <c r="H2" s="145"/>
      <c r="I2" s="145"/>
      <c r="J2" s="22">
        <f t="shared" ref="J2:J39" si="0">K2-L2</f>
        <v>119346</v>
      </c>
      <c r="K2" s="145">
        <v>200000</v>
      </c>
      <c r="L2" s="22">
        <v>80654</v>
      </c>
      <c r="M2" s="146" t="s">
        <v>67</v>
      </c>
      <c r="N2" s="58"/>
      <c r="O2" s="56"/>
      <c r="P2" s="56"/>
    </row>
    <row r="3" spans="1:16" ht="14.25" customHeight="1">
      <c r="B3" s="41" t="s">
        <v>68</v>
      </c>
      <c r="D3" s="41" t="s">
        <v>66</v>
      </c>
      <c r="E3" s="145">
        <v>210544</v>
      </c>
      <c r="F3" s="145"/>
      <c r="G3" s="145"/>
      <c r="H3" s="145"/>
      <c r="I3" s="145"/>
      <c r="J3" s="22">
        <f t="shared" si="0"/>
        <v>210544</v>
      </c>
      <c r="K3" s="145">
        <v>250000</v>
      </c>
      <c r="L3" s="22">
        <v>39456</v>
      </c>
      <c r="M3" s="147" t="s">
        <v>67</v>
      </c>
      <c r="N3" s="58"/>
      <c r="O3" s="56"/>
      <c r="P3" s="56"/>
    </row>
    <row r="4" spans="1:16" ht="14.25" customHeight="1">
      <c r="B4" s="148" t="s">
        <v>69</v>
      </c>
      <c r="D4" s="41" t="s">
        <v>66</v>
      </c>
      <c r="E4" s="145">
        <v>433000</v>
      </c>
      <c r="F4" s="145"/>
      <c r="G4" s="145"/>
      <c r="H4" s="145"/>
      <c r="I4" s="145"/>
      <c r="J4" s="22">
        <f t="shared" si="0"/>
        <v>433000</v>
      </c>
      <c r="K4" s="145">
        <v>500000</v>
      </c>
      <c r="L4" s="22">
        <v>67000</v>
      </c>
      <c r="M4" s="147" t="s">
        <v>67</v>
      </c>
      <c r="N4" s="58"/>
      <c r="O4" s="56"/>
      <c r="P4" s="56"/>
    </row>
    <row r="5" spans="1:16" ht="14.25" customHeight="1">
      <c r="B5" s="41" t="s">
        <v>70</v>
      </c>
      <c r="D5" s="41" t="s">
        <v>66</v>
      </c>
      <c r="E5" s="145"/>
      <c r="F5" s="145">
        <v>660014</v>
      </c>
      <c r="G5" s="145"/>
      <c r="H5" s="145"/>
      <c r="I5" s="145"/>
      <c r="J5" s="22">
        <f t="shared" si="0"/>
        <v>660014</v>
      </c>
      <c r="K5" s="145">
        <v>800000</v>
      </c>
      <c r="L5" s="22">
        <v>139986</v>
      </c>
      <c r="M5" s="147" t="s">
        <v>67</v>
      </c>
      <c r="N5" s="58"/>
      <c r="O5" s="56"/>
      <c r="P5" s="56"/>
    </row>
    <row r="6" spans="1:16" ht="14.25" customHeight="1">
      <c r="B6" s="148" t="s">
        <v>71</v>
      </c>
      <c r="D6" s="41" t="s">
        <v>66</v>
      </c>
      <c r="E6" s="145"/>
      <c r="F6" s="145">
        <v>202776</v>
      </c>
      <c r="G6" s="145"/>
      <c r="H6" s="145"/>
      <c r="I6" s="145"/>
      <c r="J6" s="22">
        <f t="shared" si="0"/>
        <v>202776</v>
      </c>
      <c r="K6" s="145">
        <v>250000</v>
      </c>
      <c r="L6" s="22">
        <v>47224</v>
      </c>
      <c r="M6" s="147" t="s">
        <v>67</v>
      </c>
      <c r="N6" s="58"/>
      <c r="O6" s="56"/>
      <c r="P6" s="56"/>
    </row>
    <row r="7" spans="1:16" ht="14.25" customHeight="1">
      <c r="B7" s="148" t="s">
        <v>72</v>
      </c>
      <c r="D7" s="41" t="s">
        <v>66</v>
      </c>
      <c r="E7" s="145"/>
      <c r="F7" s="145">
        <v>80977</v>
      </c>
      <c r="G7" s="145"/>
      <c r="H7" s="145"/>
      <c r="I7" s="145"/>
      <c r="J7" s="22">
        <f t="shared" si="0"/>
        <v>80977</v>
      </c>
      <c r="K7" s="145">
        <v>100000</v>
      </c>
      <c r="L7" s="22">
        <v>19023</v>
      </c>
      <c r="M7" s="147" t="s">
        <v>67</v>
      </c>
      <c r="N7" s="58"/>
      <c r="O7" s="56"/>
      <c r="P7" s="56"/>
    </row>
    <row r="8" spans="1:16" ht="14.25" customHeight="1">
      <c r="B8" s="148" t="s">
        <v>73</v>
      </c>
      <c r="D8" s="41" t="s">
        <v>66</v>
      </c>
      <c r="E8" s="145"/>
      <c r="F8" s="145"/>
      <c r="G8" s="145">
        <v>331866</v>
      </c>
      <c r="H8" s="145"/>
      <c r="I8" s="145"/>
      <c r="J8" s="22">
        <f t="shared" si="0"/>
        <v>331866</v>
      </c>
      <c r="K8" s="145">
        <v>350000</v>
      </c>
      <c r="L8" s="22">
        <v>18134</v>
      </c>
      <c r="M8" s="147" t="s">
        <v>67</v>
      </c>
      <c r="N8" s="58"/>
      <c r="O8" s="56"/>
      <c r="P8" s="56"/>
    </row>
    <row r="9" spans="1:16" ht="14.25" customHeight="1">
      <c r="B9" s="148" t="s">
        <v>74</v>
      </c>
      <c r="D9" s="41" t="s">
        <v>66</v>
      </c>
      <c r="E9" s="145"/>
      <c r="F9" s="145"/>
      <c r="G9" s="145">
        <v>42479</v>
      </c>
      <c r="H9" s="145"/>
      <c r="I9" s="145"/>
      <c r="J9" s="22">
        <f t="shared" si="0"/>
        <v>42479</v>
      </c>
      <c r="K9" s="145">
        <v>50000</v>
      </c>
      <c r="L9" s="22">
        <v>7521</v>
      </c>
      <c r="M9" s="147" t="s">
        <v>67</v>
      </c>
      <c r="N9" s="58"/>
      <c r="O9" s="56"/>
      <c r="P9" s="56"/>
    </row>
    <row r="10" spans="1:16" ht="14.25" customHeight="1">
      <c r="B10" s="148" t="s">
        <v>75</v>
      </c>
      <c r="D10" s="41" t="s">
        <v>66</v>
      </c>
      <c r="E10" s="145"/>
      <c r="F10" s="145"/>
      <c r="G10" s="145">
        <v>163047</v>
      </c>
      <c r="H10" s="145"/>
      <c r="I10" s="145"/>
      <c r="J10" s="22">
        <f t="shared" si="0"/>
        <v>163047</v>
      </c>
      <c r="K10" s="145">
        <v>175000</v>
      </c>
      <c r="L10" s="22">
        <v>11953</v>
      </c>
      <c r="M10" s="147" t="s">
        <v>67</v>
      </c>
      <c r="N10" s="58"/>
      <c r="O10" s="56"/>
      <c r="P10" s="56"/>
    </row>
    <row r="11" spans="1:16" ht="14.25" customHeight="1">
      <c r="B11" s="148" t="s">
        <v>76</v>
      </c>
      <c r="C11" s="41" t="s">
        <v>77</v>
      </c>
      <c r="D11" s="41" t="s">
        <v>66</v>
      </c>
      <c r="E11" s="145"/>
      <c r="F11" s="145"/>
      <c r="G11" s="145"/>
      <c r="H11" s="145">
        <v>219812</v>
      </c>
      <c r="I11" s="145"/>
      <c r="J11" s="22">
        <f t="shared" si="0"/>
        <v>219812</v>
      </c>
      <c r="K11" s="145">
        <v>250000</v>
      </c>
      <c r="L11" s="22">
        <v>30188</v>
      </c>
      <c r="M11" s="147" t="s">
        <v>67</v>
      </c>
      <c r="N11" s="58"/>
      <c r="O11" s="56"/>
      <c r="P11" s="56"/>
    </row>
    <row r="12" spans="1:16" ht="14.25" customHeight="1">
      <c r="B12" s="148" t="s">
        <v>78</v>
      </c>
      <c r="D12" s="41" t="s">
        <v>66</v>
      </c>
      <c r="E12" s="145"/>
      <c r="F12" s="145"/>
      <c r="G12" s="145"/>
      <c r="H12" s="145">
        <v>295549</v>
      </c>
      <c r="I12" s="145"/>
      <c r="J12" s="22">
        <f t="shared" si="0"/>
        <v>295549</v>
      </c>
      <c r="K12" s="145">
        <v>500000</v>
      </c>
      <c r="L12" s="22">
        <v>204451</v>
      </c>
      <c r="M12" s="147" t="s">
        <v>67</v>
      </c>
      <c r="N12" s="58"/>
      <c r="O12" s="56"/>
      <c r="P12" s="56"/>
    </row>
    <row r="13" spans="1:16" ht="14.25" customHeight="1">
      <c r="B13" s="41" t="s">
        <v>79</v>
      </c>
      <c r="C13" s="41" t="s">
        <v>77</v>
      </c>
      <c r="D13" s="41" t="s">
        <v>66</v>
      </c>
      <c r="E13" s="145"/>
      <c r="F13" s="145"/>
      <c r="G13" s="145"/>
      <c r="H13" s="145">
        <v>63855</v>
      </c>
      <c r="I13" s="145"/>
      <c r="J13" s="22">
        <f t="shared" si="0"/>
        <v>63855</v>
      </c>
      <c r="K13" s="145">
        <v>75000</v>
      </c>
      <c r="L13" s="22">
        <v>11145</v>
      </c>
      <c r="M13" s="147" t="s">
        <v>67</v>
      </c>
      <c r="N13" s="58"/>
      <c r="O13" s="59"/>
      <c r="P13" s="56"/>
    </row>
    <row r="14" spans="1:16" ht="14.25" customHeight="1">
      <c r="B14" s="41" t="s">
        <v>70</v>
      </c>
      <c r="D14" s="41" t="s">
        <v>80</v>
      </c>
      <c r="E14" s="145"/>
      <c r="F14" s="145">
        <v>9803862</v>
      </c>
      <c r="G14" s="145"/>
      <c r="H14" s="145"/>
      <c r="I14" s="145"/>
      <c r="J14" s="22">
        <f t="shared" si="0"/>
        <v>9803862</v>
      </c>
      <c r="K14" s="145">
        <v>11399840</v>
      </c>
      <c r="L14" s="22">
        <v>1595978</v>
      </c>
      <c r="M14" s="147" t="s">
        <v>81</v>
      </c>
      <c r="N14" s="58"/>
      <c r="O14" s="56"/>
      <c r="P14" s="56"/>
    </row>
    <row r="15" spans="1:16" ht="14.25" customHeight="1">
      <c r="B15" s="41" t="s">
        <v>68</v>
      </c>
      <c r="D15" s="41" t="s">
        <v>80</v>
      </c>
      <c r="E15" s="145"/>
      <c r="F15" s="145">
        <v>3731740</v>
      </c>
      <c r="G15" s="145"/>
      <c r="H15" s="145"/>
      <c r="I15" s="145"/>
      <c r="J15" s="22">
        <f t="shared" si="0"/>
        <v>3731740</v>
      </c>
      <c r="K15" s="145">
        <v>4339233</v>
      </c>
      <c r="L15" s="22">
        <v>607493</v>
      </c>
      <c r="M15" s="147" t="s">
        <v>81</v>
      </c>
      <c r="N15" s="58"/>
      <c r="O15" s="56"/>
      <c r="P15" s="56"/>
    </row>
    <row r="16" spans="1:16" ht="14.25" customHeight="1">
      <c r="B16" s="148" t="s">
        <v>71</v>
      </c>
      <c r="D16" s="41" t="s">
        <v>80</v>
      </c>
      <c r="E16" s="145"/>
      <c r="F16" s="145"/>
      <c r="G16" s="145">
        <v>2292101</v>
      </c>
      <c r="H16" s="145"/>
      <c r="I16" s="145"/>
      <c r="J16" s="22">
        <f t="shared" si="0"/>
        <v>2292101</v>
      </c>
      <c r="K16" s="145">
        <v>2665234</v>
      </c>
      <c r="L16" s="22">
        <v>373133</v>
      </c>
      <c r="M16" s="147" t="s">
        <v>81</v>
      </c>
      <c r="N16" s="58"/>
      <c r="O16" s="56"/>
      <c r="P16" s="56"/>
    </row>
    <row r="17" spans="1:16" ht="14.25" customHeight="1">
      <c r="B17" s="148" t="s">
        <v>72</v>
      </c>
      <c r="D17" s="41" t="s">
        <v>80</v>
      </c>
      <c r="E17" s="145"/>
      <c r="F17" s="145"/>
      <c r="G17" s="145">
        <v>590761</v>
      </c>
      <c r="H17" s="145"/>
      <c r="I17" s="145"/>
      <c r="J17" s="22">
        <f t="shared" si="0"/>
        <v>590761</v>
      </c>
      <c r="K17" s="145">
        <v>686932</v>
      </c>
      <c r="L17" s="22">
        <v>96171</v>
      </c>
      <c r="M17" s="147" t="s">
        <v>81</v>
      </c>
      <c r="N17" s="58"/>
      <c r="O17" s="56"/>
      <c r="P17" s="56"/>
    </row>
    <row r="18" spans="1:16" ht="14.25" customHeight="1">
      <c r="B18" s="148" t="s">
        <v>74</v>
      </c>
      <c r="D18" s="41" t="s">
        <v>80</v>
      </c>
      <c r="E18" s="145"/>
      <c r="F18" s="145"/>
      <c r="G18" s="145"/>
      <c r="H18" s="145">
        <v>248734</v>
      </c>
      <c r="I18" s="145"/>
      <c r="J18" s="22">
        <f t="shared" si="0"/>
        <v>248734</v>
      </c>
      <c r="K18" s="145">
        <v>289225</v>
      </c>
      <c r="L18" s="22">
        <v>40491</v>
      </c>
      <c r="M18" s="149" t="s">
        <v>81</v>
      </c>
      <c r="N18" s="58"/>
      <c r="O18" s="56"/>
      <c r="P18" s="56"/>
    </row>
    <row r="19" spans="1:16" ht="14.25" customHeight="1">
      <c r="B19" s="148" t="s">
        <v>75</v>
      </c>
      <c r="D19" s="41" t="s">
        <v>80</v>
      </c>
      <c r="E19" s="145"/>
      <c r="F19" s="145"/>
      <c r="G19" s="145"/>
      <c r="H19" s="145">
        <v>375920</v>
      </c>
      <c r="I19" s="145"/>
      <c r="J19" s="22">
        <f t="shared" si="0"/>
        <v>375920</v>
      </c>
      <c r="K19" s="145">
        <v>437116</v>
      </c>
      <c r="L19" s="22">
        <v>61196</v>
      </c>
      <c r="M19" s="149" t="s">
        <v>81</v>
      </c>
      <c r="N19" s="58"/>
      <c r="O19" s="56"/>
      <c r="P19" s="56"/>
    </row>
    <row r="20" spans="1:16" ht="14.25" customHeight="1">
      <c r="B20" s="41" t="s">
        <v>76</v>
      </c>
      <c r="C20" s="41" t="s">
        <v>77</v>
      </c>
      <c r="D20" s="41" t="s">
        <v>80</v>
      </c>
      <c r="E20" s="145"/>
      <c r="F20" s="145"/>
      <c r="G20" s="145"/>
      <c r="H20" s="145"/>
      <c r="I20" s="145">
        <v>975115</v>
      </c>
      <c r="J20" s="22">
        <f t="shared" si="0"/>
        <v>975115</v>
      </c>
      <c r="K20" s="145">
        <v>1133855</v>
      </c>
      <c r="L20" s="22">
        <v>158740</v>
      </c>
      <c r="M20" s="149" t="s">
        <v>81</v>
      </c>
      <c r="N20" s="58"/>
      <c r="O20" s="56"/>
      <c r="P20" s="56"/>
    </row>
    <row r="21" spans="1:16" ht="14.25" customHeight="1">
      <c r="B21" s="41" t="s">
        <v>79</v>
      </c>
      <c r="C21" s="41" t="s">
        <v>77</v>
      </c>
      <c r="D21" s="41" t="s">
        <v>80</v>
      </c>
      <c r="E21" s="145"/>
      <c r="F21" s="145"/>
      <c r="G21" s="145"/>
      <c r="H21" s="145"/>
      <c r="I21" s="145">
        <v>342766</v>
      </c>
      <c r="J21" s="22">
        <f t="shared" si="0"/>
        <v>342766</v>
      </c>
      <c r="K21" s="145">
        <v>398565</v>
      </c>
      <c r="L21" s="22">
        <v>55799</v>
      </c>
      <c r="M21" s="149" t="s">
        <v>81</v>
      </c>
      <c r="N21" s="58"/>
      <c r="O21" s="56"/>
      <c r="P21" s="56"/>
    </row>
    <row r="22" spans="1:16" ht="14.25" customHeight="1">
      <c r="B22" s="148" t="s">
        <v>69</v>
      </c>
      <c r="D22" s="41" t="s">
        <v>82</v>
      </c>
      <c r="E22" s="145">
        <v>441546</v>
      </c>
      <c r="F22" s="145"/>
      <c r="G22" s="145"/>
      <c r="H22" s="145"/>
      <c r="I22" s="145"/>
      <c r="J22" s="22">
        <f t="shared" si="0"/>
        <v>441546</v>
      </c>
      <c r="K22" s="145">
        <v>443771</v>
      </c>
      <c r="L22" s="22">
        <v>2225</v>
      </c>
      <c r="M22" s="150" t="s">
        <v>83</v>
      </c>
      <c r="N22" s="58"/>
      <c r="O22" s="56"/>
      <c r="P22" s="56"/>
    </row>
    <row r="23" spans="1:16" ht="14.25" customHeight="1">
      <c r="B23" s="41" t="s">
        <v>84</v>
      </c>
      <c r="D23" s="41" t="s">
        <v>82</v>
      </c>
      <c r="E23" s="145"/>
      <c r="F23" s="145">
        <v>722688</v>
      </c>
      <c r="G23" s="145"/>
      <c r="H23" s="145"/>
      <c r="I23" s="145"/>
      <c r="J23" s="22">
        <f t="shared" si="0"/>
        <v>722688</v>
      </c>
      <c r="K23" s="145">
        <v>726171</v>
      </c>
      <c r="L23" s="22">
        <v>3483</v>
      </c>
      <c r="M23" s="150" t="s">
        <v>83</v>
      </c>
      <c r="N23" s="58"/>
      <c r="O23" s="56"/>
    </row>
    <row r="24" spans="1:16" ht="14.25" customHeight="1">
      <c r="B24" s="148" t="s">
        <v>85</v>
      </c>
      <c r="D24" s="41" t="s">
        <v>82</v>
      </c>
      <c r="E24" s="145"/>
      <c r="F24" s="145"/>
      <c r="G24" s="145">
        <v>561023</v>
      </c>
      <c r="H24" s="145"/>
      <c r="I24" s="145"/>
      <c r="J24" s="22">
        <f t="shared" si="0"/>
        <v>561023</v>
      </c>
      <c r="K24" s="145">
        <v>564800</v>
      </c>
      <c r="L24" s="22">
        <v>3777</v>
      </c>
      <c r="M24" s="150" t="s">
        <v>83</v>
      </c>
      <c r="N24" s="58"/>
      <c r="O24" s="56"/>
    </row>
    <row r="25" spans="1:16" ht="14.25" customHeight="1">
      <c r="B25" s="41" t="s">
        <v>86</v>
      </c>
      <c r="D25" s="41" t="s">
        <v>82</v>
      </c>
      <c r="E25" s="145"/>
      <c r="F25" s="145"/>
      <c r="G25" s="145">
        <v>421703</v>
      </c>
      <c r="H25" s="145"/>
      <c r="I25" s="145"/>
      <c r="J25" s="22">
        <f t="shared" si="0"/>
        <v>421703</v>
      </c>
      <c r="K25" s="145">
        <v>423600</v>
      </c>
      <c r="L25" s="22">
        <v>1897</v>
      </c>
      <c r="M25" s="150" t="s">
        <v>83</v>
      </c>
      <c r="N25" s="58"/>
      <c r="O25" s="56"/>
    </row>
    <row r="26" spans="1:16" ht="14.25" customHeight="1">
      <c r="B26" s="41" t="s">
        <v>76</v>
      </c>
      <c r="C26" s="41" t="s">
        <v>77</v>
      </c>
      <c r="D26" s="41" t="s">
        <v>82</v>
      </c>
      <c r="E26" s="145"/>
      <c r="F26" s="145"/>
      <c r="G26" s="145"/>
      <c r="H26" s="145"/>
      <c r="I26" s="145">
        <v>803162</v>
      </c>
      <c r="J26" s="22">
        <f t="shared" si="0"/>
        <v>803162</v>
      </c>
      <c r="K26" s="145">
        <v>806857</v>
      </c>
      <c r="L26" s="22">
        <v>3695</v>
      </c>
      <c r="M26" s="150" t="s">
        <v>83</v>
      </c>
      <c r="N26" s="58"/>
      <c r="O26" s="56"/>
    </row>
    <row r="27" spans="1:16" ht="14.25" customHeight="1">
      <c r="A27" s="41" t="s">
        <v>87</v>
      </c>
      <c r="B27" s="144" t="s">
        <v>65</v>
      </c>
      <c r="D27" s="41" t="s">
        <v>88</v>
      </c>
      <c r="E27" s="145"/>
      <c r="F27" s="145">
        <v>47403</v>
      </c>
      <c r="G27" s="145"/>
      <c r="H27" s="145"/>
      <c r="I27" s="145"/>
      <c r="J27" s="22">
        <f t="shared" si="0"/>
        <v>47403</v>
      </c>
      <c r="K27" s="145">
        <v>72816</v>
      </c>
      <c r="L27" s="87">
        <v>25413</v>
      </c>
      <c r="M27" s="149" t="s">
        <v>89</v>
      </c>
      <c r="N27" s="58"/>
      <c r="O27" s="56"/>
    </row>
    <row r="28" spans="1:16" ht="14.25" customHeight="1">
      <c r="B28" s="41" t="s">
        <v>70</v>
      </c>
      <c r="D28" s="41" t="s">
        <v>88</v>
      </c>
      <c r="E28" s="145"/>
      <c r="F28" s="145">
        <v>47403</v>
      </c>
      <c r="G28" s="145"/>
      <c r="H28" s="145"/>
      <c r="I28" s="145"/>
      <c r="J28" s="22">
        <f t="shared" si="0"/>
        <v>47403</v>
      </c>
      <c r="K28" s="145">
        <v>72816</v>
      </c>
      <c r="L28" s="87">
        <v>25413</v>
      </c>
      <c r="M28" s="149" t="s">
        <v>89</v>
      </c>
      <c r="N28" s="58"/>
      <c r="O28" s="56"/>
    </row>
    <row r="29" spans="1:16" ht="14.25" customHeight="1">
      <c r="B29" s="148" t="s">
        <v>85</v>
      </c>
      <c r="D29" s="41" t="s">
        <v>90</v>
      </c>
      <c r="E29" s="145"/>
      <c r="F29" s="145"/>
      <c r="G29" s="145">
        <v>81371</v>
      </c>
      <c r="H29" s="145"/>
      <c r="I29" s="145"/>
      <c r="J29" s="22">
        <f t="shared" si="0"/>
        <v>81371</v>
      </c>
      <c r="K29" s="145">
        <v>108824</v>
      </c>
      <c r="L29" s="87">
        <v>27453</v>
      </c>
      <c r="M29" s="151" t="s">
        <v>89</v>
      </c>
      <c r="N29" s="58"/>
      <c r="O29" s="56"/>
    </row>
    <row r="30" spans="1:16" ht="14.25" customHeight="1">
      <c r="B30" s="41" t="s">
        <v>91</v>
      </c>
      <c r="D30" s="41" t="s">
        <v>88</v>
      </c>
      <c r="E30" s="145"/>
      <c r="F30" s="145">
        <v>47403</v>
      </c>
      <c r="G30" s="145"/>
      <c r="H30" s="145"/>
      <c r="I30" s="145"/>
      <c r="J30" s="22">
        <f t="shared" si="0"/>
        <v>47403</v>
      </c>
      <c r="K30" s="145">
        <v>72816</v>
      </c>
      <c r="L30" s="87">
        <v>25413</v>
      </c>
      <c r="M30" s="151" t="s">
        <v>89</v>
      </c>
      <c r="N30" s="58"/>
      <c r="O30" s="56"/>
    </row>
    <row r="31" spans="1:16" ht="14.25" customHeight="1">
      <c r="B31" s="41" t="s">
        <v>91</v>
      </c>
      <c r="D31" s="41" t="s">
        <v>88</v>
      </c>
      <c r="E31" s="145"/>
      <c r="F31" s="145">
        <v>47403</v>
      </c>
      <c r="G31" s="145"/>
      <c r="H31" s="145"/>
      <c r="I31" s="145"/>
      <c r="J31" s="22">
        <f t="shared" si="0"/>
        <v>47403</v>
      </c>
      <c r="K31" s="145">
        <v>72816</v>
      </c>
      <c r="L31" s="87">
        <v>25413</v>
      </c>
      <c r="M31" s="151" t="s">
        <v>89</v>
      </c>
      <c r="N31" s="58"/>
      <c r="O31" s="56"/>
    </row>
    <row r="32" spans="1:16" ht="14.25" customHeight="1">
      <c r="B32" s="41" t="s">
        <v>92</v>
      </c>
      <c r="C32" s="41" t="s">
        <v>77</v>
      </c>
      <c r="D32" s="41" t="s">
        <v>88</v>
      </c>
      <c r="E32" s="145"/>
      <c r="F32" s="145"/>
      <c r="G32" s="145">
        <v>16571</v>
      </c>
      <c r="H32" s="145"/>
      <c r="I32" s="145"/>
      <c r="J32" s="22">
        <f t="shared" si="0"/>
        <v>16571</v>
      </c>
      <c r="K32" s="145">
        <v>72816</v>
      </c>
      <c r="L32" s="87">
        <v>56245</v>
      </c>
      <c r="M32" s="151" t="s">
        <v>89</v>
      </c>
      <c r="N32" s="58"/>
      <c r="O32" s="56"/>
    </row>
    <row r="33" spans="1:15" ht="14.25" customHeight="1">
      <c r="B33" s="41" t="s">
        <v>93</v>
      </c>
      <c r="C33" s="41" t="s">
        <v>77</v>
      </c>
      <c r="D33" s="41" t="s">
        <v>88</v>
      </c>
      <c r="E33" s="145"/>
      <c r="F33" s="145"/>
      <c r="G33" s="145">
        <v>16571</v>
      </c>
      <c r="H33" s="145"/>
      <c r="I33" s="145"/>
      <c r="J33" s="22">
        <f t="shared" si="0"/>
        <v>16571</v>
      </c>
      <c r="K33" s="145">
        <v>72816</v>
      </c>
      <c r="L33" s="87">
        <v>56245</v>
      </c>
      <c r="M33" s="151" t="s">
        <v>89</v>
      </c>
      <c r="N33" s="58"/>
      <c r="O33" s="56"/>
    </row>
    <row r="34" spans="1:15" ht="14.25" customHeight="1">
      <c r="B34" s="41" t="s">
        <v>94</v>
      </c>
      <c r="D34" s="41" t="s">
        <v>88</v>
      </c>
      <c r="E34" s="145"/>
      <c r="F34" s="145"/>
      <c r="G34" s="145"/>
      <c r="H34" s="145">
        <v>16571</v>
      </c>
      <c r="I34" s="145"/>
      <c r="J34" s="22">
        <f t="shared" si="0"/>
        <v>16571</v>
      </c>
      <c r="K34" s="145">
        <v>72816</v>
      </c>
      <c r="L34" s="87">
        <v>56245</v>
      </c>
      <c r="M34" s="151" t="s">
        <v>89</v>
      </c>
      <c r="N34" s="58"/>
      <c r="O34" s="56"/>
    </row>
    <row r="35" spans="1:15" ht="14.25" customHeight="1">
      <c r="B35" s="41" t="s">
        <v>94</v>
      </c>
      <c r="D35" s="41" t="s">
        <v>88</v>
      </c>
      <c r="E35" s="145"/>
      <c r="F35" s="145"/>
      <c r="G35" s="145"/>
      <c r="H35" s="145">
        <v>16571</v>
      </c>
      <c r="I35" s="145"/>
      <c r="J35" s="22">
        <f t="shared" si="0"/>
        <v>16571</v>
      </c>
      <c r="K35" s="145">
        <v>72816</v>
      </c>
      <c r="L35" s="87">
        <v>56245</v>
      </c>
      <c r="M35" s="151" t="s">
        <v>89</v>
      </c>
      <c r="N35" s="58"/>
      <c r="O35" s="56"/>
    </row>
    <row r="36" spans="1:15" ht="14.25" customHeight="1">
      <c r="A36" s="152" t="s">
        <v>95</v>
      </c>
      <c r="B36" s="148" t="s">
        <v>69</v>
      </c>
      <c r="D36" s="41" t="s">
        <v>96</v>
      </c>
      <c r="E36" s="145">
        <v>405280</v>
      </c>
      <c r="F36" s="145"/>
      <c r="G36" s="145"/>
      <c r="H36" s="145"/>
      <c r="I36" s="145"/>
      <c r="J36" s="22">
        <f t="shared" si="0"/>
        <v>405280</v>
      </c>
      <c r="K36" s="145">
        <v>1265000</v>
      </c>
      <c r="L36" s="87">
        <v>859720</v>
      </c>
      <c r="M36" s="153" t="s">
        <v>97</v>
      </c>
      <c r="N36" s="58"/>
      <c r="O36" s="56"/>
    </row>
    <row r="37" spans="1:15" ht="14.25" customHeight="1">
      <c r="B37" s="41" t="s">
        <v>98</v>
      </c>
      <c r="D37" s="41" t="s">
        <v>96</v>
      </c>
      <c r="E37" s="145">
        <v>83043</v>
      </c>
      <c r="F37" s="145"/>
      <c r="G37" s="145"/>
      <c r="H37" s="145"/>
      <c r="I37" s="145"/>
      <c r="J37" s="22">
        <f t="shared" si="0"/>
        <v>83043</v>
      </c>
      <c r="K37" s="145">
        <v>194700</v>
      </c>
      <c r="L37" s="87">
        <v>111657</v>
      </c>
      <c r="M37" s="153" t="s">
        <v>97</v>
      </c>
      <c r="N37" s="58"/>
      <c r="O37" s="56"/>
    </row>
    <row r="38" spans="1:15" ht="14.25" customHeight="1">
      <c r="B38" s="144" t="s">
        <v>65</v>
      </c>
      <c r="D38" s="41" t="s">
        <v>96</v>
      </c>
      <c r="E38" s="145"/>
      <c r="F38" s="145">
        <v>405280</v>
      </c>
      <c r="G38" s="145"/>
      <c r="H38" s="145"/>
      <c r="I38" s="145"/>
      <c r="J38" s="22">
        <f t="shared" si="0"/>
        <v>405280</v>
      </c>
      <c r="K38" s="145">
        <v>1265000</v>
      </c>
      <c r="L38" s="87">
        <v>859720</v>
      </c>
      <c r="M38" s="153" t="s">
        <v>97</v>
      </c>
      <c r="N38" s="58"/>
      <c r="O38" s="56"/>
    </row>
    <row r="39" spans="1:15" ht="14.25" customHeight="1">
      <c r="B39" s="41" t="s">
        <v>99</v>
      </c>
      <c r="D39" s="41" t="s">
        <v>96</v>
      </c>
      <c r="E39" s="145"/>
      <c r="F39" s="145"/>
      <c r="G39" s="145">
        <v>83043</v>
      </c>
      <c r="H39" s="145"/>
      <c r="I39" s="145"/>
      <c r="J39" s="22">
        <f t="shared" si="0"/>
        <v>83043</v>
      </c>
      <c r="K39" s="145">
        <v>194700</v>
      </c>
      <c r="L39" s="87">
        <v>111657</v>
      </c>
      <c r="M39" s="153" t="s">
        <v>97</v>
      </c>
      <c r="N39" s="58"/>
      <c r="O39" s="56"/>
    </row>
    <row r="40" spans="1:15" ht="14.25" customHeight="1">
      <c r="D40" s="154" t="s">
        <v>100</v>
      </c>
      <c r="E40" s="155">
        <f t="shared" ref="E40:I40" si="1">SUM(E2:E39)</f>
        <v>1692759</v>
      </c>
      <c r="F40" s="155">
        <f t="shared" si="1"/>
        <v>15796949</v>
      </c>
      <c r="G40" s="155">
        <f t="shared" si="1"/>
        <v>4600536</v>
      </c>
      <c r="H40" s="155">
        <f t="shared" si="1"/>
        <v>1237012</v>
      </c>
      <c r="I40" s="155">
        <f t="shared" si="1"/>
        <v>2121043</v>
      </c>
      <c r="J40" s="28"/>
      <c r="K40" s="22"/>
      <c r="L40" s="22"/>
      <c r="M40" s="156"/>
      <c r="N40" s="62"/>
      <c r="O40" s="63"/>
    </row>
    <row r="41" spans="1:15" ht="14.25" customHeight="1">
      <c r="D41" s="157"/>
      <c r="E41" s="158"/>
      <c r="F41" s="158"/>
      <c r="G41" s="158"/>
      <c r="H41" s="158"/>
      <c r="I41" s="159" t="s">
        <v>101</v>
      </c>
      <c r="J41" s="160">
        <f>SUM(J2:J39)</f>
        <v>25448299</v>
      </c>
      <c r="L41" s="161"/>
      <c r="M41" s="156"/>
      <c r="N41" s="64"/>
      <c r="O41" s="56"/>
    </row>
    <row r="42" spans="1:15" ht="14.25" customHeight="1">
      <c r="E42" s="158"/>
      <c r="F42" s="158"/>
      <c r="G42" s="158"/>
      <c r="H42" s="158"/>
      <c r="I42" s="158"/>
      <c r="J42" s="158"/>
      <c r="K42" s="158"/>
      <c r="L42" s="161"/>
      <c r="M42" s="156"/>
      <c r="N42" s="64"/>
      <c r="O42" s="65"/>
    </row>
    <row r="43" spans="1:15" ht="14.25" customHeight="1">
      <c r="E43" s="158"/>
      <c r="F43" s="158"/>
      <c r="G43" s="158"/>
      <c r="H43" s="158"/>
      <c r="I43" s="158"/>
      <c r="L43" s="161"/>
      <c r="M43" s="156"/>
      <c r="N43" s="64"/>
      <c r="O43" s="56"/>
    </row>
    <row r="44" spans="1:15" ht="14.25" customHeight="1">
      <c r="E44" s="158"/>
      <c r="F44" s="158"/>
      <c r="G44" s="158"/>
      <c r="H44" s="158"/>
      <c r="I44" s="158"/>
      <c r="L44" s="161"/>
      <c r="M44" s="156"/>
      <c r="N44" s="64"/>
      <c r="O44" s="56"/>
    </row>
    <row r="45" spans="1:15" ht="14.25" customHeight="1">
      <c r="E45" s="158"/>
      <c r="F45" s="158"/>
      <c r="G45" s="158"/>
      <c r="H45" s="158"/>
      <c r="I45" s="158"/>
      <c r="L45" s="161"/>
      <c r="M45" s="162"/>
      <c r="N45" s="61"/>
      <c r="O45" s="56"/>
    </row>
    <row r="46" spans="1:15" ht="14.25" customHeight="1">
      <c r="A46" s="163"/>
      <c r="B46" s="163"/>
      <c r="C46" s="163"/>
      <c r="D46" s="163"/>
      <c r="E46" s="158"/>
      <c r="F46" s="158"/>
      <c r="G46" s="158"/>
      <c r="H46" s="158"/>
      <c r="I46" s="158"/>
      <c r="J46" s="163"/>
      <c r="K46" s="163"/>
      <c r="L46" s="164"/>
      <c r="M46" s="165"/>
      <c r="N46" s="66"/>
      <c r="O46" s="56"/>
    </row>
    <row r="47" spans="1:15" ht="14.25" customHeight="1">
      <c r="A47" s="163"/>
      <c r="B47" s="163"/>
      <c r="C47" s="163"/>
      <c r="D47" s="163"/>
      <c r="E47" s="158"/>
      <c r="F47" s="158"/>
      <c r="G47" s="158"/>
      <c r="H47" s="158"/>
      <c r="I47" s="158"/>
      <c r="J47" s="163"/>
      <c r="K47" s="163"/>
      <c r="L47" s="164"/>
      <c r="M47" s="166"/>
      <c r="N47" s="67"/>
      <c r="O47" s="56"/>
    </row>
    <row r="48" spans="1:15" ht="14.25" customHeight="1">
      <c r="B48" s="96"/>
      <c r="C48" s="96"/>
      <c r="D48" s="96"/>
      <c r="E48" s="158"/>
      <c r="F48" s="158"/>
      <c r="G48" s="158"/>
      <c r="H48" s="158"/>
      <c r="I48" s="158"/>
      <c r="J48" s="96"/>
      <c r="K48" s="96"/>
      <c r="L48" s="167"/>
      <c r="M48" s="166"/>
      <c r="N48" s="67"/>
    </row>
    <row r="49" spans="5:12" ht="14.25" customHeight="1">
      <c r="E49" s="158"/>
      <c r="F49" s="158"/>
      <c r="G49" s="158"/>
      <c r="H49" s="158"/>
      <c r="I49" s="158"/>
      <c r="L49" s="167"/>
    </row>
    <row r="50" spans="5:12" ht="14.25" customHeight="1">
      <c r="E50" s="158"/>
      <c r="F50" s="158"/>
      <c r="G50" s="158"/>
      <c r="H50" s="158"/>
      <c r="I50" s="158"/>
      <c r="L50" s="167"/>
    </row>
    <row r="51" spans="5:12" ht="14.25" customHeight="1">
      <c r="E51" s="168"/>
      <c r="F51" s="158"/>
      <c r="G51" s="158"/>
      <c r="H51" s="158"/>
      <c r="I51" s="158"/>
      <c r="J51" s="167"/>
      <c r="K51" s="167"/>
      <c r="L51" s="167"/>
    </row>
    <row r="52" spans="5:12" ht="14.25" customHeight="1">
      <c r="E52" s="158"/>
      <c r="F52" s="158"/>
      <c r="G52" s="158"/>
      <c r="H52" s="158"/>
      <c r="I52" s="158"/>
      <c r="L52" s="167"/>
    </row>
    <row r="53" spans="5:12" ht="14.25" customHeight="1">
      <c r="E53" s="158"/>
      <c r="F53" s="158"/>
      <c r="G53" s="158"/>
      <c r="H53" s="158"/>
      <c r="I53" s="158"/>
      <c r="L53" s="167"/>
    </row>
    <row r="54" spans="5:12" ht="14.25" customHeight="1">
      <c r="E54" s="158"/>
      <c r="F54" s="158"/>
      <c r="G54" s="158"/>
      <c r="H54" s="158"/>
      <c r="I54" s="158"/>
      <c r="L54" s="167"/>
    </row>
    <row r="55" spans="5:12" ht="14.25" customHeight="1">
      <c r="E55" s="158"/>
      <c r="F55" s="158"/>
      <c r="G55" s="158"/>
      <c r="H55" s="158"/>
      <c r="I55" s="158"/>
      <c r="L55" s="167"/>
    </row>
    <row r="56" spans="5:12" ht="14.25" customHeight="1">
      <c r="E56" s="158"/>
      <c r="F56" s="158"/>
      <c r="G56" s="158"/>
      <c r="H56" s="158"/>
      <c r="I56" s="158"/>
      <c r="L56" s="167"/>
    </row>
    <row r="57" spans="5:12" ht="14.25" customHeight="1">
      <c r="E57" s="158"/>
      <c r="F57" s="158"/>
      <c r="G57" s="158"/>
      <c r="H57" s="158"/>
      <c r="I57" s="158"/>
      <c r="L57" s="167"/>
    </row>
    <row r="58" spans="5:12" ht="14.25" customHeight="1">
      <c r="E58" s="158"/>
      <c r="F58" s="158"/>
      <c r="G58" s="158"/>
      <c r="H58" s="158"/>
      <c r="I58" s="158"/>
      <c r="L58" s="167"/>
    </row>
    <row r="59" spans="5:12" ht="14.25" customHeight="1">
      <c r="E59" s="158"/>
      <c r="F59" s="158"/>
      <c r="G59" s="158"/>
      <c r="H59" s="158"/>
      <c r="I59" s="158"/>
      <c r="L59" s="167"/>
    </row>
    <row r="60" spans="5:12" ht="14.25" customHeight="1">
      <c r="E60" s="158"/>
      <c r="F60" s="158"/>
      <c r="G60" s="158"/>
      <c r="H60" s="158"/>
      <c r="I60" s="158"/>
      <c r="L60" s="167"/>
    </row>
    <row r="61" spans="5:12" ht="14.25" customHeight="1">
      <c r="E61" s="158"/>
      <c r="F61" s="158"/>
      <c r="G61" s="158"/>
      <c r="H61" s="158"/>
      <c r="I61" s="158"/>
      <c r="L61" s="167"/>
    </row>
    <row r="62" spans="5:12" ht="14.25" customHeight="1">
      <c r="E62" s="158"/>
      <c r="F62" s="158"/>
      <c r="G62" s="158"/>
      <c r="H62" s="158"/>
      <c r="I62" s="158"/>
      <c r="L62" s="167"/>
    </row>
    <row r="63" spans="5:12" ht="14.25" customHeight="1">
      <c r="E63" s="158"/>
      <c r="F63" s="158"/>
      <c r="G63" s="158"/>
      <c r="H63" s="158"/>
      <c r="I63" s="158"/>
      <c r="L63" s="167"/>
    </row>
    <row r="64" spans="5:12" ht="14.25" customHeight="1">
      <c r="E64" s="158"/>
      <c r="F64" s="158"/>
      <c r="G64" s="158"/>
      <c r="H64" s="158"/>
      <c r="I64" s="158"/>
      <c r="L64" s="167"/>
    </row>
    <row r="65" spans="5:12" ht="14.25" customHeight="1">
      <c r="E65" s="158"/>
      <c r="F65" s="158"/>
      <c r="G65" s="158"/>
      <c r="H65" s="158"/>
      <c r="I65" s="158"/>
      <c r="L65" s="167"/>
    </row>
    <row r="66" spans="5:12" ht="14.25" customHeight="1">
      <c r="E66" s="158"/>
      <c r="F66" s="158"/>
      <c r="G66" s="158"/>
      <c r="H66" s="158"/>
      <c r="I66" s="158"/>
      <c r="L66" s="167"/>
    </row>
    <row r="67" spans="5:12" ht="14.25" customHeight="1">
      <c r="E67" s="158"/>
      <c r="F67" s="158"/>
      <c r="G67" s="158"/>
      <c r="H67" s="158"/>
      <c r="I67" s="158"/>
      <c r="L67" s="167"/>
    </row>
    <row r="68" spans="5:12" ht="14.25" customHeight="1">
      <c r="E68" s="158"/>
      <c r="F68" s="158"/>
      <c r="G68" s="158"/>
      <c r="H68" s="158"/>
      <c r="I68" s="158"/>
      <c r="L68" s="167"/>
    </row>
    <row r="69" spans="5:12" ht="14.25" customHeight="1">
      <c r="E69" s="158"/>
      <c r="F69" s="158"/>
      <c r="G69" s="158"/>
      <c r="H69" s="158"/>
      <c r="I69" s="158"/>
      <c r="L69" s="167"/>
    </row>
    <row r="70" spans="5:12" ht="14.25" customHeight="1">
      <c r="E70" s="158"/>
      <c r="F70" s="158"/>
      <c r="G70" s="158"/>
      <c r="H70" s="158"/>
      <c r="I70" s="158"/>
      <c r="L70" s="167"/>
    </row>
    <row r="71" spans="5:12" ht="14.25" customHeight="1">
      <c r="E71" s="158"/>
      <c r="F71" s="158"/>
      <c r="G71" s="158"/>
      <c r="H71" s="158"/>
      <c r="I71" s="158"/>
      <c r="L71" s="167"/>
    </row>
    <row r="72" spans="5:12" ht="14.25" customHeight="1">
      <c r="E72" s="158"/>
      <c r="F72" s="158"/>
      <c r="G72" s="158"/>
      <c r="H72" s="158"/>
      <c r="I72" s="158"/>
      <c r="L72" s="167"/>
    </row>
    <row r="73" spans="5:12" ht="14.25" customHeight="1">
      <c r="E73" s="158"/>
      <c r="F73" s="158"/>
      <c r="G73" s="158"/>
      <c r="H73" s="158"/>
      <c r="I73" s="158"/>
      <c r="L73" s="167"/>
    </row>
    <row r="74" spans="5:12" ht="14.25" customHeight="1">
      <c r="E74" s="158"/>
      <c r="F74" s="158"/>
      <c r="G74" s="158"/>
      <c r="H74" s="158"/>
      <c r="I74" s="158"/>
      <c r="L74" s="167"/>
    </row>
    <row r="75" spans="5:12" ht="14.25" customHeight="1">
      <c r="E75" s="158"/>
      <c r="F75" s="158"/>
      <c r="G75" s="158"/>
      <c r="H75" s="158"/>
      <c r="I75" s="158"/>
      <c r="L75" s="167"/>
    </row>
    <row r="76" spans="5:12" ht="14.25" customHeight="1">
      <c r="E76" s="158"/>
      <c r="F76" s="158"/>
      <c r="G76" s="158"/>
      <c r="H76" s="158"/>
      <c r="I76" s="158"/>
      <c r="L76" s="167"/>
    </row>
    <row r="77" spans="5:12" ht="14.25" customHeight="1">
      <c r="E77" s="158"/>
      <c r="F77" s="158"/>
      <c r="G77" s="158"/>
      <c r="H77" s="158"/>
      <c r="I77" s="158"/>
      <c r="L77" s="167"/>
    </row>
    <row r="78" spans="5:12" ht="14.25" customHeight="1">
      <c r="E78" s="158"/>
      <c r="F78" s="158"/>
      <c r="G78" s="158"/>
      <c r="H78" s="158"/>
      <c r="I78" s="158"/>
      <c r="L78" s="167"/>
    </row>
    <row r="79" spans="5:12" ht="14.25" customHeight="1">
      <c r="E79" s="158"/>
      <c r="F79" s="158"/>
      <c r="G79" s="158"/>
      <c r="H79" s="158"/>
      <c r="I79" s="158"/>
      <c r="L79" s="167"/>
    </row>
    <row r="80" spans="5:12" ht="14.25" customHeight="1">
      <c r="E80" s="158"/>
      <c r="F80" s="158"/>
      <c r="G80" s="158"/>
      <c r="H80" s="158"/>
      <c r="I80" s="158"/>
      <c r="L80" s="167"/>
    </row>
    <row r="81" spans="5:12" ht="14.25" customHeight="1">
      <c r="E81" s="158"/>
      <c r="F81" s="158"/>
      <c r="G81" s="158"/>
      <c r="H81" s="158"/>
      <c r="I81" s="158"/>
      <c r="L81" s="167"/>
    </row>
    <row r="82" spans="5:12" ht="14.25" customHeight="1">
      <c r="E82" s="158"/>
      <c r="F82" s="158"/>
      <c r="G82" s="158"/>
      <c r="H82" s="158"/>
      <c r="I82" s="158"/>
      <c r="L82" s="167"/>
    </row>
    <row r="83" spans="5:12" ht="14.25" customHeight="1">
      <c r="E83" s="158"/>
      <c r="F83" s="158"/>
      <c r="G83" s="158"/>
      <c r="H83" s="158"/>
      <c r="I83" s="158"/>
      <c r="L83" s="167"/>
    </row>
    <row r="84" spans="5:12" ht="14.25" customHeight="1">
      <c r="E84" s="158"/>
      <c r="F84" s="158"/>
      <c r="G84" s="158"/>
      <c r="H84" s="158"/>
      <c r="I84" s="158"/>
      <c r="L84" s="167"/>
    </row>
    <row r="85" spans="5:12" ht="14.25" customHeight="1">
      <c r="E85" s="158"/>
      <c r="F85" s="158"/>
      <c r="G85" s="158"/>
      <c r="H85" s="158"/>
      <c r="I85" s="158"/>
      <c r="L85" s="167"/>
    </row>
    <row r="86" spans="5:12" ht="14.25" customHeight="1">
      <c r="E86" s="158"/>
      <c r="F86" s="158"/>
      <c r="G86" s="158"/>
      <c r="H86" s="158"/>
      <c r="I86" s="158"/>
      <c r="L86" s="167"/>
    </row>
    <row r="87" spans="5:12" ht="14.25" customHeight="1">
      <c r="E87" s="158"/>
      <c r="F87" s="158"/>
      <c r="G87" s="158"/>
      <c r="H87" s="158"/>
      <c r="I87" s="158"/>
      <c r="L87" s="167"/>
    </row>
    <row r="88" spans="5:12" ht="14.25" customHeight="1">
      <c r="E88" s="158"/>
      <c r="F88" s="158"/>
      <c r="G88" s="158"/>
      <c r="H88" s="158"/>
      <c r="I88" s="158"/>
      <c r="L88" s="167"/>
    </row>
    <row r="89" spans="5:12" ht="14.25" customHeight="1">
      <c r="E89" s="158"/>
      <c r="F89" s="158"/>
      <c r="G89" s="158"/>
      <c r="H89" s="158"/>
      <c r="I89" s="158"/>
      <c r="L89" s="167"/>
    </row>
    <row r="90" spans="5:12" ht="14.25" customHeight="1">
      <c r="E90" s="158"/>
      <c r="F90" s="158"/>
      <c r="G90" s="158"/>
      <c r="H90" s="158"/>
      <c r="I90" s="158"/>
      <c r="L90" s="167"/>
    </row>
    <row r="91" spans="5:12" ht="14.25" customHeight="1">
      <c r="E91" s="158"/>
      <c r="F91" s="158"/>
      <c r="G91" s="158"/>
      <c r="H91" s="158"/>
      <c r="I91" s="158"/>
      <c r="L91" s="167"/>
    </row>
    <row r="92" spans="5:12" ht="14.25" customHeight="1">
      <c r="E92" s="158"/>
      <c r="F92" s="158"/>
      <c r="G92" s="158"/>
      <c r="H92" s="158"/>
      <c r="I92" s="158"/>
      <c r="L92" s="167"/>
    </row>
    <row r="93" spans="5:12" ht="14.25" customHeight="1">
      <c r="E93" s="158"/>
      <c r="F93" s="158"/>
      <c r="G93" s="158"/>
      <c r="H93" s="158"/>
      <c r="I93" s="158"/>
      <c r="L93" s="167"/>
    </row>
    <row r="94" spans="5:12" ht="14.25" customHeight="1">
      <c r="E94" s="158"/>
      <c r="F94" s="158"/>
      <c r="G94" s="158"/>
      <c r="H94" s="158"/>
      <c r="I94" s="158"/>
      <c r="L94" s="167"/>
    </row>
    <row r="95" spans="5:12" ht="14.25" customHeight="1">
      <c r="E95" s="158"/>
      <c r="F95" s="158"/>
      <c r="G95" s="158"/>
      <c r="H95" s="158"/>
      <c r="I95" s="158"/>
      <c r="L95" s="167"/>
    </row>
    <row r="96" spans="5:12" ht="14.25" customHeight="1">
      <c r="E96" s="158"/>
      <c r="F96" s="158"/>
      <c r="G96" s="158"/>
      <c r="H96" s="158"/>
      <c r="I96" s="158"/>
      <c r="L96" s="167"/>
    </row>
    <row r="97" spans="5:12" ht="14.25" customHeight="1">
      <c r="E97" s="158"/>
      <c r="F97" s="158"/>
      <c r="G97" s="158"/>
      <c r="H97" s="158"/>
      <c r="I97" s="158"/>
      <c r="L97" s="167"/>
    </row>
    <row r="98" spans="5:12" ht="14.25" customHeight="1">
      <c r="E98" s="158"/>
      <c r="F98" s="158"/>
      <c r="G98" s="158"/>
      <c r="H98" s="158"/>
      <c r="I98" s="158"/>
      <c r="L98" s="167"/>
    </row>
    <row r="99" spans="5:12" ht="14.25" customHeight="1">
      <c r="E99" s="158"/>
      <c r="F99" s="158"/>
      <c r="G99" s="158"/>
      <c r="H99" s="158"/>
      <c r="I99" s="158"/>
      <c r="L99" s="167"/>
    </row>
    <row r="100" spans="5:12" ht="14.25" customHeight="1">
      <c r="E100" s="158"/>
      <c r="F100" s="158"/>
      <c r="G100" s="158"/>
      <c r="H100" s="158"/>
      <c r="I100" s="158"/>
      <c r="L100" s="167"/>
    </row>
    <row r="101" spans="5:12" ht="14.25" customHeight="1">
      <c r="E101" s="158"/>
      <c r="F101" s="158"/>
      <c r="G101" s="158"/>
      <c r="H101" s="158"/>
      <c r="I101" s="158"/>
      <c r="L101" s="167"/>
    </row>
    <row r="102" spans="5:12" ht="14.25" customHeight="1">
      <c r="E102" s="158"/>
      <c r="F102" s="158"/>
      <c r="G102" s="158"/>
      <c r="H102" s="158"/>
      <c r="I102" s="158"/>
      <c r="L102" s="167"/>
    </row>
    <row r="103" spans="5:12" ht="14.25" customHeight="1">
      <c r="E103" s="158"/>
      <c r="F103" s="158"/>
      <c r="G103" s="158"/>
      <c r="H103" s="158"/>
      <c r="I103" s="158"/>
      <c r="L103" s="167"/>
    </row>
    <row r="104" spans="5:12" ht="14.25" customHeight="1">
      <c r="E104" s="158"/>
      <c r="F104" s="158"/>
      <c r="G104" s="158"/>
      <c r="H104" s="158"/>
      <c r="I104" s="158"/>
      <c r="L104" s="167"/>
    </row>
    <row r="105" spans="5:12" ht="14.25" customHeight="1">
      <c r="E105" s="158"/>
      <c r="F105" s="158"/>
      <c r="G105" s="158"/>
      <c r="H105" s="158"/>
      <c r="I105" s="158"/>
      <c r="L105" s="167"/>
    </row>
    <row r="106" spans="5:12" ht="14.25" customHeight="1">
      <c r="E106" s="158"/>
      <c r="F106" s="158"/>
      <c r="G106" s="158"/>
      <c r="H106" s="158"/>
      <c r="I106" s="158"/>
      <c r="L106" s="167"/>
    </row>
    <row r="107" spans="5:12" ht="14.25" customHeight="1">
      <c r="E107" s="158"/>
      <c r="F107" s="158"/>
      <c r="G107" s="158"/>
      <c r="H107" s="158"/>
      <c r="I107" s="158"/>
      <c r="L107" s="167"/>
    </row>
    <row r="108" spans="5:12" ht="14.25" customHeight="1">
      <c r="E108" s="158"/>
      <c r="F108" s="158"/>
      <c r="G108" s="158"/>
      <c r="H108" s="158"/>
      <c r="I108" s="158"/>
      <c r="L108" s="167"/>
    </row>
    <row r="109" spans="5:12" ht="14.25" customHeight="1">
      <c r="E109" s="158"/>
      <c r="F109" s="158"/>
      <c r="G109" s="158"/>
      <c r="H109" s="158"/>
      <c r="I109" s="158"/>
      <c r="L109" s="167"/>
    </row>
    <row r="110" spans="5:12" ht="14.25" customHeight="1">
      <c r="E110" s="158"/>
      <c r="F110" s="158"/>
      <c r="G110" s="158"/>
      <c r="H110" s="158"/>
      <c r="I110" s="158"/>
      <c r="L110" s="167"/>
    </row>
    <row r="111" spans="5:12" ht="14.25" customHeight="1">
      <c r="E111" s="158"/>
      <c r="F111" s="158"/>
      <c r="G111" s="158"/>
      <c r="H111" s="158"/>
      <c r="I111" s="158"/>
      <c r="L111" s="167"/>
    </row>
    <row r="112" spans="5:12" ht="14.25" customHeight="1">
      <c r="E112" s="158"/>
      <c r="F112" s="158"/>
      <c r="G112" s="158"/>
      <c r="H112" s="158"/>
      <c r="I112" s="158"/>
      <c r="L112" s="167"/>
    </row>
    <row r="113" spans="5:12" ht="14.25" customHeight="1">
      <c r="E113" s="158"/>
      <c r="F113" s="158"/>
      <c r="G113" s="158"/>
      <c r="H113" s="158"/>
      <c r="I113" s="158"/>
      <c r="L113" s="167"/>
    </row>
    <row r="114" spans="5:12" ht="14.25" customHeight="1">
      <c r="E114" s="158"/>
      <c r="F114" s="158"/>
      <c r="G114" s="158"/>
      <c r="H114" s="158"/>
      <c r="I114" s="158"/>
      <c r="L114" s="167"/>
    </row>
    <row r="115" spans="5:12" ht="14.25" customHeight="1">
      <c r="E115" s="158"/>
      <c r="F115" s="158"/>
      <c r="G115" s="158"/>
      <c r="H115" s="158"/>
      <c r="I115" s="158"/>
      <c r="L115" s="167"/>
    </row>
    <row r="116" spans="5:12" ht="14.25" customHeight="1">
      <c r="E116" s="158"/>
      <c r="F116" s="158"/>
      <c r="G116" s="158"/>
      <c r="H116" s="158"/>
      <c r="I116" s="158"/>
      <c r="L116" s="167"/>
    </row>
    <row r="117" spans="5:12" ht="14.25" customHeight="1">
      <c r="E117" s="158"/>
      <c r="F117" s="158"/>
      <c r="G117" s="158"/>
      <c r="H117" s="158"/>
      <c r="I117" s="158"/>
      <c r="L117" s="167"/>
    </row>
    <row r="118" spans="5:12" ht="14.25" customHeight="1">
      <c r="E118" s="158"/>
      <c r="F118" s="158"/>
      <c r="G118" s="158"/>
      <c r="H118" s="158"/>
      <c r="I118" s="158"/>
      <c r="L118" s="167"/>
    </row>
    <row r="119" spans="5:12" ht="14.25" customHeight="1">
      <c r="E119" s="158"/>
      <c r="F119" s="158"/>
      <c r="G119" s="158"/>
      <c r="H119" s="158"/>
      <c r="I119" s="158"/>
      <c r="L119" s="167"/>
    </row>
    <row r="120" spans="5:12" ht="14.25" customHeight="1">
      <c r="E120" s="158"/>
      <c r="F120" s="158"/>
      <c r="G120" s="158"/>
      <c r="H120" s="158"/>
      <c r="I120" s="158"/>
      <c r="L120" s="167"/>
    </row>
    <row r="121" spans="5:12" ht="14.25" customHeight="1">
      <c r="E121" s="158"/>
      <c r="F121" s="158"/>
      <c r="G121" s="158"/>
      <c r="H121" s="158"/>
      <c r="I121" s="158"/>
      <c r="L121" s="167"/>
    </row>
    <row r="122" spans="5:12" ht="14.25" customHeight="1">
      <c r="E122" s="158"/>
      <c r="F122" s="158"/>
      <c r="G122" s="158"/>
      <c r="H122" s="158"/>
      <c r="I122" s="158"/>
      <c r="L122" s="167"/>
    </row>
    <row r="123" spans="5:12" ht="14.25" customHeight="1">
      <c r="E123" s="158"/>
      <c r="F123" s="158"/>
      <c r="G123" s="158"/>
      <c r="H123" s="158"/>
      <c r="I123" s="158"/>
      <c r="L123" s="167"/>
    </row>
    <row r="124" spans="5:12" ht="14.25" customHeight="1">
      <c r="E124" s="158"/>
      <c r="F124" s="158"/>
      <c r="G124" s="158"/>
      <c r="H124" s="158"/>
      <c r="I124" s="158"/>
      <c r="L124" s="167"/>
    </row>
    <row r="125" spans="5:12" ht="14.25" customHeight="1">
      <c r="E125" s="158"/>
      <c r="F125" s="158"/>
      <c r="G125" s="158"/>
      <c r="H125" s="158"/>
      <c r="I125" s="158"/>
      <c r="L125" s="167"/>
    </row>
    <row r="126" spans="5:12" ht="14.25" customHeight="1">
      <c r="E126" s="158"/>
      <c r="F126" s="158"/>
      <c r="G126" s="158"/>
      <c r="H126" s="158"/>
      <c r="I126" s="158"/>
      <c r="L126" s="167"/>
    </row>
    <row r="127" spans="5:12" ht="14.25" customHeight="1">
      <c r="E127" s="158"/>
      <c r="F127" s="158"/>
      <c r="G127" s="158"/>
      <c r="H127" s="158"/>
      <c r="I127" s="158"/>
      <c r="L127" s="167"/>
    </row>
    <row r="128" spans="5:12" ht="14.25" customHeight="1">
      <c r="E128" s="158"/>
      <c r="F128" s="158"/>
      <c r="G128" s="158"/>
      <c r="H128" s="158"/>
      <c r="I128" s="158"/>
      <c r="L128" s="167"/>
    </row>
    <row r="129" spans="5:12" ht="14.25" customHeight="1">
      <c r="E129" s="158"/>
      <c r="F129" s="158"/>
      <c r="G129" s="158"/>
      <c r="H129" s="158"/>
      <c r="I129" s="158"/>
      <c r="L129" s="167"/>
    </row>
    <row r="130" spans="5:12" ht="14.25" customHeight="1">
      <c r="E130" s="158"/>
      <c r="F130" s="158"/>
      <c r="G130" s="158"/>
      <c r="H130" s="158"/>
      <c r="I130" s="158"/>
      <c r="L130" s="167"/>
    </row>
    <row r="131" spans="5:12" ht="14.25" customHeight="1">
      <c r="E131" s="158"/>
      <c r="F131" s="158"/>
      <c r="G131" s="158"/>
      <c r="H131" s="158"/>
      <c r="I131" s="158"/>
      <c r="L131" s="167"/>
    </row>
    <row r="132" spans="5:12" ht="14.25" customHeight="1">
      <c r="E132" s="158"/>
      <c r="F132" s="158"/>
      <c r="G132" s="158"/>
      <c r="H132" s="158"/>
      <c r="I132" s="158"/>
      <c r="L132" s="167"/>
    </row>
    <row r="133" spans="5:12" ht="14.25" customHeight="1">
      <c r="E133" s="158"/>
      <c r="F133" s="158"/>
      <c r="G133" s="158"/>
      <c r="H133" s="158"/>
      <c r="I133" s="158"/>
      <c r="L133" s="167"/>
    </row>
    <row r="134" spans="5:12" ht="14.25" customHeight="1">
      <c r="E134" s="158"/>
      <c r="F134" s="158"/>
      <c r="G134" s="158"/>
      <c r="H134" s="158"/>
      <c r="I134" s="158"/>
      <c r="L134" s="167"/>
    </row>
    <row r="135" spans="5:12" ht="14.25" customHeight="1">
      <c r="E135" s="158"/>
      <c r="F135" s="158"/>
      <c r="G135" s="158"/>
      <c r="H135" s="158"/>
      <c r="I135" s="158"/>
      <c r="L135" s="167"/>
    </row>
    <row r="136" spans="5:12" ht="14.25" customHeight="1">
      <c r="E136" s="158"/>
      <c r="F136" s="158"/>
      <c r="G136" s="158"/>
      <c r="H136" s="158"/>
      <c r="I136" s="158"/>
      <c r="L136" s="167"/>
    </row>
    <row r="137" spans="5:12" ht="14.25" customHeight="1">
      <c r="E137" s="158"/>
      <c r="F137" s="158"/>
      <c r="G137" s="158"/>
      <c r="H137" s="158"/>
      <c r="I137" s="158"/>
      <c r="L137" s="167"/>
    </row>
    <row r="138" spans="5:12" ht="14.25" customHeight="1">
      <c r="E138" s="158"/>
      <c r="F138" s="158"/>
      <c r="G138" s="158"/>
      <c r="H138" s="158"/>
      <c r="I138" s="158"/>
      <c r="L138" s="167"/>
    </row>
    <row r="139" spans="5:12" ht="14.25" customHeight="1">
      <c r="E139" s="158"/>
      <c r="F139" s="158"/>
      <c r="G139" s="158"/>
      <c r="H139" s="158"/>
      <c r="I139" s="158"/>
      <c r="L139" s="167"/>
    </row>
    <row r="140" spans="5:12" ht="14.25" customHeight="1">
      <c r="E140" s="158"/>
      <c r="F140" s="158"/>
      <c r="G140" s="158"/>
      <c r="H140" s="158"/>
      <c r="I140" s="158"/>
      <c r="L140" s="167"/>
    </row>
    <row r="141" spans="5:12" ht="14.25" customHeight="1">
      <c r="E141" s="158"/>
      <c r="F141" s="158"/>
      <c r="G141" s="158"/>
      <c r="H141" s="158"/>
      <c r="I141" s="158"/>
      <c r="L141" s="167"/>
    </row>
    <row r="142" spans="5:12" ht="14.25" customHeight="1">
      <c r="E142" s="158"/>
      <c r="F142" s="158"/>
      <c r="G142" s="158"/>
      <c r="H142" s="158"/>
      <c r="I142" s="158"/>
      <c r="L142" s="167"/>
    </row>
    <row r="143" spans="5:12" ht="14.25" customHeight="1">
      <c r="E143" s="158"/>
      <c r="F143" s="158"/>
      <c r="G143" s="158"/>
      <c r="H143" s="158"/>
      <c r="I143" s="158"/>
      <c r="L143" s="167"/>
    </row>
    <row r="144" spans="5:12" ht="14.25" customHeight="1">
      <c r="E144" s="158"/>
      <c r="F144" s="158"/>
      <c r="G144" s="158"/>
      <c r="H144" s="158"/>
      <c r="I144" s="158"/>
      <c r="L144" s="167"/>
    </row>
    <row r="145" spans="5:12" ht="14.25" customHeight="1">
      <c r="E145" s="158"/>
      <c r="F145" s="158"/>
      <c r="G145" s="158"/>
      <c r="H145" s="158"/>
      <c r="I145" s="158"/>
      <c r="L145" s="167"/>
    </row>
    <row r="146" spans="5:12" ht="14.25" customHeight="1">
      <c r="E146" s="158"/>
      <c r="F146" s="158"/>
      <c r="G146" s="158"/>
      <c r="H146" s="158"/>
      <c r="I146" s="158"/>
      <c r="L146" s="167"/>
    </row>
    <row r="147" spans="5:12" ht="14.25" customHeight="1">
      <c r="E147" s="158"/>
      <c r="F147" s="158"/>
      <c r="G147" s="158"/>
      <c r="H147" s="158"/>
      <c r="I147" s="158"/>
      <c r="L147" s="167"/>
    </row>
    <row r="148" spans="5:12" ht="14.25" customHeight="1">
      <c r="E148" s="158"/>
      <c r="F148" s="158"/>
      <c r="G148" s="158"/>
      <c r="H148" s="158"/>
      <c r="I148" s="158"/>
      <c r="L148" s="167"/>
    </row>
    <row r="149" spans="5:12" ht="14.25" customHeight="1">
      <c r="E149" s="158"/>
      <c r="F149" s="158"/>
      <c r="G149" s="158"/>
      <c r="H149" s="158"/>
      <c r="I149" s="158"/>
      <c r="L149" s="167"/>
    </row>
    <row r="150" spans="5:12" ht="14.25" customHeight="1">
      <c r="E150" s="158"/>
      <c r="F150" s="158"/>
      <c r="G150" s="158"/>
      <c r="H150" s="158"/>
      <c r="I150" s="158"/>
      <c r="L150" s="167"/>
    </row>
    <row r="151" spans="5:12" ht="14.25" customHeight="1">
      <c r="E151" s="158"/>
      <c r="F151" s="158"/>
      <c r="G151" s="158"/>
      <c r="H151" s="158"/>
      <c r="I151" s="158"/>
      <c r="L151" s="167"/>
    </row>
    <row r="152" spans="5:12" ht="14.25" customHeight="1">
      <c r="E152" s="158"/>
      <c r="F152" s="158"/>
      <c r="G152" s="158"/>
      <c r="H152" s="158"/>
      <c r="I152" s="158"/>
      <c r="L152" s="167"/>
    </row>
    <row r="153" spans="5:12" ht="14.25" customHeight="1">
      <c r="E153" s="158"/>
      <c r="F153" s="158"/>
      <c r="G153" s="158"/>
      <c r="H153" s="158"/>
      <c r="I153" s="158"/>
      <c r="L153" s="167"/>
    </row>
    <row r="154" spans="5:12" ht="14.25" customHeight="1">
      <c r="E154" s="158"/>
      <c r="F154" s="158"/>
      <c r="G154" s="158"/>
      <c r="H154" s="158"/>
      <c r="I154" s="158"/>
      <c r="L154" s="167"/>
    </row>
    <row r="155" spans="5:12" ht="14.25" customHeight="1">
      <c r="E155" s="158"/>
      <c r="F155" s="158"/>
      <c r="G155" s="158"/>
      <c r="H155" s="158"/>
      <c r="I155" s="158"/>
      <c r="L155" s="167"/>
    </row>
    <row r="156" spans="5:12" ht="14.25" customHeight="1">
      <c r="E156" s="158"/>
      <c r="F156" s="158"/>
      <c r="G156" s="158"/>
      <c r="H156" s="158"/>
      <c r="I156" s="158"/>
      <c r="L156" s="167"/>
    </row>
    <row r="157" spans="5:12" ht="14.25" customHeight="1">
      <c r="E157" s="158"/>
      <c r="F157" s="158"/>
      <c r="G157" s="158"/>
      <c r="H157" s="158"/>
      <c r="I157" s="158"/>
      <c r="L157" s="167"/>
    </row>
    <row r="158" spans="5:12" ht="14.25" customHeight="1">
      <c r="E158" s="158"/>
      <c r="F158" s="158"/>
      <c r="G158" s="158"/>
      <c r="H158" s="158"/>
      <c r="I158" s="158"/>
      <c r="L158" s="167"/>
    </row>
    <row r="159" spans="5:12" ht="14.25" customHeight="1">
      <c r="E159" s="158"/>
      <c r="F159" s="158"/>
      <c r="G159" s="158"/>
      <c r="H159" s="158"/>
      <c r="I159" s="158"/>
      <c r="L159" s="167"/>
    </row>
    <row r="160" spans="5:12" ht="14.25" customHeight="1">
      <c r="E160" s="158"/>
      <c r="F160" s="158"/>
      <c r="G160" s="158"/>
      <c r="H160" s="158"/>
      <c r="I160" s="158"/>
      <c r="L160" s="167"/>
    </row>
    <row r="161" spans="5:12" ht="14.25" customHeight="1">
      <c r="E161" s="158"/>
      <c r="F161" s="158"/>
      <c r="G161" s="158"/>
      <c r="H161" s="158"/>
      <c r="I161" s="158"/>
      <c r="L161" s="167"/>
    </row>
    <row r="162" spans="5:12" ht="14.25" customHeight="1">
      <c r="E162" s="158"/>
      <c r="F162" s="158"/>
      <c r="G162" s="158"/>
      <c r="H162" s="158"/>
      <c r="I162" s="158"/>
      <c r="L162" s="167"/>
    </row>
    <row r="163" spans="5:12" ht="14.25" customHeight="1">
      <c r="E163" s="158"/>
      <c r="F163" s="158"/>
      <c r="G163" s="158"/>
      <c r="H163" s="158"/>
      <c r="I163" s="158"/>
      <c r="L163" s="167"/>
    </row>
    <row r="164" spans="5:12" ht="14.25" customHeight="1">
      <c r="E164" s="158"/>
      <c r="F164" s="158"/>
      <c r="G164" s="158"/>
      <c r="H164" s="158"/>
      <c r="I164" s="158"/>
      <c r="L164" s="167"/>
    </row>
    <row r="165" spans="5:12" ht="14.25" customHeight="1">
      <c r="E165" s="158"/>
      <c r="F165" s="158"/>
      <c r="G165" s="158"/>
      <c r="H165" s="158"/>
      <c r="I165" s="158"/>
      <c r="L165" s="167"/>
    </row>
    <row r="166" spans="5:12" ht="14.25" customHeight="1">
      <c r="E166" s="158"/>
      <c r="F166" s="158"/>
      <c r="G166" s="158"/>
      <c r="H166" s="158"/>
      <c r="I166" s="158"/>
      <c r="L166" s="167"/>
    </row>
    <row r="167" spans="5:12" ht="14.25" customHeight="1">
      <c r="E167" s="158"/>
      <c r="F167" s="158"/>
      <c r="G167" s="158"/>
      <c r="H167" s="158"/>
      <c r="I167" s="158"/>
      <c r="L167" s="167"/>
    </row>
    <row r="168" spans="5:12" ht="14.25" customHeight="1">
      <c r="E168" s="158"/>
      <c r="F168" s="158"/>
      <c r="G168" s="158"/>
      <c r="H168" s="158"/>
      <c r="I168" s="158"/>
      <c r="L168" s="167"/>
    </row>
    <row r="169" spans="5:12" ht="14.25" customHeight="1">
      <c r="E169" s="158"/>
      <c r="F169" s="158"/>
      <c r="G169" s="158"/>
      <c r="H169" s="158"/>
      <c r="I169" s="158"/>
      <c r="L169" s="167"/>
    </row>
    <row r="170" spans="5:12" ht="14.25" customHeight="1">
      <c r="E170" s="158"/>
      <c r="F170" s="158"/>
      <c r="G170" s="158"/>
      <c r="H170" s="158"/>
      <c r="I170" s="158"/>
      <c r="L170" s="167"/>
    </row>
    <row r="171" spans="5:12" ht="14.25" customHeight="1">
      <c r="E171" s="158"/>
      <c r="F171" s="158"/>
      <c r="G171" s="158"/>
      <c r="H171" s="158"/>
      <c r="I171" s="158"/>
      <c r="L171" s="167"/>
    </row>
    <row r="172" spans="5:12" ht="14.25" customHeight="1">
      <c r="E172" s="158"/>
      <c r="F172" s="158"/>
      <c r="G172" s="158"/>
      <c r="H172" s="158"/>
      <c r="I172" s="158"/>
      <c r="L172" s="167"/>
    </row>
    <row r="173" spans="5:12" ht="14.25" customHeight="1">
      <c r="E173" s="158"/>
      <c r="F173" s="158"/>
      <c r="G173" s="158"/>
      <c r="H173" s="158"/>
      <c r="I173" s="158"/>
      <c r="L173" s="167"/>
    </row>
    <row r="174" spans="5:12" ht="14.25" customHeight="1">
      <c r="E174" s="158"/>
      <c r="F174" s="158"/>
      <c r="G174" s="158"/>
      <c r="H174" s="158"/>
      <c r="I174" s="158"/>
      <c r="L174" s="167"/>
    </row>
    <row r="175" spans="5:12" ht="14.25" customHeight="1">
      <c r="E175" s="158"/>
      <c r="F175" s="158"/>
      <c r="G175" s="158"/>
      <c r="H175" s="158"/>
      <c r="I175" s="158"/>
      <c r="L175" s="167"/>
    </row>
    <row r="176" spans="5:12" ht="14.25" customHeight="1">
      <c r="E176" s="158"/>
      <c r="F176" s="158"/>
      <c r="G176" s="158"/>
      <c r="H176" s="158"/>
      <c r="I176" s="158"/>
      <c r="L176" s="167"/>
    </row>
    <row r="177" spans="5:12" ht="14.25" customHeight="1">
      <c r="E177" s="158"/>
      <c r="F177" s="158"/>
      <c r="G177" s="158"/>
      <c r="H177" s="158"/>
      <c r="I177" s="158"/>
      <c r="L177" s="167"/>
    </row>
    <row r="178" spans="5:12" ht="14.25" customHeight="1">
      <c r="E178" s="158"/>
      <c r="F178" s="158"/>
      <c r="G178" s="158"/>
      <c r="H178" s="158"/>
      <c r="I178" s="158"/>
      <c r="L178" s="167"/>
    </row>
    <row r="179" spans="5:12" ht="14.25" customHeight="1">
      <c r="E179" s="158"/>
      <c r="F179" s="158"/>
      <c r="G179" s="158"/>
      <c r="H179" s="158"/>
      <c r="I179" s="158"/>
      <c r="L179" s="167"/>
    </row>
    <row r="180" spans="5:12" ht="14.25" customHeight="1">
      <c r="E180" s="158"/>
      <c r="F180" s="158"/>
      <c r="G180" s="158"/>
      <c r="H180" s="158"/>
      <c r="I180" s="158"/>
      <c r="L180" s="167"/>
    </row>
    <row r="181" spans="5:12" ht="14.25" customHeight="1">
      <c r="E181" s="158"/>
      <c r="F181" s="158"/>
      <c r="G181" s="158"/>
      <c r="H181" s="158"/>
      <c r="I181" s="158"/>
      <c r="L181" s="167"/>
    </row>
    <row r="182" spans="5:12" ht="14.25" customHeight="1">
      <c r="E182" s="158"/>
      <c r="F182" s="158"/>
      <c r="G182" s="158"/>
      <c r="H182" s="158"/>
      <c r="I182" s="158"/>
      <c r="L182" s="167"/>
    </row>
    <row r="183" spans="5:12" ht="14.25" customHeight="1">
      <c r="E183" s="158"/>
      <c r="F183" s="158"/>
      <c r="G183" s="158"/>
      <c r="H183" s="158"/>
      <c r="I183" s="158"/>
      <c r="L183" s="167"/>
    </row>
    <row r="184" spans="5:12" ht="14.25" customHeight="1">
      <c r="E184" s="158"/>
      <c r="F184" s="158"/>
      <c r="G184" s="158"/>
      <c r="H184" s="158"/>
      <c r="I184" s="158"/>
      <c r="L184" s="167"/>
    </row>
    <row r="185" spans="5:12" ht="14.25" customHeight="1">
      <c r="E185" s="158"/>
      <c r="F185" s="158"/>
      <c r="G185" s="158"/>
      <c r="H185" s="158"/>
      <c r="I185" s="158"/>
      <c r="L185" s="167"/>
    </row>
    <row r="186" spans="5:12" ht="14.25" customHeight="1">
      <c r="E186" s="158"/>
      <c r="F186" s="158"/>
      <c r="G186" s="158"/>
      <c r="H186" s="158"/>
      <c r="I186" s="158"/>
      <c r="L186" s="167"/>
    </row>
    <row r="187" spans="5:12" ht="14.25" customHeight="1">
      <c r="E187" s="158"/>
      <c r="F187" s="158"/>
      <c r="G187" s="158"/>
      <c r="H187" s="158"/>
      <c r="I187" s="158"/>
      <c r="L187" s="167"/>
    </row>
    <row r="188" spans="5:12" ht="14.25" customHeight="1">
      <c r="E188" s="158"/>
      <c r="F188" s="158"/>
      <c r="G188" s="158"/>
      <c r="H188" s="158"/>
      <c r="I188" s="158"/>
      <c r="L188" s="167"/>
    </row>
    <row r="189" spans="5:12" ht="14.25" customHeight="1">
      <c r="E189" s="158"/>
      <c r="F189" s="158"/>
      <c r="G189" s="158"/>
      <c r="H189" s="158"/>
      <c r="I189" s="158"/>
      <c r="L189" s="167"/>
    </row>
    <row r="190" spans="5:12" ht="14.25" customHeight="1">
      <c r="E190" s="158"/>
      <c r="F190" s="158"/>
      <c r="G190" s="158"/>
      <c r="H190" s="158"/>
      <c r="I190" s="158"/>
      <c r="L190" s="167"/>
    </row>
    <row r="191" spans="5:12" ht="14.25" customHeight="1">
      <c r="E191" s="158"/>
      <c r="F191" s="158"/>
      <c r="G191" s="158"/>
      <c r="H191" s="158"/>
      <c r="I191" s="158"/>
      <c r="L191" s="167"/>
    </row>
    <row r="192" spans="5:12" ht="14.25" customHeight="1">
      <c r="E192" s="158"/>
      <c r="F192" s="158"/>
      <c r="G192" s="158"/>
      <c r="H192" s="158"/>
      <c r="I192" s="158"/>
      <c r="L192" s="167"/>
    </row>
    <row r="193" spans="5:12" ht="14.25" customHeight="1">
      <c r="E193" s="158"/>
      <c r="F193" s="158"/>
      <c r="G193" s="158"/>
      <c r="H193" s="158"/>
      <c r="I193" s="158"/>
      <c r="L193" s="167"/>
    </row>
    <row r="194" spans="5:12" ht="14.25" customHeight="1">
      <c r="E194" s="158"/>
      <c r="F194" s="158"/>
      <c r="G194" s="158"/>
      <c r="H194" s="158"/>
      <c r="I194" s="158"/>
      <c r="L194" s="167"/>
    </row>
    <row r="195" spans="5:12" ht="14.25" customHeight="1">
      <c r="E195" s="158"/>
      <c r="F195" s="158"/>
      <c r="G195" s="158"/>
      <c r="H195" s="158"/>
      <c r="I195" s="158"/>
      <c r="L195" s="167"/>
    </row>
    <row r="196" spans="5:12" ht="14.25" customHeight="1">
      <c r="E196" s="158"/>
      <c r="F196" s="158"/>
      <c r="G196" s="158"/>
      <c r="H196" s="158"/>
      <c r="I196" s="158"/>
      <c r="L196" s="167"/>
    </row>
    <row r="197" spans="5:12" ht="14.25" customHeight="1">
      <c r="E197" s="158"/>
      <c r="F197" s="158"/>
      <c r="G197" s="158"/>
      <c r="H197" s="158"/>
      <c r="I197" s="158"/>
      <c r="L197" s="167"/>
    </row>
    <row r="198" spans="5:12" ht="14.25" customHeight="1">
      <c r="E198" s="158"/>
      <c r="F198" s="158"/>
      <c r="G198" s="158"/>
      <c r="H198" s="158"/>
      <c r="I198" s="158"/>
      <c r="L198" s="167"/>
    </row>
    <row r="199" spans="5:12" ht="14.25" customHeight="1">
      <c r="E199" s="158"/>
      <c r="F199" s="158"/>
      <c r="G199" s="158"/>
      <c r="H199" s="158"/>
      <c r="I199" s="158"/>
      <c r="L199" s="167"/>
    </row>
    <row r="200" spans="5:12" ht="14.25" customHeight="1">
      <c r="E200" s="158"/>
      <c r="F200" s="158"/>
      <c r="G200" s="158"/>
      <c r="H200" s="158"/>
      <c r="I200" s="158"/>
      <c r="L200" s="167"/>
    </row>
    <row r="201" spans="5:12" ht="14.25" customHeight="1">
      <c r="E201" s="158"/>
      <c r="F201" s="158"/>
      <c r="G201" s="158"/>
      <c r="H201" s="158"/>
      <c r="I201" s="158"/>
      <c r="L201" s="167"/>
    </row>
    <row r="202" spans="5:12" ht="14.25" customHeight="1">
      <c r="E202" s="158"/>
      <c r="F202" s="158"/>
      <c r="G202" s="158"/>
      <c r="H202" s="158"/>
      <c r="I202" s="158"/>
      <c r="L202" s="167"/>
    </row>
    <row r="203" spans="5:12" ht="14.25" customHeight="1">
      <c r="E203" s="158"/>
      <c r="F203" s="158"/>
      <c r="G203" s="158"/>
      <c r="H203" s="158"/>
      <c r="I203" s="158"/>
      <c r="L203" s="167"/>
    </row>
    <row r="204" spans="5:12" ht="14.25" customHeight="1">
      <c r="E204" s="158"/>
      <c r="F204" s="158"/>
      <c r="G204" s="158"/>
      <c r="H204" s="158"/>
      <c r="I204" s="158"/>
      <c r="L204" s="167"/>
    </row>
    <row r="205" spans="5:12" ht="14.25" customHeight="1">
      <c r="E205" s="158"/>
      <c r="F205" s="158"/>
      <c r="G205" s="158"/>
      <c r="H205" s="158"/>
      <c r="I205" s="158"/>
      <c r="L205" s="167"/>
    </row>
    <row r="206" spans="5:12" ht="14.25" customHeight="1">
      <c r="E206" s="158"/>
      <c r="F206" s="158"/>
      <c r="G206" s="158"/>
      <c r="H206" s="158"/>
      <c r="I206" s="158"/>
      <c r="L206" s="167"/>
    </row>
    <row r="207" spans="5:12" ht="14.25" customHeight="1">
      <c r="E207" s="158"/>
      <c r="F207" s="158"/>
      <c r="G207" s="158"/>
      <c r="H207" s="158"/>
      <c r="I207" s="158"/>
      <c r="L207" s="167"/>
    </row>
    <row r="208" spans="5:12" ht="14.25" customHeight="1">
      <c r="E208" s="158"/>
      <c r="F208" s="158"/>
      <c r="G208" s="158"/>
      <c r="H208" s="158"/>
      <c r="I208" s="158"/>
      <c r="L208" s="167"/>
    </row>
    <row r="209" spans="5:12" ht="14.25" customHeight="1">
      <c r="E209" s="158"/>
      <c r="F209" s="158"/>
      <c r="G209" s="158"/>
      <c r="H209" s="158"/>
      <c r="I209" s="158"/>
      <c r="L209" s="167"/>
    </row>
    <row r="210" spans="5:12" ht="14.25" customHeight="1">
      <c r="E210" s="158"/>
      <c r="F210" s="158"/>
      <c r="G210" s="158"/>
      <c r="H210" s="158"/>
      <c r="I210" s="158"/>
      <c r="L210" s="167"/>
    </row>
    <row r="211" spans="5:12" ht="14.25" customHeight="1">
      <c r="E211" s="158"/>
      <c r="F211" s="158"/>
      <c r="G211" s="158"/>
      <c r="H211" s="158"/>
      <c r="I211" s="158"/>
      <c r="L211" s="167"/>
    </row>
    <row r="212" spans="5:12" ht="14.25" customHeight="1">
      <c r="E212" s="158"/>
      <c r="F212" s="158"/>
      <c r="G212" s="158"/>
      <c r="H212" s="158"/>
      <c r="I212" s="158"/>
      <c r="L212" s="167"/>
    </row>
    <row r="213" spans="5:12" ht="14.25" customHeight="1">
      <c r="E213" s="158"/>
      <c r="F213" s="158"/>
      <c r="G213" s="158"/>
      <c r="H213" s="158"/>
      <c r="I213" s="158"/>
      <c r="L213" s="167"/>
    </row>
    <row r="214" spans="5:12" ht="14.25" customHeight="1">
      <c r="E214" s="158"/>
      <c r="F214" s="158"/>
      <c r="G214" s="158"/>
      <c r="H214" s="158"/>
      <c r="I214" s="158"/>
      <c r="L214" s="167"/>
    </row>
    <row r="215" spans="5:12" ht="14.25" customHeight="1">
      <c r="E215" s="158"/>
      <c r="F215" s="158"/>
      <c r="G215" s="158"/>
      <c r="H215" s="158"/>
      <c r="I215" s="158"/>
      <c r="L215" s="167"/>
    </row>
    <row r="216" spans="5:12" ht="14.25" customHeight="1">
      <c r="E216" s="158"/>
      <c r="F216" s="158"/>
      <c r="G216" s="158"/>
      <c r="H216" s="158"/>
      <c r="I216" s="158"/>
      <c r="L216" s="167"/>
    </row>
    <row r="217" spans="5:12" ht="14.25" customHeight="1">
      <c r="E217" s="158"/>
      <c r="F217" s="158"/>
      <c r="G217" s="158"/>
      <c r="H217" s="158"/>
      <c r="I217" s="158"/>
      <c r="L217" s="167"/>
    </row>
    <row r="218" spans="5:12" ht="14.25" customHeight="1">
      <c r="E218" s="158"/>
      <c r="F218" s="158"/>
      <c r="G218" s="158"/>
      <c r="H218" s="158"/>
      <c r="I218" s="158"/>
      <c r="L218" s="167"/>
    </row>
    <row r="219" spans="5:12" ht="14.25" customHeight="1">
      <c r="E219" s="158"/>
      <c r="F219" s="158"/>
      <c r="G219" s="158"/>
      <c r="H219" s="158"/>
      <c r="I219" s="158"/>
      <c r="L219" s="167"/>
    </row>
    <row r="220" spans="5:12" ht="14.25" customHeight="1">
      <c r="E220" s="158"/>
      <c r="F220" s="158"/>
      <c r="G220" s="158"/>
      <c r="H220" s="158"/>
      <c r="I220" s="158"/>
      <c r="L220" s="167"/>
    </row>
    <row r="221" spans="5:12" ht="14.25" customHeight="1">
      <c r="E221" s="158"/>
      <c r="F221" s="158"/>
      <c r="G221" s="158"/>
      <c r="H221" s="158"/>
      <c r="I221" s="158"/>
      <c r="L221" s="167"/>
    </row>
    <row r="222" spans="5:12" ht="14.25" customHeight="1">
      <c r="E222" s="158"/>
      <c r="F222" s="158"/>
      <c r="G222" s="158"/>
      <c r="H222" s="158"/>
      <c r="I222" s="158"/>
      <c r="L222" s="167"/>
    </row>
    <row r="223" spans="5:12" ht="14.25" customHeight="1">
      <c r="E223" s="158"/>
      <c r="F223" s="158"/>
      <c r="G223" s="158"/>
      <c r="H223" s="158"/>
      <c r="I223" s="158"/>
      <c r="L223" s="167"/>
    </row>
    <row r="224" spans="5:12" ht="14.25" customHeight="1">
      <c r="E224" s="158"/>
      <c r="F224" s="158"/>
      <c r="G224" s="158"/>
      <c r="H224" s="158"/>
      <c r="I224" s="158"/>
      <c r="L224" s="167"/>
    </row>
    <row r="225" spans="5:12" ht="14.25" customHeight="1">
      <c r="E225" s="158"/>
      <c r="F225" s="158"/>
      <c r="G225" s="158"/>
      <c r="H225" s="158"/>
      <c r="I225" s="158"/>
      <c r="L225" s="167"/>
    </row>
    <row r="226" spans="5:12" ht="14.25" customHeight="1">
      <c r="E226" s="158"/>
      <c r="F226" s="158"/>
      <c r="G226" s="158"/>
      <c r="H226" s="158"/>
      <c r="I226" s="158"/>
      <c r="L226" s="167"/>
    </row>
    <row r="227" spans="5:12" ht="14.25" customHeight="1">
      <c r="E227" s="158"/>
      <c r="F227" s="158"/>
      <c r="G227" s="158"/>
      <c r="H227" s="158"/>
      <c r="I227" s="158"/>
      <c r="L227" s="167"/>
    </row>
    <row r="228" spans="5:12" ht="14.25" customHeight="1">
      <c r="E228" s="158"/>
      <c r="F228" s="158"/>
      <c r="G228" s="158"/>
      <c r="H228" s="158"/>
      <c r="I228" s="158"/>
      <c r="L228" s="167"/>
    </row>
    <row r="229" spans="5:12" ht="14.25" customHeight="1">
      <c r="E229" s="158"/>
      <c r="F229" s="158"/>
      <c r="G229" s="158"/>
      <c r="H229" s="158"/>
      <c r="I229" s="158"/>
      <c r="L229" s="167"/>
    </row>
    <row r="230" spans="5:12" ht="14.25" customHeight="1">
      <c r="E230" s="158"/>
      <c r="F230" s="158"/>
      <c r="G230" s="158"/>
      <c r="H230" s="158"/>
      <c r="I230" s="158"/>
      <c r="L230" s="167"/>
    </row>
    <row r="231" spans="5:12" ht="14.25" customHeight="1">
      <c r="E231" s="158"/>
      <c r="F231" s="158"/>
      <c r="G231" s="158"/>
      <c r="H231" s="158"/>
      <c r="I231" s="158"/>
      <c r="L231" s="167"/>
    </row>
    <row r="232" spans="5:12" ht="14.25" customHeight="1">
      <c r="E232" s="158"/>
      <c r="F232" s="158"/>
      <c r="G232" s="158"/>
      <c r="H232" s="158"/>
      <c r="I232" s="158"/>
      <c r="L232" s="167"/>
    </row>
    <row r="233" spans="5:12" ht="14.25" customHeight="1">
      <c r="E233" s="158"/>
      <c r="F233" s="158"/>
      <c r="G233" s="158"/>
      <c r="H233" s="158"/>
      <c r="I233" s="158"/>
      <c r="L233" s="167"/>
    </row>
    <row r="234" spans="5:12" ht="14.25" customHeight="1">
      <c r="E234" s="158"/>
      <c r="F234" s="158"/>
      <c r="G234" s="158"/>
      <c r="H234" s="158"/>
      <c r="I234" s="158"/>
      <c r="L234" s="167"/>
    </row>
    <row r="235" spans="5:12" ht="14.25" customHeight="1">
      <c r="E235" s="158"/>
      <c r="F235" s="158"/>
      <c r="G235" s="158"/>
      <c r="H235" s="158"/>
      <c r="I235" s="158"/>
      <c r="L235" s="167"/>
    </row>
    <row r="236" spans="5:12" ht="14.25" customHeight="1">
      <c r="E236" s="158"/>
      <c r="F236" s="158"/>
      <c r="G236" s="158"/>
      <c r="H236" s="158"/>
      <c r="I236" s="158"/>
      <c r="L236" s="167"/>
    </row>
    <row r="237" spans="5:12" ht="14.25" customHeight="1">
      <c r="E237" s="158"/>
      <c r="F237" s="158"/>
      <c r="G237" s="158"/>
      <c r="H237" s="158"/>
      <c r="I237" s="158"/>
      <c r="L237" s="167"/>
    </row>
    <row r="238" spans="5:12" ht="14.25" customHeight="1">
      <c r="E238" s="158"/>
      <c r="F238" s="158"/>
      <c r="G238" s="158"/>
      <c r="H238" s="158"/>
      <c r="I238" s="158"/>
      <c r="L238" s="167"/>
    </row>
    <row r="239" spans="5:12" ht="14.25" customHeight="1">
      <c r="E239" s="158"/>
      <c r="F239" s="158"/>
      <c r="G239" s="158"/>
      <c r="H239" s="158"/>
      <c r="I239" s="158"/>
      <c r="L239" s="167"/>
    </row>
    <row r="240" spans="5:12" ht="14.25" customHeight="1">
      <c r="E240" s="158"/>
      <c r="F240" s="158"/>
      <c r="G240" s="158"/>
      <c r="H240" s="158"/>
      <c r="I240" s="158"/>
      <c r="L240" s="167"/>
    </row>
    <row r="241" spans="5:12" ht="14.25" customHeight="1">
      <c r="E241" s="158"/>
      <c r="F241" s="158"/>
      <c r="G241" s="158"/>
      <c r="H241" s="158"/>
      <c r="I241" s="158"/>
      <c r="L241" s="167"/>
    </row>
    <row r="242" spans="5:12" ht="14.25" customHeight="1">
      <c r="E242" s="158"/>
      <c r="F242" s="158"/>
      <c r="G242" s="158"/>
      <c r="H242" s="158"/>
      <c r="I242" s="158"/>
      <c r="L242" s="167"/>
    </row>
    <row r="243" spans="5:12" ht="14.25" customHeight="1">
      <c r="E243" s="158"/>
      <c r="F243" s="158"/>
      <c r="G243" s="158"/>
      <c r="H243" s="158"/>
      <c r="I243" s="158"/>
      <c r="L243" s="167"/>
    </row>
    <row r="244" spans="5:12" ht="14.25" customHeight="1">
      <c r="E244" s="158"/>
      <c r="F244" s="158"/>
      <c r="G244" s="158"/>
      <c r="H244" s="158"/>
      <c r="I244" s="158"/>
      <c r="L244" s="167"/>
    </row>
    <row r="245" spans="5:12" ht="14.25" customHeight="1">
      <c r="E245" s="158"/>
      <c r="F245" s="158"/>
      <c r="G245" s="158"/>
      <c r="H245" s="158"/>
      <c r="I245" s="158"/>
      <c r="L245" s="167"/>
    </row>
    <row r="246" spans="5:12" ht="14.25" customHeight="1">
      <c r="E246" s="158"/>
      <c r="F246" s="158"/>
      <c r="G246" s="158"/>
      <c r="H246" s="158"/>
      <c r="I246" s="158"/>
      <c r="L246" s="167"/>
    </row>
    <row r="247" spans="5:12" ht="14.25" customHeight="1">
      <c r="E247" s="158"/>
      <c r="F247" s="158"/>
      <c r="G247" s="158"/>
      <c r="H247" s="158"/>
      <c r="I247" s="158"/>
      <c r="L247" s="167"/>
    </row>
    <row r="248" spans="5:12" ht="14.25" customHeight="1">
      <c r="E248" s="158"/>
      <c r="F248" s="158"/>
      <c r="G248" s="158"/>
      <c r="H248" s="158"/>
      <c r="I248" s="158"/>
      <c r="L248" s="167"/>
    </row>
    <row r="249" spans="5:12" ht="14.25" customHeight="1">
      <c r="E249" s="158"/>
      <c r="F249" s="158"/>
      <c r="G249" s="158"/>
      <c r="H249" s="158"/>
      <c r="I249" s="158"/>
      <c r="L249" s="167"/>
    </row>
    <row r="250" spans="5:12" ht="14.25" customHeight="1">
      <c r="E250" s="158"/>
      <c r="F250" s="158"/>
      <c r="G250" s="158"/>
      <c r="H250" s="158"/>
      <c r="I250" s="158"/>
      <c r="L250" s="167"/>
    </row>
    <row r="251" spans="5:12" ht="14.25" customHeight="1">
      <c r="E251" s="158"/>
      <c r="F251" s="158"/>
      <c r="G251" s="158"/>
      <c r="H251" s="158"/>
      <c r="I251" s="158"/>
      <c r="L251" s="167"/>
    </row>
    <row r="252" spans="5:12" ht="14.25" customHeight="1">
      <c r="E252" s="158"/>
      <c r="F252" s="158"/>
      <c r="G252" s="158"/>
      <c r="H252" s="158"/>
      <c r="I252" s="158"/>
      <c r="L252" s="167"/>
    </row>
    <row r="253" spans="5:12" ht="14.25" customHeight="1">
      <c r="E253" s="158"/>
      <c r="F253" s="158"/>
      <c r="G253" s="158"/>
      <c r="H253" s="158"/>
      <c r="I253" s="158"/>
      <c r="L253" s="167"/>
    </row>
    <row r="254" spans="5:12" ht="14.25" customHeight="1">
      <c r="E254" s="158"/>
      <c r="F254" s="158"/>
      <c r="G254" s="158"/>
      <c r="H254" s="158"/>
      <c r="I254" s="158"/>
      <c r="L254" s="167"/>
    </row>
    <row r="255" spans="5:12" ht="14.25" customHeight="1">
      <c r="E255" s="158"/>
      <c r="F255" s="158"/>
      <c r="G255" s="158"/>
      <c r="H255" s="158"/>
      <c r="I255" s="158"/>
      <c r="L255" s="167"/>
    </row>
    <row r="256" spans="5:12" ht="14.25" customHeight="1">
      <c r="E256" s="158"/>
      <c r="F256" s="158"/>
      <c r="G256" s="158"/>
      <c r="H256" s="158"/>
      <c r="I256" s="158"/>
      <c r="L256" s="167"/>
    </row>
    <row r="257" spans="5:12" ht="14.25" customHeight="1">
      <c r="E257" s="158"/>
      <c r="F257" s="158"/>
      <c r="G257" s="158"/>
      <c r="H257" s="158"/>
      <c r="I257" s="158"/>
      <c r="L257" s="167"/>
    </row>
    <row r="258" spans="5:12" ht="14.25" customHeight="1">
      <c r="E258" s="158"/>
      <c r="F258" s="158"/>
      <c r="G258" s="158"/>
      <c r="H258" s="158"/>
      <c r="I258" s="158"/>
      <c r="L258" s="167"/>
    </row>
    <row r="259" spans="5:12" ht="14.25" customHeight="1">
      <c r="E259" s="158"/>
      <c r="F259" s="158"/>
      <c r="G259" s="158"/>
      <c r="H259" s="158"/>
      <c r="I259" s="158"/>
      <c r="L259" s="167"/>
    </row>
    <row r="260" spans="5:12" ht="14.25" customHeight="1">
      <c r="E260" s="158"/>
      <c r="F260" s="158"/>
      <c r="G260" s="158"/>
      <c r="H260" s="158"/>
      <c r="I260" s="158"/>
      <c r="L260" s="167"/>
    </row>
    <row r="261" spans="5:12" ht="14.25" customHeight="1">
      <c r="E261" s="158"/>
      <c r="F261" s="158"/>
      <c r="G261" s="158"/>
      <c r="H261" s="158"/>
      <c r="I261" s="158"/>
      <c r="L261" s="167"/>
    </row>
    <row r="262" spans="5:12" ht="14.25" customHeight="1">
      <c r="E262" s="158"/>
      <c r="F262" s="158"/>
      <c r="G262" s="158"/>
      <c r="H262" s="158"/>
      <c r="I262" s="158"/>
      <c r="L262" s="167"/>
    </row>
    <row r="263" spans="5:12" ht="14.25" customHeight="1">
      <c r="E263" s="158"/>
      <c r="F263" s="158"/>
      <c r="G263" s="158"/>
      <c r="H263" s="158"/>
      <c r="I263" s="158"/>
      <c r="L263" s="167"/>
    </row>
    <row r="264" spans="5:12" ht="14.25" customHeight="1">
      <c r="E264" s="158"/>
      <c r="F264" s="158"/>
      <c r="G264" s="158"/>
      <c r="H264" s="158"/>
      <c r="I264" s="158"/>
      <c r="L264" s="167"/>
    </row>
    <row r="265" spans="5:12" ht="14.25" customHeight="1">
      <c r="E265" s="158"/>
      <c r="F265" s="158"/>
      <c r="G265" s="158"/>
      <c r="H265" s="158"/>
      <c r="I265" s="158"/>
      <c r="L265" s="167"/>
    </row>
    <row r="266" spans="5:12" ht="14.25" customHeight="1">
      <c r="E266" s="158"/>
      <c r="F266" s="158"/>
      <c r="G266" s="158"/>
      <c r="H266" s="158"/>
      <c r="I266" s="158"/>
      <c r="L266" s="167"/>
    </row>
    <row r="267" spans="5:12" ht="14.25" customHeight="1">
      <c r="E267" s="158"/>
      <c r="F267" s="158"/>
      <c r="G267" s="158"/>
      <c r="H267" s="158"/>
      <c r="I267" s="158"/>
      <c r="L267" s="167"/>
    </row>
    <row r="268" spans="5:12" ht="14.25" customHeight="1">
      <c r="E268" s="158"/>
      <c r="F268" s="158"/>
      <c r="G268" s="158"/>
      <c r="H268" s="158"/>
      <c r="I268" s="158"/>
      <c r="L268" s="167"/>
    </row>
    <row r="269" spans="5:12" ht="14.25" customHeight="1">
      <c r="E269" s="158"/>
      <c r="F269" s="158"/>
      <c r="G269" s="158"/>
      <c r="H269" s="158"/>
      <c r="I269" s="158"/>
      <c r="L269" s="167"/>
    </row>
    <row r="270" spans="5:12" ht="14.25" customHeight="1">
      <c r="E270" s="158"/>
      <c r="F270" s="158"/>
      <c r="G270" s="158"/>
      <c r="H270" s="158"/>
      <c r="I270" s="158"/>
      <c r="L270" s="167"/>
    </row>
    <row r="271" spans="5:12" ht="14.25" customHeight="1">
      <c r="E271" s="158"/>
      <c r="F271" s="158"/>
      <c r="G271" s="158"/>
      <c r="H271" s="158"/>
      <c r="I271" s="158"/>
      <c r="L271" s="167"/>
    </row>
    <row r="272" spans="5:12" ht="14.25" customHeight="1">
      <c r="E272" s="158"/>
      <c r="F272" s="158"/>
      <c r="G272" s="158"/>
      <c r="H272" s="158"/>
      <c r="I272" s="158"/>
      <c r="L272" s="167"/>
    </row>
    <row r="273" spans="5:12" ht="14.25" customHeight="1">
      <c r="E273" s="158"/>
      <c r="F273" s="158"/>
      <c r="G273" s="158"/>
      <c r="H273" s="158"/>
      <c r="I273" s="158"/>
      <c r="L273" s="167"/>
    </row>
    <row r="274" spans="5:12" ht="14.25" customHeight="1">
      <c r="E274" s="158"/>
      <c r="F274" s="158"/>
      <c r="G274" s="158"/>
      <c r="H274" s="158"/>
      <c r="I274" s="158"/>
      <c r="L274" s="167"/>
    </row>
    <row r="275" spans="5:12" ht="14.25" customHeight="1">
      <c r="E275" s="158"/>
      <c r="F275" s="158"/>
      <c r="G275" s="158"/>
      <c r="H275" s="158"/>
      <c r="I275" s="158"/>
      <c r="L275" s="167"/>
    </row>
    <row r="276" spans="5:12" ht="14.25" customHeight="1">
      <c r="E276" s="158"/>
      <c r="F276" s="158"/>
      <c r="G276" s="158"/>
      <c r="H276" s="158"/>
      <c r="I276" s="158"/>
      <c r="L276" s="167"/>
    </row>
    <row r="277" spans="5:12" ht="14.25" customHeight="1">
      <c r="E277" s="158"/>
      <c r="F277" s="158"/>
      <c r="G277" s="158"/>
      <c r="H277" s="158"/>
      <c r="I277" s="158"/>
      <c r="L277" s="167"/>
    </row>
    <row r="278" spans="5:12" ht="14.25" customHeight="1">
      <c r="E278" s="158"/>
      <c r="F278" s="158"/>
      <c r="G278" s="158"/>
      <c r="H278" s="158"/>
      <c r="I278" s="158"/>
      <c r="L278" s="167"/>
    </row>
    <row r="279" spans="5:12" ht="14.25" customHeight="1">
      <c r="E279" s="158"/>
      <c r="F279" s="158"/>
      <c r="G279" s="158"/>
      <c r="H279" s="158"/>
      <c r="I279" s="158"/>
      <c r="L279" s="167"/>
    </row>
    <row r="280" spans="5:12" ht="14.25" customHeight="1">
      <c r="E280" s="158"/>
      <c r="F280" s="158"/>
      <c r="G280" s="158"/>
      <c r="H280" s="158"/>
      <c r="I280" s="158"/>
      <c r="L280" s="167"/>
    </row>
    <row r="281" spans="5:12" ht="14.25" customHeight="1">
      <c r="E281" s="158"/>
      <c r="F281" s="158"/>
      <c r="G281" s="158"/>
      <c r="H281" s="158"/>
      <c r="I281" s="158"/>
      <c r="L281" s="167"/>
    </row>
    <row r="282" spans="5:12" ht="14.25" customHeight="1">
      <c r="E282" s="158"/>
      <c r="F282" s="158"/>
      <c r="G282" s="158"/>
      <c r="H282" s="158"/>
      <c r="I282" s="158"/>
      <c r="L282" s="167"/>
    </row>
    <row r="283" spans="5:12" ht="14.25" customHeight="1">
      <c r="E283" s="158"/>
      <c r="F283" s="158"/>
      <c r="G283" s="158"/>
      <c r="H283" s="158"/>
      <c r="I283" s="158"/>
      <c r="L283" s="167"/>
    </row>
    <row r="284" spans="5:12" ht="14.25" customHeight="1">
      <c r="E284" s="158"/>
      <c r="F284" s="158"/>
      <c r="G284" s="158"/>
      <c r="H284" s="158"/>
      <c r="I284" s="158"/>
      <c r="L284" s="167"/>
    </row>
    <row r="285" spans="5:12" ht="14.25" customHeight="1">
      <c r="E285" s="158"/>
      <c r="F285" s="158"/>
      <c r="G285" s="158"/>
      <c r="H285" s="158"/>
      <c r="I285" s="158"/>
      <c r="L285" s="167"/>
    </row>
    <row r="286" spans="5:12" ht="14.25" customHeight="1">
      <c r="E286" s="158"/>
      <c r="F286" s="158"/>
      <c r="G286" s="158"/>
      <c r="H286" s="158"/>
      <c r="I286" s="158"/>
      <c r="L286" s="167"/>
    </row>
    <row r="287" spans="5:12" ht="14.25" customHeight="1">
      <c r="E287" s="158"/>
      <c r="F287" s="158"/>
      <c r="G287" s="158"/>
      <c r="H287" s="158"/>
      <c r="I287" s="158"/>
      <c r="L287" s="167"/>
    </row>
    <row r="288" spans="5:12" ht="14.25" customHeight="1">
      <c r="E288" s="158"/>
      <c r="F288" s="158"/>
      <c r="G288" s="158"/>
      <c r="H288" s="158"/>
      <c r="I288" s="158"/>
      <c r="L288" s="167"/>
    </row>
    <row r="289" spans="5:12" ht="14.25" customHeight="1">
      <c r="E289" s="158"/>
      <c r="F289" s="158"/>
      <c r="G289" s="158"/>
      <c r="H289" s="158"/>
      <c r="I289" s="158"/>
      <c r="L289" s="167"/>
    </row>
    <row r="290" spans="5:12" ht="14.25" customHeight="1">
      <c r="E290" s="158"/>
      <c r="F290" s="158"/>
      <c r="G290" s="158"/>
      <c r="H290" s="158"/>
      <c r="I290" s="158"/>
      <c r="L290" s="167"/>
    </row>
    <row r="291" spans="5:12" ht="14.25" customHeight="1">
      <c r="E291" s="158"/>
      <c r="F291" s="158"/>
      <c r="G291" s="158"/>
      <c r="H291" s="158"/>
      <c r="I291" s="158"/>
      <c r="L291" s="167"/>
    </row>
    <row r="292" spans="5:12" ht="14.25" customHeight="1">
      <c r="E292" s="158"/>
      <c r="F292" s="158"/>
      <c r="G292" s="158"/>
      <c r="H292" s="158"/>
      <c r="I292" s="158"/>
      <c r="L292" s="167"/>
    </row>
    <row r="293" spans="5:12" ht="14.25" customHeight="1">
      <c r="E293" s="158"/>
      <c r="F293" s="158"/>
      <c r="G293" s="158"/>
      <c r="H293" s="158"/>
      <c r="I293" s="158"/>
      <c r="L293" s="167"/>
    </row>
    <row r="294" spans="5:12" ht="14.25" customHeight="1">
      <c r="E294" s="158"/>
      <c r="F294" s="158"/>
      <c r="G294" s="158"/>
      <c r="H294" s="158"/>
      <c r="I294" s="158"/>
      <c r="L294" s="167"/>
    </row>
    <row r="295" spans="5:12" ht="14.25" customHeight="1">
      <c r="E295" s="158"/>
      <c r="F295" s="158"/>
      <c r="G295" s="158"/>
      <c r="H295" s="158"/>
      <c r="I295" s="158"/>
      <c r="L295" s="167"/>
    </row>
    <row r="296" spans="5:12" ht="14.25" customHeight="1">
      <c r="E296" s="158"/>
      <c r="F296" s="158"/>
      <c r="G296" s="158"/>
      <c r="H296" s="158"/>
      <c r="I296" s="158"/>
      <c r="L296" s="167"/>
    </row>
    <row r="297" spans="5:12" ht="14.25" customHeight="1">
      <c r="E297" s="158"/>
      <c r="F297" s="158"/>
      <c r="G297" s="158"/>
      <c r="H297" s="158"/>
      <c r="I297" s="158"/>
      <c r="L297" s="167"/>
    </row>
    <row r="298" spans="5:12" ht="14.25" customHeight="1">
      <c r="E298" s="158"/>
      <c r="F298" s="158"/>
      <c r="G298" s="158"/>
      <c r="H298" s="158"/>
      <c r="I298" s="158"/>
      <c r="L298" s="167"/>
    </row>
    <row r="299" spans="5:12" ht="14.25" customHeight="1">
      <c r="E299" s="158"/>
      <c r="F299" s="158"/>
      <c r="G299" s="158"/>
      <c r="H299" s="158"/>
      <c r="I299" s="158"/>
      <c r="L299" s="167"/>
    </row>
    <row r="300" spans="5:12" ht="14.25" customHeight="1">
      <c r="E300" s="158"/>
      <c r="F300" s="158"/>
      <c r="G300" s="158"/>
      <c r="H300" s="158"/>
      <c r="I300" s="158"/>
      <c r="L300" s="167"/>
    </row>
    <row r="301" spans="5:12" ht="14.25" customHeight="1">
      <c r="E301" s="158"/>
      <c r="F301" s="158"/>
      <c r="G301" s="158"/>
      <c r="H301" s="158"/>
      <c r="I301" s="158"/>
      <c r="L301" s="167"/>
    </row>
    <row r="302" spans="5:12" ht="14.25" customHeight="1">
      <c r="E302" s="158"/>
      <c r="F302" s="158"/>
      <c r="G302" s="158"/>
      <c r="H302" s="158"/>
      <c r="I302" s="158"/>
      <c r="L302" s="167"/>
    </row>
    <row r="303" spans="5:12" ht="14.25" customHeight="1">
      <c r="E303" s="158"/>
      <c r="F303" s="158"/>
      <c r="G303" s="158"/>
      <c r="H303" s="158"/>
      <c r="I303" s="158"/>
      <c r="L303" s="167"/>
    </row>
    <row r="304" spans="5:12" ht="14.25" customHeight="1">
      <c r="E304" s="158"/>
      <c r="F304" s="158"/>
      <c r="G304" s="158"/>
      <c r="H304" s="158"/>
      <c r="I304" s="158"/>
      <c r="L304" s="167"/>
    </row>
    <row r="305" spans="5:12" ht="14.25" customHeight="1">
      <c r="E305" s="158"/>
      <c r="F305" s="158"/>
      <c r="G305" s="158"/>
      <c r="H305" s="158"/>
      <c r="I305" s="158"/>
      <c r="L305" s="167"/>
    </row>
    <row r="306" spans="5:12" ht="14.25" customHeight="1">
      <c r="E306" s="158"/>
      <c r="F306" s="158"/>
      <c r="G306" s="158"/>
      <c r="H306" s="158"/>
      <c r="I306" s="158"/>
      <c r="L306" s="167"/>
    </row>
    <row r="307" spans="5:12" ht="14.25" customHeight="1">
      <c r="E307" s="158"/>
      <c r="F307" s="158"/>
      <c r="G307" s="158"/>
      <c r="H307" s="158"/>
      <c r="I307" s="158"/>
      <c r="L307" s="167"/>
    </row>
    <row r="308" spans="5:12" ht="14.25" customHeight="1">
      <c r="E308" s="158"/>
      <c r="F308" s="158"/>
      <c r="G308" s="158"/>
      <c r="H308" s="158"/>
      <c r="I308" s="158"/>
      <c r="L308" s="167"/>
    </row>
    <row r="309" spans="5:12" ht="14.25" customHeight="1">
      <c r="E309" s="158"/>
      <c r="F309" s="158"/>
      <c r="G309" s="158"/>
      <c r="H309" s="158"/>
      <c r="I309" s="158"/>
      <c r="L309" s="167"/>
    </row>
    <row r="310" spans="5:12" ht="14.25" customHeight="1">
      <c r="E310" s="158"/>
      <c r="F310" s="158"/>
      <c r="G310" s="158"/>
      <c r="H310" s="158"/>
      <c r="I310" s="158"/>
      <c r="L310" s="167"/>
    </row>
    <row r="311" spans="5:12" ht="14.25" customHeight="1">
      <c r="E311" s="158"/>
      <c r="F311" s="158"/>
      <c r="G311" s="158"/>
      <c r="H311" s="158"/>
      <c r="I311" s="158"/>
      <c r="L311" s="167"/>
    </row>
    <row r="312" spans="5:12" ht="14.25" customHeight="1">
      <c r="E312" s="158"/>
      <c r="F312" s="158"/>
      <c r="G312" s="158"/>
      <c r="H312" s="158"/>
      <c r="I312" s="158"/>
      <c r="L312" s="167"/>
    </row>
    <row r="313" spans="5:12" ht="14.25" customHeight="1">
      <c r="E313" s="158"/>
      <c r="F313" s="158"/>
      <c r="G313" s="158"/>
      <c r="H313" s="158"/>
      <c r="I313" s="158"/>
      <c r="L313" s="167"/>
    </row>
    <row r="314" spans="5:12" ht="14.25" customHeight="1">
      <c r="E314" s="158"/>
      <c r="F314" s="158"/>
      <c r="G314" s="158"/>
      <c r="H314" s="158"/>
      <c r="I314" s="158"/>
      <c r="L314" s="167"/>
    </row>
    <row r="315" spans="5:12" ht="14.25" customHeight="1">
      <c r="E315" s="158"/>
      <c r="F315" s="158"/>
      <c r="G315" s="158"/>
      <c r="H315" s="158"/>
      <c r="I315" s="158"/>
      <c r="L315" s="167"/>
    </row>
    <row r="316" spans="5:12" ht="14.25" customHeight="1">
      <c r="E316" s="158"/>
      <c r="F316" s="158"/>
      <c r="G316" s="158"/>
      <c r="H316" s="158"/>
      <c r="I316" s="158"/>
      <c r="L316" s="167"/>
    </row>
    <row r="317" spans="5:12" ht="14.25" customHeight="1">
      <c r="E317" s="158"/>
      <c r="F317" s="158"/>
      <c r="G317" s="158"/>
      <c r="H317" s="158"/>
      <c r="I317" s="158"/>
      <c r="L317" s="167"/>
    </row>
    <row r="318" spans="5:12" ht="14.25" customHeight="1">
      <c r="E318" s="158"/>
      <c r="F318" s="158"/>
      <c r="G318" s="158"/>
      <c r="H318" s="158"/>
      <c r="I318" s="158"/>
      <c r="L318" s="167"/>
    </row>
    <row r="319" spans="5:12" ht="14.25" customHeight="1">
      <c r="E319" s="158"/>
      <c r="F319" s="158"/>
      <c r="G319" s="158"/>
      <c r="H319" s="158"/>
      <c r="I319" s="158"/>
      <c r="L319" s="167"/>
    </row>
    <row r="320" spans="5:12" ht="14.25" customHeight="1">
      <c r="E320" s="158"/>
      <c r="F320" s="158"/>
      <c r="G320" s="158"/>
      <c r="H320" s="158"/>
      <c r="I320" s="158"/>
      <c r="L320" s="167"/>
    </row>
    <row r="321" spans="5:12" ht="14.25" customHeight="1">
      <c r="E321" s="158"/>
      <c r="F321" s="158"/>
      <c r="G321" s="158"/>
      <c r="H321" s="158"/>
      <c r="I321" s="158"/>
      <c r="L321" s="167"/>
    </row>
    <row r="322" spans="5:12" ht="14.25" customHeight="1">
      <c r="E322" s="158"/>
      <c r="F322" s="158"/>
      <c r="G322" s="158"/>
      <c r="H322" s="158"/>
      <c r="I322" s="158"/>
      <c r="L322" s="167"/>
    </row>
    <row r="323" spans="5:12" ht="14.25" customHeight="1">
      <c r="E323" s="158"/>
      <c r="F323" s="158"/>
      <c r="G323" s="158"/>
      <c r="H323" s="158"/>
      <c r="I323" s="158"/>
      <c r="L323" s="167"/>
    </row>
    <row r="324" spans="5:12" ht="14.25" customHeight="1">
      <c r="E324" s="158"/>
      <c r="F324" s="158"/>
      <c r="G324" s="158"/>
      <c r="H324" s="158"/>
      <c r="I324" s="158"/>
      <c r="L324" s="167"/>
    </row>
    <row r="325" spans="5:12" ht="14.25" customHeight="1">
      <c r="E325" s="158"/>
      <c r="F325" s="158"/>
      <c r="G325" s="158"/>
      <c r="H325" s="158"/>
      <c r="I325" s="158"/>
      <c r="L325" s="167"/>
    </row>
    <row r="326" spans="5:12" ht="14.25" customHeight="1">
      <c r="E326" s="158"/>
      <c r="F326" s="158"/>
      <c r="G326" s="158"/>
      <c r="H326" s="158"/>
      <c r="I326" s="158"/>
      <c r="L326" s="167"/>
    </row>
    <row r="327" spans="5:12" ht="14.25" customHeight="1">
      <c r="E327" s="158"/>
      <c r="F327" s="158"/>
      <c r="G327" s="158"/>
      <c r="H327" s="158"/>
      <c r="I327" s="158"/>
      <c r="L327" s="167"/>
    </row>
    <row r="328" spans="5:12" ht="14.25" customHeight="1">
      <c r="E328" s="158"/>
      <c r="F328" s="158"/>
      <c r="G328" s="158"/>
      <c r="H328" s="158"/>
      <c r="I328" s="158"/>
      <c r="L328" s="167"/>
    </row>
    <row r="329" spans="5:12" ht="14.25" customHeight="1">
      <c r="E329" s="158"/>
      <c r="F329" s="158"/>
      <c r="G329" s="158"/>
      <c r="H329" s="158"/>
      <c r="I329" s="158"/>
      <c r="L329" s="167"/>
    </row>
    <row r="330" spans="5:12" ht="14.25" customHeight="1">
      <c r="E330" s="158"/>
      <c r="F330" s="158"/>
      <c r="G330" s="158"/>
      <c r="H330" s="158"/>
      <c r="I330" s="158"/>
      <c r="L330" s="167"/>
    </row>
    <row r="331" spans="5:12" ht="14.25" customHeight="1">
      <c r="E331" s="158"/>
      <c r="F331" s="158"/>
      <c r="G331" s="158"/>
      <c r="H331" s="158"/>
      <c r="I331" s="158"/>
      <c r="L331" s="167"/>
    </row>
    <row r="332" spans="5:12" ht="14.25" customHeight="1">
      <c r="E332" s="158"/>
      <c r="F332" s="158"/>
      <c r="G332" s="158"/>
      <c r="H332" s="158"/>
      <c r="I332" s="158"/>
      <c r="L332" s="167"/>
    </row>
    <row r="333" spans="5:12" ht="14.25" customHeight="1">
      <c r="E333" s="158"/>
      <c r="F333" s="158"/>
      <c r="G333" s="158"/>
      <c r="H333" s="158"/>
      <c r="I333" s="158"/>
      <c r="L333" s="167"/>
    </row>
    <row r="334" spans="5:12" ht="14.25" customHeight="1">
      <c r="E334" s="158"/>
      <c r="F334" s="158"/>
      <c r="G334" s="158"/>
      <c r="H334" s="158"/>
      <c r="I334" s="158"/>
      <c r="L334" s="167"/>
    </row>
    <row r="335" spans="5:12" ht="14.25" customHeight="1">
      <c r="E335" s="158"/>
      <c r="F335" s="158"/>
      <c r="G335" s="158"/>
      <c r="H335" s="158"/>
      <c r="I335" s="158"/>
      <c r="L335" s="167"/>
    </row>
    <row r="336" spans="5:12" ht="14.25" customHeight="1">
      <c r="E336" s="158"/>
      <c r="F336" s="158"/>
      <c r="G336" s="158"/>
      <c r="H336" s="158"/>
      <c r="I336" s="158"/>
      <c r="L336" s="167"/>
    </row>
    <row r="337" spans="5:12" ht="14.25" customHeight="1">
      <c r="E337" s="158"/>
      <c r="F337" s="158"/>
      <c r="G337" s="158"/>
      <c r="H337" s="158"/>
      <c r="I337" s="158"/>
      <c r="L337" s="167"/>
    </row>
    <row r="338" spans="5:12" ht="14.25" customHeight="1">
      <c r="E338" s="158"/>
      <c r="F338" s="158"/>
      <c r="G338" s="158"/>
      <c r="H338" s="158"/>
      <c r="I338" s="158"/>
      <c r="L338" s="167"/>
    </row>
    <row r="339" spans="5:12" ht="14.25" customHeight="1">
      <c r="E339" s="158"/>
      <c r="F339" s="158"/>
      <c r="G339" s="158"/>
      <c r="H339" s="158"/>
      <c r="I339" s="158"/>
      <c r="L339" s="167"/>
    </row>
    <row r="340" spans="5:12" ht="14.25" customHeight="1">
      <c r="E340" s="158"/>
      <c r="F340" s="158"/>
      <c r="G340" s="158"/>
      <c r="H340" s="158"/>
      <c r="I340" s="158"/>
      <c r="L340" s="167"/>
    </row>
    <row r="341" spans="5:12" ht="14.25" customHeight="1">
      <c r="E341" s="158"/>
      <c r="F341" s="158"/>
      <c r="G341" s="158"/>
      <c r="H341" s="158"/>
      <c r="I341" s="158"/>
      <c r="L341" s="167"/>
    </row>
    <row r="342" spans="5:12" ht="14.25" customHeight="1">
      <c r="E342" s="158"/>
      <c r="F342" s="158"/>
      <c r="G342" s="158"/>
      <c r="H342" s="158"/>
      <c r="I342" s="158"/>
      <c r="L342" s="167"/>
    </row>
    <row r="343" spans="5:12" ht="14.25" customHeight="1">
      <c r="E343" s="158"/>
      <c r="F343" s="158"/>
      <c r="G343" s="158"/>
      <c r="H343" s="158"/>
      <c r="I343" s="158"/>
      <c r="L343" s="167"/>
    </row>
    <row r="344" spans="5:12" ht="14.25" customHeight="1">
      <c r="E344" s="158"/>
      <c r="F344" s="158"/>
      <c r="G344" s="158"/>
      <c r="H344" s="158"/>
      <c r="I344" s="158"/>
      <c r="L344" s="167"/>
    </row>
    <row r="345" spans="5:12" ht="14.25" customHeight="1">
      <c r="E345" s="158"/>
      <c r="F345" s="158"/>
      <c r="G345" s="158"/>
      <c r="H345" s="158"/>
      <c r="I345" s="158"/>
      <c r="L345" s="167"/>
    </row>
    <row r="346" spans="5:12" ht="14.25" customHeight="1">
      <c r="E346" s="158"/>
      <c r="F346" s="158"/>
      <c r="G346" s="158"/>
      <c r="H346" s="158"/>
      <c r="I346" s="158"/>
      <c r="L346" s="167"/>
    </row>
    <row r="347" spans="5:12" ht="14.25" customHeight="1">
      <c r="E347" s="158"/>
      <c r="F347" s="158"/>
      <c r="G347" s="158"/>
      <c r="H347" s="158"/>
      <c r="I347" s="158"/>
      <c r="L347" s="167"/>
    </row>
    <row r="348" spans="5:12" ht="14.25" customHeight="1">
      <c r="E348" s="158"/>
      <c r="F348" s="158"/>
      <c r="G348" s="158"/>
      <c r="H348" s="158"/>
      <c r="I348" s="158"/>
      <c r="L348" s="167"/>
    </row>
    <row r="349" spans="5:12" ht="14.25" customHeight="1">
      <c r="E349" s="158"/>
      <c r="F349" s="158"/>
      <c r="G349" s="158"/>
      <c r="H349" s="158"/>
      <c r="I349" s="158"/>
      <c r="L349" s="167"/>
    </row>
    <row r="350" spans="5:12" ht="14.25" customHeight="1">
      <c r="E350" s="158"/>
      <c r="F350" s="158"/>
      <c r="G350" s="158"/>
      <c r="H350" s="158"/>
      <c r="I350" s="158"/>
      <c r="L350" s="167"/>
    </row>
    <row r="351" spans="5:12" ht="14.25" customHeight="1">
      <c r="E351" s="158"/>
      <c r="F351" s="158"/>
      <c r="G351" s="158"/>
      <c r="H351" s="158"/>
      <c r="I351" s="158"/>
      <c r="L351" s="167"/>
    </row>
    <row r="352" spans="5:12" ht="14.25" customHeight="1">
      <c r="E352" s="158"/>
      <c r="F352" s="158"/>
      <c r="G352" s="158"/>
      <c r="H352" s="158"/>
      <c r="I352" s="158"/>
      <c r="L352" s="167"/>
    </row>
    <row r="353" spans="5:12" ht="14.25" customHeight="1">
      <c r="E353" s="158"/>
      <c r="F353" s="158"/>
      <c r="G353" s="158"/>
      <c r="H353" s="158"/>
      <c r="I353" s="158"/>
      <c r="L353" s="167"/>
    </row>
    <row r="354" spans="5:12" ht="14.25" customHeight="1">
      <c r="E354" s="158"/>
      <c r="F354" s="158"/>
      <c r="G354" s="158"/>
      <c r="H354" s="158"/>
      <c r="I354" s="158"/>
      <c r="L354" s="167"/>
    </row>
    <row r="355" spans="5:12" ht="14.25" customHeight="1">
      <c r="E355" s="158"/>
      <c r="F355" s="158"/>
      <c r="G355" s="158"/>
      <c r="H355" s="158"/>
      <c r="I355" s="158"/>
      <c r="L355" s="167"/>
    </row>
    <row r="356" spans="5:12" ht="14.25" customHeight="1">
      <c r="E356" s="158"/>
      <c r="F356" s="158"/>
      <c r="G356" s="158"/>
      <c r="H356" s="158"/>
      <c r="I356" s="158"/>
      <c r="L356" s="167"/>
    </row>
    <row r="357" spans="5:12" ht="14.25" customHeight="1">
      <c r="E357" s="158"/>
      <c r="F357" s="158"/>
      <c r="G357" s="158"/>
      <c r="H357" s="158"/>
      <c r="I357" s="158"/>
      <c r="L357" s="167"/>
    </row>
    <row r="358" spans="5:12" ht="14.25" customHeight="1">
      <c r="E358" s="158"/>
      <c r="F358" s="158"/>
      <c r="G358" s="158"/>
      <c r="H358" s="158"/>
      <c r="I358" s="158"/>
      <c r="L358" s="167"/>
    </row>
    <row r="359" spans="5:12" ht="14.25" customHeight="1">
      <c r="E359" s="158"/>
      <c r="F359" s="158"/>
      <c r="G359" s="158"/>
      <c r="H359" s="158"/>
      <c r="I359" s="158"/>
      <c r="L359" s="167"/>
    </row>
    <row r="360" spans="5:12" ht="14.25" customHeight="1">
      <c r="E360" s="158"/>
      <c r="F360" s="158"/>
      <c r="G360" s="158"/>
      <c r="H360" s="158"/>
      <c r="I360" s="158"/>
      <c r="L360" s="167"/>
    </row>
    <row r="361" spans="5:12" ht="14.25" customHeight="1">
      <c r="E361" s="158"/>
      <c r="F361" s="158"/>
      <c r="G361" s="158"/>
      <c r="H361" s="158"/>
      <c r="I361" s="158"/>
      <c r="L361" s="167"/>
    </row>
    <row r="362" spans="5:12" ht="14.25" customHeight="1">
      <c r="E362" s="158"/>
      <c r="F362" s="158"/>
      <c r="G362" s="158"/>
      <c r="H362" s="158"/>
      <c r="I362" s="158"/>
      <c r="L362" s="167"/>
    </row>
    <row r="363" spans="5:12" ht="14.25" customHeight="1">
      <c r="E363" s="158"/>
      <c r="F363" s="158"/>
      <c r="G363" s="158"/>
      <c r="H363" s="158"/>
      <c r="I363" s="158"/>
      <c r="L363" s="167"/>
    </row>
    <row r="364" spans="5:12" ht="14.25" customHeight="1">
      <c r="E364" s="158"/>
      <c r="F364" s="158"/>
      <c r="G364" s="158"/>
      <c r="H364" s="158"/>
      <c r="I364" s="158"/>
      <c r="L364" s="167"/>
    </row>
    <row r="365" spans="5:12" ht="14.25" customHeight="1">
      <c r="E365" s="158"/>
      <c r="F365" s="158"/>
      <c r="G365" s="158"/>
      <c r="H365" s="158"/>
      <c r="I365" s="158"/>
      <c r="L365" s="167"/>
    </row>
    <row r="366" spans="5:12" ht="14.25" customHeight="1">
      <c r="E366" s="158"/>
      <c r="F366" s="158"/>
      <c r="G366" s="158"/>
      <c r="H366" s="158"/>
      <c r="I366" s="158"/>
      <c r="L366" s="167"/>
    </row>
    <row r="367" spans="5:12" ht="14.25" customHeight="1">
      <c r="E367" s="158"/>
      <c r="F367" s="158"/>
      <c r="G367" s="158"/>
      <c r="H367" s="158"/>
      <c r="I367" s="158"/>
      <c r="L367" s="167"/>
    </row>
    <row r="368" spans="5:12" ht="14.25" customHeight="1">
      <c r="E368" s="158"/>
      <c r="F368" s="158"/>
      <c r="G368" s="158"/>
      <c r="H368" s="158"/>
      <c r="I368" s="158"/>
      <c r="L368" s="167"/>
    </row>
    <row r="369" spans="5:12" ht="14.25" customHeight="1">
      <c r="E369" s="158"/>
      <c r="F369" s="158"/>
      <c r="G369" s="158"/>
      <c r="H369" s="158"/>
      <c r="I369" s="158"/>
      <c r="L369" s="167"/>
    </row>
    <row r="370" spans="5:12" ht="14.25" customHeight="1">
      <c r="E370" s="158"/>
      <c r="F370" s="158"/>
      <c r="G370" s="158"/>
      <c r="H370" s="158"/>
      <c r="I370" s="158"/>
      <c r="L370" s="167"/>
    </row>
    <row r="371" spans="5:12" ht="14.25" customHeight="1">
      <c r="E371" s="158"/>
      <c r="F371" s="158"/>
      <c r="G371" s="158"/>
      <c r="H371" s="158"/>
      <c r="I371" s="158"/>
      <c r="L371" s="167"/>
    </row>
    <row r="372" spans="5:12" ht="14.25" customHeight="1">
      <c r="E372" s="158"/>
      <c r="F372" s="158"/>
      <c r="G372" s="158"/>
      <c r="H372" s="158"/>
      <c r="I372" s="158"/>
      <c r="L372" s="167"/>
    </row>
    <row r="373" spans="5:12" ht="14.25" customHeight="1">
      <c r="E373" s="158"/>
      <c r="F373" s="158"/>
      <c r="G373" s="158"/>
      <c r="H373" s="158"/>
      <c r="I373" s="158"/>
      <c r="L373" s="167"/>
    </row>
    <row r="374" spans="5:12" ht="14.25" customHeight="1">
      <c r="E374" s="158"/>
      <c r="F374" s="158"/>
      <c r="G374" s="158"/>
      <c r="H374" s="158"/>
      <c r="I374" s="158"/>
      <c r="L374" s="167"/>
    </row>
    <row r="375" spans="5:12" ht="14.25" customHeight="1">
      <c r="E375" s="158"/>
      <c r="F375" s="158"/>
      <c r="G375" s="158"/>
      <c r="H375" s="158"/>
      <c r="I375" s="158"/>
      <c r="L375" s="167"/>
    </row>
    <row r="376" spans="5:12" ht="14.25" customHeight="1">
      <c r="E376" s="158"/>
      <c r="F376" s="158"/>
      <c r="G376" s="158"/>
      <c r="H376" s="158"/>
      <c r="I376" s="158"/>
      <c r="L376" s="167"/>
    </row>
    <row r="377" spans="5:12" ht="14.25" customHeight="1">
      <c r="E377" s="158"/>
      <c r="F377" s="158"/>
      <c r="G377" s="158"/>
      <c r="H377" s="158"/>
      <c r="I377" s="158"/>
      <c r="L377" s="167"/>
    </row>
    <row r="378" spans="5:12" ht="14.25" customHeight="1">
      <c r="E378" s="158"/>
      <c r="F378" s="158"/>
      <c r="G378" s="158"/>
      <c r="H378" s="158"/>
      <c r="I378" s="158"/>
      <c r="L378" s="167"/>
    </row>
    <row r="379" spans="5:12" ht="14.25" customHeight="1">
      <c r="E379" s="158"/>
      <c r="F379" s="158"/>
      <c r="G379" s="158"/>
      <c r="H379" s="158"/>
      <c r="I379" s="158"/>
      <c r="L379" s="167"/>
    </row>
    <row r="380" spans="5:12" ht="14.25" customHeight="1">
      <c r="E380" s="158"/>
      <c r="F380" s="158"/>
      <c r="G380" s="158"/>
      <c r="H380" s="158"/>
      <c r="I380" s="158"/>
      <c r="L380" s="167"/>
    </row>
    <row r="381" spans="5:12" ht="14.25" customHeight="1">
      <c r="E381" s="158"/>
      <c r="F381" s="158"/>
      <c r="G381" s="158"/>
      <c r="H381" s="158"/>
      <c r="I381" s="158"/>
      <c r="L381" s="167"/>
    </row>
    <row r="382" spans="5:12" ht="14.25" customHeight="1">
      <c r="E382" s="158"/>
      <c r="F382" s="158"/>
      <c r="G382" s="158"/>
      <c r="H382" s="158"/>
      <c r="I382" s="158"/>
      <c r="L382" s="167"/>
    </row>
    <row r="383" spans="5:12" ht="14.25" customHeight="1">
      <c r="E383" s="158"/>
      <c r="F383" s="158"/>
      <c r="G383" s="158"/>
      <c r="H383" s="158"/>
      <c r="I383" s="158"/>
      <c r="L383" s="167"/>
    </row>
    <row r="384" spans="5:12" ht="14.25" customHeight="1">
      <c r="E384" s="158"/>
      <c r="F384" s="158"/>
      <c r="G384" s="158"/>
      <c r="H384" s="158"/>
      <c r="I384" s="158"/>
      <c r="L384" s="167"/>
    </row>
    <row r="385" spans="5:12" ht="14.25" customHeight="1">
      <c r="E385" s="158"/>
      <c r="F385" s="158"/>
      <c r="G385" s="158"/>
      <c r="H385" s="158"/>
      <c r="I385" s="158"/>
      <c r="L385" s="167"/>
    </row>
    <row r="386" spans="5:12" ht="14.25" customHeight="1">
      <c r="E386" s="158"/>
      <c r="F386" s="158"/>
      <c r="G386" s="158"/>
      <c r="H386" s="158"/>
      <c r="I386" s="158"/>
      <c r="L386" s="167"/>
    </row>
    <row r="387" spans="5:12" ht="14.25" customHeight="1">
      <c r="E387" s="158"/>
      <c r="F387" s="158"/>
      <c r="G387" s="158"/>
      <c r="H387" s="158"/>
      <c r="I387" s="158"/>
      <c r="L387" s="167"/>
    </row>
    <row r="388" spans="5:12" ht="14.25" customHeight="1">
      <c r="E388" s="158"/>
      <c r="F388" s="158"/>
      <c r="G388" s="158"/>
      <c r="H388" s="158"/>
      <c r="I388" s="158"/>
      <c r="L388" s="167"/>
    </row>
    <row r="389" spans="5:12" ht="14.25" customHeight="1">
      <c r="E389" s="158"/>
      <c r="F389" s="158"/>
      <c r="G389" s="158"/>
      <c r="H389" s="158"/>
      <c r="I389" s="158"/>
      <c r="L389" s="167"/>
    </row>
    <row r="390" spans="5:12" ht="14.25" customHeight="1">
      <c r="E390" s="158"/>
      <c r="F390" s="158"/>
      <c r="G390" s="158"/>
      <c r="H390" s="158"/>
      <c r="I390" s="158"/>
      <c r="L390" s="167"/>
    </row>
    <row r="391" spans="5:12" ht="14.25" customHeight="1">
      <c r="E391" s="158"/>
      <c r="F391" s="158"/>
      <c r="G391" s="158"/>
      <c r="H391" s="158"/>
      <c r="I391" s="158"/>
      <c r="L391" s="167"/>
    </row>
    <row r="392" spans="5:12" ht="14.25" customHeight="1">
      <c r="E392" s="158"/>
      <c r="F392" s="158"/>
      <c r="G392" s="158"/>
      <c r="H392" s="158"/>
      <c r="I392" s="158"/>
      <c r="L392" s="167"/>
    </row>
    <row r="393" spans="5:12" ht="14.25" customHeight="1">
      <c r="E393" s="158"/>
      <c r="F393" s="158"/>
      <c r="G393" s="158"/>
      <c r="H393" s="158"/>
      <c r="I393" s="158"/>
      <c r="L393" s="167"/>
    </row>
    <row r="394" spans="5:12" ht="14.25" customHeight="1">
      <c r="E394" s="158"/>
      <c r="F394" s="158"/>
      <c r="G394" s="158"/>
      <c r="H394" s="158"/>
      <c r="I394" s="158"/>
      <c r="L394" s="167"/>
    </row>
    <row r="395" spans="5:12" ht="14.25" customHeight="1">
      <c r="E395" s="158"/>
      <c r="F395" s="158"/>
      <c r="G395" s="158"/>
      <c r="H395" s="158"/>
      <c r="I395" s="158"/>
      <c r="L395" s="167"/>
    </row>
    <row r="396" spans="5:12" ht="14.25" customHeight="1">
      <c r="E396" s="158"/>
      <c r="F396" s="158"/>
      <c r="G396" s="158"/>
      <c r="H396" s="158"/>
      <c r="I396" s="158"/>
      <c r="L396" s="167"/>
    </row>
    <row r="397" spans="5:12" ht="14.25" customHeight="1">
      <c r="E397" s="158"/>
      <c r="F397" s="158"/>
      <c r="G397" s="158"/>
      <c r="H397" s="158"/>
      <c r="I397" s="158"/>
      <c r="L397" s="167"/>
    </row>
    <row r="398" spans="5:12" ht="14.25" customHeight="1">
      <c r="E398" s="158"/>
      <c r="F398" s="158"/>
      <c r="G398" s="158"/>
      <c r="H398" s="158"/>
      <c r="I398" s="158"/>
      <c r="L398" s="167"/>
    </row>
    <row r="399" spans="5:12" ht="14.25" customHeight="1">
      <c r="E399" s="158"/>
      <c r="F399" s="158"/>
      <c r="G399" s="158"/>
      <c r="H399" s="158"/>
      <c r="I399" s="158"/>
      <c r="L399" s="167"/>
    </row>
    <row r="400" spans="5:12" ht="14.25" customHeight="1">
      <c r="E400" s="158"/>
      <c r="F400" s="158"/>
      <c r="G400" s="158"/>
      <c r="H400" s="158"/>
      <c r="I400" s="158"/>
      <c r="L400" s="167"/>
    </row>
    <row r="401" spans="5:12" ht="14.25" customHeight="1">
      <c r="E401" s="158"/>
      <c r="F401" s="158"/>
      <c r="G401" s="158"/>
      <c r="H401" s="158"/>
      <c r="I401" s="158"/>
      <c r="L401" s="167"/>
    </row>
    <row r="402" spans="5:12" ht="14.25" customHeight="1">
      <c r="E402" s="158"/>
      <c r="F402" s="158"/>
      <c r="G402" s="158"/>
      <c r="H402" s="158"/>
      <c r="I402" s="158"/>
      <c r="L402" s="167"/>
    </row>
    <row r="403" spans="5:12" ht="14.25" customHeight="1">
      <c r="E403" s="158"/>
      <c r="F403" s="158"/>
      <c r="G403" s="158"/>
      <c r="H403" s="158"/>
      <c r="I403" s="158"/>
      <c r="L403" s="167"/>
    </row>
    <row r="404" spans="5:12" ht="14.25" customHeight="1">
      <c r="E404" s="158"/>
      <c r="F404" s="158"/>
      <c r="G404" s="158"/>
      <c r="H404" s="158"/>
      <c r="I404" s="158"/>
      <c r="L404" s="167"/>
    </row>
    <row r="405" spans="5:12" ht="14.25" customHeight="1">
      <c r="E405" s="158"/>
      <c r="F405" s="158"/>
      <c r="G405" s="158"/>
      <c r="H405" s="158"/>
      <c r="I405" s="158"/>
      <c r="L405" s="167"/>
    </row>
    <row r="406" spans="5:12" ht="14.25" customHeight="1">
      <c r="E406" s="158"/>
      <c r="F406" s="158"/>
      <c r="G406" s="158"/>
      <c r="H406" s="158"/>
      <c r="I406" s="158"/>
      <c r="L406" s="167"/>
    </row>
    <row r="407" spans="5:12" ht="14.25" customHeight="1">
      <c r="E407" s="158"/>
      <c r="F407" s="158"/>
      <c r="G407" s="158"/>
      <c r="H407" s="158"/>
      <c r="I407" s="158"/>
      <c r="L407" s="167"/>
    </row>
    <row r="408" spans="5:12" ht="14.25" customHeight="1">
      <c r="E408" s="158"/>
      <c r="F408" s="158"/>
      <c r="G408" s="158"/>
      <c r="H408" s="158"/>
      <c r="I408" s="158"/>
      <c r="L408" s="167"/>
    </row>
    <row r="409" spans="5:12" ht="14.25" customHeight="1">
      <c r="E409" s="158"/>
      <c r="F409" s="158"/>
      <c r="G409" s="158"/>
      <c r="H409" s="158"/>
      <c r="I409" s="158"/>
      <c r="L409" s="167"/>
    </row>
    <row r="410" spans="5:12" ht="14.25" customHeight="1">
      <c r="E410" s="158"/>
      <c r="F410" s="158"/>
      <c r="G410" s="158"/>
      <c r="H410" s="158"/>
      <c r="I410" s="158"/>
      <c r="L410" s="167"/>
    </row>
    <row r="411" spans="5:12" ht="14.25" customHeight="1">
      <c r="E411" s="158"/>
      <c r="F411" s="158"/>
      <c r="G411" s="158"/>
      <c r="H411" s="158"/>
      <c r="I411" s="158"/>
      <c r="L411" s="167"/>
    </row>
    <row r="412" spans="5:12" ht="14.25" customHeight="1">
      <c r="E412" s="158"/>
      <c r="F412" s="158"/>
      <c r="G412" s="158"/>
      <c r="H412" s="158"/>
      <c r="I412" s="158"/>
      <c r="L412" s="167"/>
    </row>
    <row r="413" spans="5:12" ht="14.25" customHeight="1">
      <c r="E413" s="158"/>
      <c r="F413" s="158"/>
      <c r="G413" s="158"/>
      <c r="H413" s="158"/>
      <c r="I413" s="158"/>
      <c r="L413" s="167"/>
    </row>
    <row r="414" spans="5:12" ht="14.25" customHeight="1">
      <c r="E414" s="158"/>
      <c r="F414" s="158"/>
      <c r="G414" s="158"/>
      <c r="H414" s="158"/>
      <c r="I414" s="158"/>
      <c r="L414" s="167"/>
    </row>
    <row r="415" spans="5:12" ht="14.25" customHeight="1">
      <c r="E415" s="158"/>
      <c r="F415" s="158"/>
      <c r="G415" s="158"/>
      <c r="H415" s="158"/>
      <c r="I415" s="158"/>
      <c r="L415" s="167"/>
    </row>
    <row r="416" spans="5:12" ht="14.25" customHeight="1">
      <c r="E416" s="158"/>
      <c r="F416" s="158"/>
      <c r="G416" s="158"/>
      <c r="H416" s="158"/>
      <c r="I416" s="158"/>
      <c r="L416" s="167"/>
    </row>
    <row r="417" spans="5:12" ht="14.25" customHeight="1">
      <c r="E417" s="158"/>
      <c r="F417" s="158"/>
      <c r="G417" s="158"/>
      <c r="H417" s="158"/>
      <c r="I417" s="158"/>
      <c r="L417" s="167"/>
    </row>
    <row r="418" spans="5:12" ht="14.25" customHeight="1">
      <c r="E418" s="158"/>
      <c r="F418" s="158"/>
      <c r="G418" s="158"/>
      <c r="H418" s="158"/>
      <c r="I418" s="158"/>
      <c r="L418" s="167"/>
    </row>
    <row r="419" spans="5:12" ht="14.25" customHeight="1">
      <c r="E419" s="158"/>
      <c r="F419" s="158"/>
      <c r="G419" s="158"/>
      <c r="H419" s="158"/>
      <c r="I419" s="158"/>
      <c r="L419" s="167"/>
    </row>
    <row r="420" spans="5:12" ht="14.25" customHeight="1">
      <c r="E420" s="158"/>
      <c r="F420" s="158"/>
      <c r="G420" s="158"/>
      <c r="H420" s="158"/>
      <c r="I420" s="158"/>
      <c r="L420" s="167"/>
    </row>
    <row r="421" spans="5:12" ht="14.25" customHeight="1">
      <c r="E421" s="158"/>
      <c r="F421" s="158"/>
      <c r="G421" s="158"/>
      <c r="H421" s="158"/>
      <c r="I421" s="158"/>
      <c r="L421" s="167"/>
    </row>
    <row r="422" spans="5:12" ht="14.25" customHeight="1">
      <c r="E422" s="158"/>
      <c r="F422" s="158"/>
      <c r="G422" s="158"/>
      <c r="H422" s="158"/>
      <c r="I422" s="158"/>
      <c r="L422" s="167"/>
    </row>
    <row r="423" spans="5:12" ht="14.25" customHeight="1">
      <c r="E423" s="158"/>
      <c r="F423" s="158"/>
      <c r="G423" s="158"/>
      <c r="H423" s="158"/>
      <c r="I423" s="158"/>
      <c r="L423" s="167"/>
    </row>
    <row r="424" spans="5:12" ht="14.25" customHeight="1">
      <c r="E424" s="158"/>
      <c r="F424" s="158"/>
      <c r="G424" s="158"/>
      <c r="H424" s="158"/>
      <c r="I424" s="158"/>
      <c r="L424" s="167"/>
    </row>
    <row r="425" spans="5:12" ht="14.25" customHeight="1">
      <c r="E425" s="158"/>
      <c r="F425" s="158"/>
      <c r="G425" s="158"/>
      <c r="H425" s="158"/>
      <c r="I425" s="158"/>
      <c r="L425" s="167"/>
    </row>
    <row r="426" spans="5:12" ht="14.25" customHeight="1">
      <c r="E426" s="158"/>
      <c r="F426" s="158"/>
      <c r="G426" s="158"/>
      <c r="H426" s="158"/>
      <c r="I426" s="158"/>
      <c r="L426" s="167"/>
    </row>
    <row r="427" spans="5:12" ht="14.25" customHeight="1">
      <c r="E427" s="158"/>
      <c r="F427" s="158"/>
      <c r="G427" s="158"/>
      <c r="H427" s="158"/>
      <c r="I427" s="158"/>
      <c r="L427" s="167"/>
    </row>
    <row r="428" spans="5:12" ht="14.25" customHeight="1">
      <c r="E428" s="158"/>
      <c r="F428" s="158"/>
      <c r="G428" s="158"/>
      <c r="H428" s="158"/>
      <c r="I428" s="158"/>
      <c r="L428" s="167"/>
    </row>
    <row r="429" spans="5:12" ht="14.25" customHeight="1">
      <c r="E429" s="158"/>
      <c r="F429" s="158"/>
      <c r="G429" s="158"/>
      <c r="H429" s="158"/>
      <c r="I429" s="158"/>
      <c r="L429" s="167"/>
    </row>
    <row r="430" spans="5:12" ht="14.25" customHeight="1">
      <c r="E430" s="158"/>
      <c r="F430" s="158"/>
      <c r="G430" s="158"/>
      <c r="H430" s="158"/>
      <c r="I430" s="158"/>
      <c r="L430" s="167"/>
    </row>
    <row r="431" spans="5:12" ht="14.25" customHeight="1">
      <c r="E431" s="158"/>
      <c r="F431" s="158"/>
      <c r="G431" s="158"/>
      <c r="H431" s="158"/>
      <c r="I431" s="158"/>
      <c r="L431" s="167"/>
    </row>
    <row r="432" spans="5:12" ht="14.25" customHeight="1">
      <c r="E432" s="158"/>
      <c r="F432" s="158"/>
      <c r="G432" s="158"/>
      <c r="H432" s="158"/>
      <c r="I432" s="158"/>
      <c r="L432" s="167"/>
    </row>
    <row r="433" spans="5:12" ht="14.25" customHeight="1">
      <c r="E433" s="158"/>
      <c r="F433" s="158"/>
      <c r="G433" s="158"/>
      <c r="H433" s="158"/>
      <c r="I433" s="158"/>
      <c r="L433" s="167"/>
    </row>
    <row r="434" spans="5:12" ht="14.25" customHeight="1">
      <c r="E434" s="158"/>
      <c r="F434" s="158"/>
      <c r="G434" s="158"/>
      <c r="H434" s="158"/>
      <c r="I434" s="158"/>
      <c r="L434" s="167"/>
    </row>
    <row r="435" spans="5:12" ht="14.25" customHeight="1">
      <c r="E435" s="158"/>
      <c r="F435" s="158"/>
      <c r="G435" s="158"/>
      <c r="H435" s="158"/>
      <c r="I435" s="158"/>
      <c r="L435" s="167"/>
    </row>
    <row r="436" spans="5:12" ht="14.25" customHeight="1">
      <c r="E436" s="158"/>
      <c r="F436" s="158"/>
      <c r="G436" s="158"/>
      <c r="H436" s="158"/>
      <c r="I436" s="158"/>
      <c r="L436" s="167"/>
    </row>
    <row r="437" spans="5:12" ht="14.25" customHeight="1">
      <c r="E437" s="158"/>
      <c r="F437" s="158"/>
      <c r="G437" s="158"/>
      <c r="H437" s="158"/>
      <c r="I437" s="158"/>
      <c r="L437" s="167"/>
    </row>
    <row r="438" spans="5:12" ht="14.25" customHeight="1">
      <c r="E438" s="158"/>
      <c r="F438" s="158"/>
      <c r="G438" s="158"/>
      <c r="H438" s="158"/>
      <c r="I438" s="158"/>
      <c r="L438" s="167"/>
    </row>
    <row r="439" spans="5:12" ht="14.25" customHeight="1">
      <c r="E439" s="158"/>
      <c r="F439" s="158"/>
      <c r="G439" s="158"/>
      <c r="H439" s="158"/>
      <c r="I439" s="158"/>
      <c r="L439" s="167"/>
    </row>
    <row r="440" spans="5:12" ht="14.25" customHeight="1">
      <c r="E440" s="158"/>
      <c r="F440" s="158"/>
      <c r="G440" s="158"/>
      <c r="H440" s="158"/>
      <c r="I440" s="158"/>
      <c r="L440" s="167"/>
    </row>
    <row r="441" spans="5:12" ht="14.25" customHeight="1">
      <c r="E441" s="158"/>
      <c r="F441" s="158"/>
      <c r="G441" s="158"/>
      <c r="H441" s="158"/>
      <c r="I441" s="158"/>
      <c r="L441" s="167"/>
    </row>
    <row r="442" spans="5:12" ht="14.25" customHeight="1">
      <c r="E442" s="158"/>
      <c r="F442" s="158"/>
      <c r="G442" s="158"/>
      <c r="H442" s="158"/>
      <c r="I442" s="158"/>
      <c r="L442" s="167"/>
    </row>
    <row r="443" spans="5:12" ht="14.25" customHeight="1">
      <c r="E443" s="158"/>
      <c r="F443" s="158"/>
      <c r="G443" s="158"/>
      <c r="H443" s="158"/>
      <c r="I443" s="158"/>
      <c r="L443" s="167"/>
    </row>
    <row r="444" spans="5:12" ht="14.25" customHeight="1">
      <c r="E444" s="158"/>
      <c r="F444" s="158"/>
      <c r="G444" s="158"/>
      <c r="H444" s="158"/>
      <c r="I444" s="158"/>
      <c r="L444" s="167"/>
    </row>
    <row r="445" spans="5:12" ht="14.25" customHeight="1">
      <c r="E445" s="158"/>
      <c r="F445" s="158"/>
      <c r="G445" s="158"/>
      <c r="H445" s="158"/>
      <c r="I445" s="158"/>
      <c r="L445" s="167"/>
    </row>
    <row r="446" spans="5:12" ht="14.25" customHeight="1">
      <c r="E446" s="158"/>
      <c r="F446" s="158"/>
      <c r="G446" s="158"/>
      <c r="H446" s="158"/>
      <c r="I446" s="158"/>
      <c r="L446" s="167"/>
    </row>
    <row r="447" spans="5:12" ht="14.25" customHeight="1">
      <c r="E447" s="158"/>
      <c r="F447" s="158"/>
      <c r="G447" s="158"/>
      <c r="H447" s="158"/>
      <c r="I447" s="158"/>
      <c r="L447" s="167"/>
    </row>
    <row r="448" spans="5:12" ht="14.25" customHeight="1">
      <c r="E448" s="158"/>
      <c r="F448" s="158"/>
      <c r="G448" s="158"/>
      <c r="H448" s="158"/>
      <c r="I448" s="158"/>
      <c r="L448" s="167"/>
    </row>
    <row r="449" spans="5:12" ht="14.25" customHeight="1">
      <c r="E449" s="158"/>
      <c r="F449" s="158"/>
      <c r="G449" s="158"/>
      <c r="H449" s="158"/>
      <c r="I449" s="158"/>
      <c r="L449" s="167"/>
    </row>
    <row r="450" spans="5:12" ht="14.25" customHeight="1">
      <c r="E450" s="158"/>
      <c r="F450" s="158"/>
      <c r="G450" s="158"/>
      <c r="H450" s="158"/>
      <c r="I450" s="158"/>
      <c r="L450" s="167"/>
    </row>
    <row r="451" spans="5:12" ht="14.25" customHeight="1">
      <c r="E451" s="158"/>
      <c r="F451" s="158"/>
      <c r="G451" s="158"/>
      <c r="H451" s="158"/>
      <c r="I451" s="158"/>
      <c r="L451" s="167"/>
    </row>
    <row r="452" spans="5:12" ht="14.25" customHeight="1">
      <c r="E452" s="158"/>
      <c r="F452" s="158"/>
      <c r="G452" s="158"/>
      <c r="H452" s="158"/>
      <c r="I452" s="158"/>
      <c r="L452" s="167"/>
    </row>
    <row r="453" spans="5:12" ht="14.25" customHeight="1">
      <c r="E453" s="158"/>
      <c r="F453" s="158"/>
      <c r="G453" s="158"/>
      <c r="H453" s="158"/>
      <c r="I453" s="158"/>
      <c r="L453" s="167"/>
    </row>
    <row r="454" spans="5:12" ht="14.25" customHeight="1">
      <c r="E454" s="158"/>
      <c r="F454" s="158"/>
      <c r="G454" s="158"/>
      <c r="H454" s="158"/>
      <c r="I454" s="158"/>
      <c r="L454" s="167"/>
    </row>
    <row r="455" spans="5:12" ht="14.25" customHeight="1">
      <c r="E455" s="158"/>
      <c r="F455" s="158"/>
      <c r="G455" s="158"/>
      <c r="H455" s="158"/>
      <c r="I455" s="158"/>
      <c r="L455" s="167"/>
    </row>
    <row r="456" spans="5:12" ht="14.25" customHeight="1">
      <c r="E456" s="158"/>
      <c r="F456" s="158"/>
      <c r="G456" s="158"/>
      <c r="H456" s="158"/>
      <c r="I456" s="158"/>
      <c r="L456" s="167"/>
    </row>
    <row r="457" spans="5:12" ht="14.25" customHeight="1">
      <c r="E457" s="158"/>
      <c r="F457" s="158"/>
      <c r="G457" s="158"/>
      <c r="H457" s="158"/>
      <c r="I457" s="158"/>
      <c r="L457" s="167"/>
    </row>
    <row r="458" spans="5:12" ht="14.25" customHeight="1">
      <c r="E458" s="158"/>
      <c r="F458" s="158"/>
      <c r="G458" s="158"/>
      <c r="H458" s="158"/>
      <c r="I458" s="158"/>
      <c r="L458" s="167"/>
    </row>
    <row r="459" spans="5:12" ht="14.25" customHeight="1">
      <c r="E459" s="158"/>
      <c r="F459" s="158"/>
      <c r="G459" s="158"/>
      <c r="H459" s="158"/>
      <c r="I459" s="158"/>
      <c r="L459" s="167"/>
    </row>
    <row r="460" spans="5:12" ht="14.25" customHeight="1">
      <c r="E460" s="158"/>
      <c r="F460" s="158"/>
      <c r="G460" s="158"/>
      <c r="H460" s="158"/>
      <c r="I460" s="158"/>
      <c r="L460" s="167"/>
    </row>
    <row r="461" spans="5:12" ht="14.25" customHeight="1">
      <c r="E461" s="158"/>
      <c r="F461" s="158"/>
      <c r="G461" s="158"/>
      <c r="H461" s="158"/>
      <c r="I461" s="158"/>
      <c r="L461" s="167"/>
    </row>
    <row r="462" spans="5:12" ht="14.25" customHeight="1">
      <c r="E462" s="158"/>
      <c r="F462" s="158"/>
      <c r="G462" s="158"/>
      <c r="H462" s="158"/>
      <c r="I462" s="158"/>
      <c r="L462" s="167"/>
    </row>
    <row r="463" spans="5:12" ht="14.25" customHeight="1">
      <c r="E463" s="158"/>
      <c r="F463" s="158"/>
      <c r="G463" s="158"/>
      <c r="H463" s="158"/>
      <c r="I463" s="158"/>
      <c r="L463" s="167"/>
    </row>
    <row r="464" spans="5:12" ht="14.25" customHeight="1">
      <c r="E464" s="158"/>
      <c r="F464" s="158"/>
      <c r="G464" s="158"/>
      <c r="H464" s="158"/>
      <c r="I464" s="158"/>
      <c r="L464" s="167"/>
    </row>
    <row r="465" spans="5:12" ht="14.25" customHeight="1">
      <c r="E465" s="158"/>
      <c r="F465" s="158"/>
      <c r="G465" s="158"/>
      <c r="H465" s="158"/>
      <c r="I465" s="158"/>
      <c r="L465" s="167"/>
    </row>
    <row r="466" spans="5:12" ht="14.25" customHeight="1">
      <c r="E466" s="158"/>
      <c r="F466" s="158"/>
      <c r="G466" s="158"/>
      <c r="H466" s="158"/>
      <c r="I466" s="158"/>
      <c r="L466" s="167"/>
    </row>
    <row r="467" spans="5:12" ht="14.25" customHeight="1">
      <c r="E467" s="158"/>
      <c r="F467" s="158"/>
      <c r="G467" s="158"/>
      <c r="H467" s="158"/>
      <c r="I467" s="158"/>
      <c r="L467" s="167"/>
    </row>
    <row r="468" spans="5:12" ht="14.25" customHeight="1">
      <c r="E468" s="158"/>
      <c r="F468" s="158"/>
      <c r="G468" s="158"/>
      <c r="H468" s="158"/>
      <c r="I468" s="158"/>
      <c r="L468" s="167"/>
    </row>
    <row r="469" spans="5:12" ht="14.25" customHeight="1">
      <c r="E469" s="158"/>
      <c r="F469" s="158"/>
      <c r="G469" s="158"/>
      <c r="H469" s="158"/>
      <c r="I469" s="158"/>
      <c r="L469" s="167"/>
    </row>
    <row r="470" spans="5:12" ht="14.25" customHeight="1">
      <c r="E470" s="158"/>
      <c r="F470" s="158"/>
      <c r="G470" s="158"/>
      <c r="H470" s="158"/>
      <c r="I470" s="158"/>
      <c r="L470" s="167"/>
    </row>
    <row r="471" spans="5:12" ht="14.25" customHeight="1">
      <c r="E471" s="158"/>
      <c r="F471" s="158"/>
      <c r="G471" s="158"/>
      <c r="H471" s="158"/>
      <c r="I471" s="158"/>
      <c r="L471" s="167"/>
    </row>
    <row r="472" spans="5:12" ht="14.25" customHeight="1">
      <c r="E472" s="158"/>
      <c r="F472" s="158"/>
      <c r="G472" s="158"/>
      <c r="H472" s="158"/>
      <c r="I472" s="158"/>
      <c r="L472" s="167"/>
    </row>
    <row r="473" spans="5:12" ht="14.25" customHeight="1">
      <c r="E473" s="158"/>
      <c r="F473" s="158"/>
      <c r="G473" s="158"/>
      <c r="H473" s="158"/>
      <c r="I473" s="158"/>
      <c r="L473" s="167"/>
    </row>
    <row r="474" spans="5:12" ht="14.25" customHeight="1">
      <c r="E474" s="158"/>
      <c r="F474" s="158"/>
      <c r="G474" s="158"/>
      <c r="H474" s="158"/>
      <c r="I474" s="158"/>
      <c r="L474" s="167"/>
    </row>
    <row r="475" spans="5:12" ht="14.25" customHeight="1">
      <c r="E475" s="158"/>
      <c r="F475" s="158"/>
      <c r="G475" s="158"/>
      <c r="H475" s="158"/>
      <c r="I475" s="158"/>
      <c r="L475" s="167"/>
    </row>
    <row r="476" spans="5:12" ht="14.25" customHeight="1">
      <c r="E476" s="158"/>
      <c r="F476" s="158"/>
      <c r="G476" s="158"/>
      <c r="H476" s="158"/>
      <c r="I476" s="158"/>
      <c r="L476" s="167"/>
    </row>
    <row r="477" spans="5:12" ht="14.25" customHeight="1">
      <c r="E477" s="158"/>
      <c r="F477" s="158"/>
      <c r="G477" s="158"/>
      <c r="H477" s="158"/>
      <c r="I477" s="158"/>
      <c r="L477" s="167"/>
    </row>
    <row r="478" spans="5:12" ht="14.25" customHeight="1">
      <c r="E478" s="158"/>
      <c r="F478" s="158"/>
      <c r="G478" s="158"/>
      <c r="H478" s="158"/>
      <c r="I478" s="158"/>
      <c r="L478" s="167"/>
    </row>
    <row r="479" spans="5:12" ht="14.25" customHeight="1">
      <c r="E479" s="158"/>
      <c r="F479" s="158"/>
      <c r="G479" s="158"/>
      <c r="H479" s="158"/>
      <c r="I479" s="158"/>
      <c r="L479" s="167"/>
    </row>
    <row r="480" spans="5:12" ht="14.25" customHeight="1">
      <c r="E480" s="158"/>
      <c r="F480" s="158"/>
      <c r="G480" s="158"/>
      <c r="H480" s="158"/>
      <c r="I480" s="158"/>
      <c r="L480" s="167"/>
    </row>
    <row r="481" spans="5:12" ht="14.25" customHeight="1">
      <c r="E481" s="158"/>
      <c r="F481" s="158"/>
      <c r="G481" s="158"/>
      <c r="H481" s="158"/>
      <c r="I481" s="158"/>
      <c r="L481" s="167"/>
    </row>
    <row r="482" spans="5:12" ht="14.25" customHeight="1">
      <c r="E482" s="158"/>
      <c r="F482" s="158"/>
      <c r="G482" s="158"/>
      <c r="H482" s="158"/>
      <c r="I482" s="158"/>
      <c r="L482" s="167"/>
    </row>
    <row r="483" spans="5:12" ht="14.25" customHeight="1">
      <c r="E483" s="158"/>
      <c r="F483" s="158"/>
      <c r="G483" s="158"/>
      <c r="H483" s="158"/>
      <c r="I483" s="158"/>
      <c r="L483" s="167"/>
    </row>
    <row r="484" spans="5:12" ht="14.25" customHeight="1">
      <c r="E484" s="158"/>
      <c r="F484" s="158"/>
      <c r="G484" s="158"/>
      <c r="H484" s="158"/>
      <c r="I484" s="158"/>
      <c r="L484" s="167"/>
    </row>
    <row r="485" spans="5:12" ht="14.25" customHeight="1">
      <c r="E485" s="158"/>
      <c r="F485" s="158"/>
      <c r="G485" s="158"/>
      <c r="H485" s="158"/>
      <c r="I485" s="158"/>
      <c r="L485" s="167"/>
    </row>
    <row r="486" spans="5:12" ht="14.25" customHeight="1">
      <c r="E486" s="158"/>
      <c r="F486" s="158"/>
      <c r="G486" s="158"/>
      <c r="H486" s="158"/>
      <c r="I486" s="158"/>
      <c r="L486" s="167"/>
    </row>
    <row r="487" spans="5:12" ht="14.25" customHeight="1">
      <c r="E487" s="158"/>
      <c r="F487" s="158"/>
      <c r="G487" s="158"/>
      <c r="H487" s="158"/>
      <c r="I487" s="158"/>
      <c r="L487" s="167"/>
    </row>
    <row r="488" spans="5:12" ht="14.25" customHeight="1">
      <c r="E488" s="158"/>
      <c r="F488" s="158"/>
      <c r="G488" s="158"/>
      <c r="H488" s="158"/>
      <c r="I488" s="158"/>
      <c r="L488" s="167"/>
    </row>
    <row r="489" spans="5:12" ht="14.25" customHeight="1">
      <c r="E489" s="158"/>
      <c r="F489" s="158"/>
      <c r="G489" s="158"/>
      <c r="H489" s="158"/>
      <c r="I489" s="158"/>
      <c r="L489" s="167"/>
    </row>
    <row r="490" spans="5:12" ht="14.25" customHeight="1">
      <c r="E490" s="158"/>
      <c r="F490" s="158"/>
      <c r="G490" s="158"/>
      <c r="H490" s="158"/>
      <c r="I490" s="158"/>
      <c r="L490" s="167"/>
    </row>
    <row r="491" spans="5:12" ht="14.25" customHeight="1">
      <c r="E491" s="158"/>
      <c r="F491" s="158"/>
      <c r="G491" s="158"/>
      <c r="H491" s="158"/>
      <c r="I491" s="158"/>
      <c r="L491" s="167"/>
    </row>
    <row r="492" spans="5:12" ht="14.25" customHeight="1">
      <c r="E492" s="158"/>
      <c r="F492" s="158"/>
      <c r="G492" s="158"/>
      <c r="H492" s="158"/>
      <c r="I492" s="158"/>
      <c r="L492" s="167"/>
    </row>
    <row r="493" spans="5:12" ht="14.25" customHeight="1">
      <c r="E493" s="158"/>
      <c r="F493" s="158"/>
      <c r="G493" s="158"/>
      <c r="H493" s="158"/>
      <c r="I493" s="158"/>
      <c r="L493" s="167"/>
    </row>
    <row r="494" spans="5:12" ht="14.25" customHeight="1">
      <c r="E494" s="158"/>
      <c r="F494" s="158"/>
      <c r="G494" s="158"/>
      <c r="H494" s="158"/>
      <c r="I494" s="158"/>
      <c r="L494" s="167"/>
    </row>
    <row r="495" spans="5:12" ht="14.25" customHeight="1">
      <c r="E495" s="158"/>
      <c r="F495" s="158"/>
      <c r="G495" s="158"/>
      <c r="H495" s="158"/>
      <c r="I495" s="158"/>
      <c r="L495" s="167"/>
    </row>
    <row r="496" spans="5:12" ht="14.25" customHeight="1">
      <c r="E496" s="158"/>
      <c r="F496" s="158"/>
      <c r="G496" s="158"/>
      <c r="H496" s="158"/>
      <c r="I496" s="158"/>
      <c r="L496" s="167"/>
    </row>
    <row r="497" spans="5:12" ht="14.25" customHeight="1">
      <c r="E497" s="158"/>
      <c r="F497" s="158"/>
      <c r="G497" s="158"/>
      <c r="H497" s="158"/>
      <c r="I497" s="158"/>
      <c r="L497" s="167"/>
    </row>
    <row r="498" spans="5:12" ht="14.25" customHeight="1">
      <c r="E498" s="158"/>
      <c r="F498" s="158"/>
      <c r="G498" s="158"/>
      <c r="H498" s="158"/>
      <c r="I498" s="158"/>
      <c r="L498" s="167"/>
    </row>
    <row r="499" spans="5:12" ht="14.25" customHeight="1">
      <c r="E499" s="158"/>
      <c r="F499" s="158"/>
      <c r="G499" s="158"/>
      <c r="H499" s="158"/>
      <c r="I499" s="158"/>
      <c r="L499" s="167"/>
    </row>
    <row r="500" spans="5:12" ht="14.25" customHeight="1">
      <c r="E500" s="158"/>
      <c r="F500" s="158"/>
      <c r="G500" s="158"/>
      <c r="H500" s="158"/>
      <c r="I500" s="158"/>
      <c r="L500" s="167"/>
    </row>
    <row r="501" spans="5:12" ht="14.25" customHeight="1">
      <c r="E501" s="158"/>
      <c r="F501" s="158"/>
      <c r="G501" s="158"/>
      <c r="H501" s="158"/>
      <c r="I501" s="158"/>
      <c r="L501" s="167"/>
    </row>
    <row r="502" spans="5:12" ht="14.25" customHeight="1">
      <c r="E502" s="158"/>
      <c r="F502" s="158"/>
      <c r="G502" s="158"/>
      <c r="H502" s="158"/>
      <c r="I502" s="158"/>
      <c r="L502" s="167"/>
    </row>
    <row r="503" spans="5:12" ht="14.25" customHeight="1">
      <c r="E503" s="158"/>
      <c r="F503" s="158"/>
      <c r="G503" s="158"/>
      <c r="H503" s="158"/>
      <c r="I503" s="158"/>
      <c r="L503" s="167"/>
    </row>
    <row r="504" spans="5:12" ht="14.25" customHeight="1">
      <c r="E504" s="158"/>
      <c r="F504" s="158"/>
      <c r="G504" s="158"/>
      <c r="H504" s="158"/>
      <c r="I504" s="158"/>
      <c r="L504" s="167"/>
    </row>
    <row r="505" spans="5:12" ht="14.25" customHeight="1">
      <c r="E505" s="158"/>
      <c r="F505" s="158"/>
      <c r="G505" s="158"/>
      <c r="H505" s="158"/>
      <c r="I505" s="158"/>
      <c r="L505" s="167"/>
    </row>
    <row r="506" spans="5:12" ht="14.25" customHeight="1">
      <c r="E506" s="158"/>
      <c r="F506" s="158"/>
      <c r="G506" s="158"/>
      <c r="H506" s="158"/>
      <c r="I506" s="158"/>
      <c r="L506" s="167"/>
    </row>
    <row r="507" spans="5:12" ht="14.25" customHeight="1">
      <c r="E507" s="158"/>
      <c r="F507" s="158"/>
      <c r="G507" s="158"/>
      <c r="H507" s="158"/>
      <c r="I507" s="158"/>
      <c r="L507" s="167"/>
    </row>
    <row r="508" spans="5:12" ht="14.25" customHeight="1">
      <c r="E508" s="158"/>
      <c r="F508" s="158"/>
      <c r="G508" s="158"/>
      <c r="H508" s="158"/>
      <c r="I508" s="158"/>
      <c r="L508" s="167"/>
    </row>
    <row r="509" spans="5:12" ht="14.25" customHeight="1">
      <c r="E509" s="158"/>
      <c r="F509" s="158"/>
      <c r="G509" s="158"/>
      <c r="H509" s="158"/>
      <c r="I509" s="158"/>
      <c r="L509" s="167"/>
    </row>
    <row r="510" spans="5:12" ht="14.25" customHeight="1">
      <c r="E510" s="158"/>
      <c r="F510" s="158"/>
      <c r="G510" s="158"/>
      <c r="H510" s="158"/>
      <c r="I510" s="158"/>
      <c r="L510" s="167"/>
    </row>
    <row r="511" spans="5:12" ht="14.25" customHeight="1">
      <c r="E511" s="158"/>
      <c r="F511" s="158"/>
      <c r="G511" s="158"/>
      <c r="H511" s="158"/>
      <c r="I511" s="158"/>
      <c r="L511" s="167"/>
    </row>
    <row r="512" spans="5:12" ht="14.25" customHeight="1">
      <c r="E512" s="158"/>
      <c r="F512" s="158"/>
      <c r="G512" s="158"/>
      <c r="H512" s="158"/>
      <c r="I512" s="158"/>
      <c r="L512" s="167"/>
    </row>
    <row r="513" spans="5:12" ht="14.25" customHeight="1">
      <c r="E513" s="158"/>
      <c r="F513" s="158"/>
      <c r="G513" s="158"/>
      <c r="H513" s="158"/>
      <c r="I513" s="158"/>
      <c r="L513" s="167"/>
    </row>
    <row r="514" spans="5:12" ht="14.25" customHeight="1">
      <c r="E514" s="158"/>
      <c r="F514" s="158"/>
      <c r="G514" s="158"/>
      <c r="H514" s="158"/>
      <c r="I514" s="158"/>
      <c r="L514" s="167"/>
    </row>
    <row r="515" spans="5:12" ht="14.25" customHeight="1">
      <c r="E515" s="158"/>
      <c r="F515" s="158"/>
      <c r="G515" s="158"/>
      <c r="H515" s="158"/>
      <c r="I515" s="158"/>
      <c r="L515" s="167"/>
    </row>
    <row r="516" spans="5:12" ht="14.25" customHeight="1">
      <c r="E516" s="158"/>
      <c r="F516" s="158"/>
      <c r="G516" s="158"/>
      <c r="H516" s="158"/>
      <c r="I516" s="158"/>
      <c r="L516" s="167"/>
    </row>
    <row r="517" spans="5:12" ht="14.25" customHeight="1">
      <c r="E517" s="158"/>
      <c r="F517" s="158"/>
      <c r="G517" s="158"/>
      <c r="H517" s="158"/>
      <c r="I517" s="158"/>
      <c r="L517" s="167"/>
    </row>
    <row r="518" spans="5:12" ht="14.25" customHeight="1">
      <c r="E518" s="158"/>
      <c r="F518" s="158"/>
      <c r="G518" s="158"/>
      <c r="H518" s="158"/>
      <c r="I518" s="158"/>
      <c r="L518" s="167"/>
    </row>
    <row r="519" spans="5:12" ht="14.25" customHeight="1">
      <c r="E519" s="158"/>
      <c r="F519" s="158"/>
      <c r="G519" s="158"/>
      <c r="H519" s="158"/>
      <c r="I519" s="158"/>
      <c r="L519" s="167"/>
    </row>
    <row r="520" spans="5:12" ht="14.25" customHeight="1">
      <c r="E520" s="158"/>
      <c r="F520" s="158"/>
      <c r="G520" s="158"/>
      <c r="H520" s="158"/>
      <c r="I520" s="158"/>
      <c r="L520" s="167"/>
    </row>
    <row r="521" spans="5:12" ht="14.25" customHeight="1">
      <c r="E521" s="158"/>
      <c r="F521" s="158"/>
      <c r="G521" s="158"/>
      <c r="H521" s="158"/>
      <c r="I521" s="158"/>
      <c r="L521" s="167"/>
    </row>
    <row r="522" spans="5:12" ht="14.25" customHeight="1">
      <c r="E522" s="158"/>
      <c r="F522" s="158"/>
      <c r="G522" s="158"/>
      <c r="H522" s="158"/>
      <c r="I522" s="158"/>
      <c r="L522" s="167"/>
    </row>
    <row r="523" spans="5:12" ht="14.25" customHeight="1">
      <c r="E523" s="158"/>
      <c r="F523" s="158"/>
      <c r="G523" s="158"/>
      <c r="H523" s="158"/>
      <c r="I523" s="158"/>
      <c r="L523" s="167"/>
    </row>
    <row r="524" spans="5:12" ht="14.25" customHeight="1">
      <c r="E524" s="158"/>
      <c r="F524" s="158"/>
      <c r="G524" s="158"/>
      <c r="H524" s="158"/>
      <c r="I524" s="158"/>
      <c r="L524" s="167"/>
    </row>
    <row r="525" spans="5:12" ht="14.25" customHeight="1">
      <c r="E525" s="158"/>
      <c r="F525" s="158"/>
      <c r="G525" s="158"/>
      <c r="H525" s="158"/>
      <c r="I525" s="158"/>
      <c r="L525" s="167"/>
    </row>
    <row r="526" spans="5:12" ht="14.25" customHeight="1">
      <c r="E526" s="158"/>
      <c r="F526" s="158"/>
      <c r="G526" s="158"/>
      <c r="H526" s="158"/>
      <c r="I526" s="158"/>
      <c r="L526" s="167"/>
    </row>
    <row r="527" spans="5:12" ht="14.25" customHeight="1">
      <c r="E527" s="158"/>
      <c r="F527" s="158"/>
      <c r="G527" s="158"/>
      <c r="H527" s="158"/>
      <c r="I527" s="158"/>
      <c r="L527" s="167"/>
    </row>
    <row r="528" spans="5:12" ht="14.25" customHeight="1">
      <c r="E528" s="158"/>
      <c r="F528" s="158"/>
      <c r="G528" s="158"/>
      <c r="H528" s="158"/>
      <c r="I528" s="158"/>
      <c r="L528" s="167"/>
    </row>
    <row r="529" spans="5:12" ht="14.25" customHeight="1">
      <c r="E529" s="158"/>
      <c r="F529" s="158"/>
      <c r="G529" s="158"/>
      <c r="H529" s="158"/>
      <c r="I529" s="158"/>
      <c r="L529" s="167"/>
    </row>
    <row r="530" spans="5:12" ht="14.25" customHeight="1">
      <c r="E530" s="158"/>
      <c r="F530" s="158"/>
      <c r="G530" s="158"/>
      <c r="H530" s="158"/>
      <c r="I530" s="158"/>
      <c r="L530" s="167"/>
    </row>
    <row r="531" spans="5:12" ht="14.25" customHeight="1">
      <c r="E531" s="158"/>
      <c r="F531" s="158"/>
      <c r="G531" s="158"/>
      <c r="H531" s="158"/>
      <c r="I531" s="158"/>
      <c r="L531" s="167"/>
    </row>
    <row r="532" spans="5:12" ht="14.25" customHeight="1">
      <c r="E532" s="158"/>
      <c r="F532" s="158"/>
      <c r="G532" s="158"/>
      <c r="H532" s="158"/>
      <c r="I532" s="158"/>
      <c r="L532" s="167"/>
    </row>
    <row r="533" spans="5:12" ht="14.25" customHeight="1">
      <c r="E533" s="158"/>
      <c r="F533" s="158"/>
      <c r="G533" s="158"/>
      <c r="H533" s="158"/>
      <c r="I533" s="158"/>
      <c r="L533" s="167"/>
    </row>
    <row r="534" spans="5:12" ht="14.25" customHeight="1">
      <c r="E534" s="158"/>
      <c r="F534" s="158"/>
      <c r="G534" s="158"/>
      <c r="H534" s="158"/>
      <c r="I534" s="158"/>
      <c r="L534" s="167"/>
    </row>
    <row r="535" spans="5:12" ht="14.25" customHeight="1">
      <c r="E535" s="158"/>
      <c r="F535" s="158"/>
      <c r="G535" s="158"/>
      <c r="H535" s="158"/>
      <c r="I535" s="158"/>
      <c r="L535" s="167"/>
    </row>
    <row r="536" spans="5:12" ht="14.25" customHeight="1">
      <c r="E536" s="158"/>
      <c r="F536" s="158"/>
      <c r="G536" s="158"/>
      <c r="H536" s="158"/>
      <c r="I536" s="158"/>
      <c r="L536" s="167"/>
    </row>
    <row r="537" spans="5:12" ht="14.25" customHeight="1">
      <c r="E537" s="158"/>
      <c r="F537" s="158"/>
      <c r="G537" s="158"/>
      <c r="H537" s="158"/>
      <c r="I537" s="158"/>
      <c r="L537" s="167"/>
    </row>
    <row r="538" spans="5:12" ht="14.25" customHeight="1">
      <c r="E538" s="158"/>
      <c r="F538" s="158"/>
      <c r="G538" s="158"/>
      <c r="H538" s="158"/>
      <c r="I538" s="158"/>
      <c r="L538" s="167"/>
    </row>
    <row r="539" spans="5:12" ht="14.25" customHeight="1">
      <c r="E539" s="158"/>
      <c r="F539" s="158"/>
      <c r="G539" s="158"/>
      <c r="H539" s="158"/>
      <c r="I539" s="158"/>
      <c r="L539" s="167"/>
    </row>
    <row r="540" spans="5:12" ht="14.25" customHeight="1">
      <c r="E540" s="158"/>
      <c r="F540" s="158"/>
      <c r="G540" s="158"/>
      <c r="H540" s="158"/>
      <c r="I540" s="158"/>
      <c r="L540" s="167"/>
    </row>
    <row r="541" spans="5:12" ht="14.25" customHeight="1">
      <c r="E541" s="158"/>
      <c r="F541" s="158"/>
      <c r="G541" s="158"/>
      <c r="H541" s="158"/>
      <c r="I541" s="158"/>
      <c r="L541" s="167"/>
    </row>
    <row r="542" spans="5:12" ht="14.25" customHeight="1">
      <c r="E542" s="158"/>
      <c r="F542" s="158"/>
      <c r="G542" s="158"/>
      <c r="H542" s="158"/>
      <c r="I542" s="158"/>
      <c r="L542" s="167"/>
    </row>
    <row r="543" spans="5:12" ht="14.25" customHeight="1">
      <c r="E543" s="158"/>
      <c r="F543" s="158"/>
      <c r="G543" s="158"/>
      <c r="H543" s="158"/>
      <c r="I543" s="158"/>
      <c r="L543" s="167"/>
    </row>
    <row r="544" spans="5:12" ht="14.25" customHeight="1">
      <c r="E544" s="158"/>
      <c r="F544" s="158"/>
      <c r="G544" s="158"/>
      <c r="H544" s="158"/>
      <c r="I544" s="158"/>
      <c r="L544" s="167"/>
    </row>
    <row r="545" spans="5:12" ht="14.25" customHeight="1">
      <c r="E545" s="158"/>
      <c r="F545" s="158"/>
      <c r="G545" s="158"/>
      <c r="H545" s="158"/>
      <c r="I545" s="158"/>
      <c r="L545" s="167"/>
    </row>
    <row r="546" spans="5:12" ht="14.25" customHeight="1">
      <c r="E546" s="158"/>
      <c r="F546" s="158"/>
      <c r="G546" s="158"/>
      <c r="H546" s="158"/>
      <c r="I546" s="158"/>
      <c r="L546" s="167"/>
    </row>
    <row r="547" spans="5:12" ht="14.25" customHeight="1">
      <c r="E547" s="158"/>
      <c r="F547" s="158"/>
      <c r="G547" s="158"/>
      <c r="H547" s="158"/>
      <c r="I547" s="158"/>
      <c r="L547" s="167"/>
    </row>
    <row r="548" spans="5:12" ht="14.25" customHeight="1">
      <c r="E548" s="158"/>
      <c r="F548" s="158"/>
      <c r="G548" s="158"/>
      <c r="H548" s="158"/>
      <c r="I548" s="158"/>
      <c r="L548" s="167"/>
    </row>
    <row r="549" spans="5:12" ht="14.25" customHeight="1">
      <c r="E549" s="158"/>
      <c r="F549" s="158"/>
      <c r="G549" s="158"/>
      <c r="H549" s="158"/>
      <c r="I549" s="158"/>
      <c r="L549" s="167"/>
    </row>
    <row r="550" spans="5:12" ht="14.25" customHeight="1">
      <c r="E550" s="158"/>
      <c r="F550" s="158"/>
      <c r="G550" s="158"/>
      <c r="H550" s="158"/>
      <c r="I550" s="158"/>
      <c r="L550" s="167"/>
    </row>
    <row r="551" spans="5:12" ht="14.25" customHeight="1">
      <c r="E551" s="158"/>
      <c r="F551" s="158"/>
      <c r="G551" s="158"/>
      <c r="H551" s="158"/>
      <c r="I551" s="158"/>
      <c r="L551" s="167"/>
    </row>
    <row r="552" spans="5:12" ht="14.25" customHeight="1">
      <c r="E552" s="158"/>
      <c r="F552" s="158"/>
      <c r="G552" s="158"/>
      <c r="H552" s="158"/>
      <c r="I552" s="158"/>
      <c r="L552" s="167"/>
    </row>
    <row r="553" spans="5:12" ht="14.25" customHeight="1">
      <c r="E553" s="158"/>
      <c r="F553" s="158"/>
      <c r="G553" s="158"/>
      <c r="H553" s="158"/>
      <c r="I553" s="158"/>
      <c r="L553" s="167"/>
    </row>
    <row r="554" spans="5:12" ht="14.25" customHeight="1">
      <c r="E554" s="158"/>
      <c r="F554" s="158"/>
      <c r="G554" s="158"/>
      <c r="H554" s="158"/>
      <c r="I554" s="158"/>
      <c r="L554" s="167"/>
    </row>
    <row r="555" spans="5:12" ht="14.25" customHeight="1">
      <c r="E555" s="158"/>
      <c r="F555" s="158"/>
      <c r="G555" s="158"/>
      <c r="H555" s="158"/>
      <c r="I555" s="158"/>
      <c r="L555" s="167"/>
    </row>
    <row r="556" spans="5:12" ht="14.25" customHeight="1">
      <c r="E556" s="158"/>
      <c r="F556" s="158"/>
      <c r="G556" s="158"/>
      <c r="H556" s="158"/>
      <c r="I556" s="158"/>
      <c r="L556" s="167"/>
    </row>
    <row r="557" spans="5:12" ht="14.25" customHeight="1">
      <c r="E557" s="158"/>
      <c r="F557" s="158"/>
      <c r="G557" s="158"/>
      <c r="H557" s="158"/>
      <c r="I557" s="158"/>
      <c r="L557" s="167"/>
    </row>
    <row r="558" spans="5:12" ht="14.25" customHeight="1">
      <c r="E558" s="158"/>
      <c r="F558" s="158"/>
      <c r="G558" s="158"/>
      <c r="H558" s="158"/>
      <c r="I558" s="158"/>
      <c r="L558" s="167"/>
    </row>
    <row r="559" spans="5:12" ht="14.25" customHeight="1">
      <c r="E559" s="158"/>
      <c r="F559" s="158"/>
      <c r="G559" s="158"/>
      <c r="H559" s="158"/>
      <c r="I559" s="158"/>
      <c r="L559" s="167"/>
    </row>
    <row r="560" spans="5:12" ht="14.25" customHeight="1">
      <c r="E560" s="158"/>
      <c r="F560" s="158"/>
      <c r="G560" s="158"/>
      <c r="H560" s="158"/>
      <c r="I560" s="158"/>
      <c r="L560" s="167"/>
    </row>
    <row r="561" spans="5:12" ht="14.25" customHeight="1">
      <c r="E561" s="158"/>
      <c r="F561" s="158"/>
      <c r="G561" s="158"/>
      <c r="H561" s="158"/>
      <c r="I561" s="158"/>
      <c r="L561" s="167"/>
    </row>
    <row r="562" spans="5:12" ht="14.25" customHeight="1">
      <c r="E562" s="158"/>
      <c r="F562" s="158"/>
      <c r="G562" s="158"/>
      <c r="H562" s="158"/>
      <c r="I562" s="158"/>
      <c r="L562" s="167"/>
    </row>
    <row r="563" spans="5:12" ht="14.25" customHeight="1">
      <c r="E563" s="158"/>
      <c r="F563" s="158"/>
      <c r="G563" s="158"/>
      <c r="H563" s="158"/>
      <c r="I563" s="158"/>
      <c r="L563" s="167"/>
    </row>
    <row r="564" spans="5:12" ht="14.25" customHeight="1">
      <c r="E564" s="158"/>
      <c r="F564" s="158"/>
      <c r="G564" s="158"/>
      <c r="H564" s="158"/>
      <c r="I564" s="158"/>
      <c r="L564" s="167"/>
    </row>
    <row r="565" spans="5:12" ht="14.25" customHeight="1">
      <c r="E565" s="158"/>
      <c r="F565" s="158"/>
      <c r="G565" s="158"/>
      <c r="H565" s="158"/>
      <c r="I565" s="158"/>
      <c r="L565" s="167"/>
    </row>
    <row r="566" spans="5:12" ht="14.25" customHeight="1">
      <c r="E566" s="158"/>
      <c r="F566" s="158"/>
      <c r="G566" s="158"/>
      <c r="H566" s="158"/>
      <c r="I566" s="158"/>
      <c r="L566" s="167"/>
    </row>
    <row r="567" spans="5:12" ht="14.25" customHeight="1">
      <c r="E567" s="158"/>
      <c r="F567" s="158"/>
      <c r="G567" s="158"/>
      <c r="H567" s="158"/>
      <c r="I567" s="158"/>
      <c r="L567" s="167"/>
    </row>
    <row r="568" spans="5:12" ht="14.25" customHeight="1">
      <c r="E568" s="158"/>
      <c r="F568" s="158"/>
      <c r="G568" s="158"/>
      <c r="H568" s="158"/>
      <c r="I568" s="158"/>
      <c r="L568" s="167"/>
    </row>
    <row r="569" spans="5:12" ht="14.25" customHeight="1">
      <c r="E569" s="158"/>
      <c r="F569" s="158"/>
      <c r="G569" s="158"/>
      <c r="H569" s="158"/>
      <c r="I569" s="158"/>
      <c r="L569" s="167"/>
    </row>
    <row r="570" spans="5:12" ht="14.25" customHeight="1">
      <c r="E570" s="158"/>
      <c r="F570" s="158"/>
      <c r="G570" s="158"/>
      <c r="H570" s="158"/>
      <c r="I570" s="158"/>
      <c r="L570" s="167"/>
    </row>
    <row r="571" spans="5:12" ht="14.25" customHeight="1">
      <c r="E571" s="158"/>
      <c r="F571" s="158"/>
      <c r="G571" s="158"/>
      <c r="H571" s="158"/>
      <c r="I571" s="158"/>
      <c r="L571" s="167"/>
    </row>
    <row r="572" spans="5:12" ht="14.25" customHeight="1">
      <c r="E572" s="158"/>
      <c r="F572" s="158"/>
      <c r="G572" s="158"/>
      <c r="H572" s="158"/>
      <c r="I572" s="158"/>
      <c r="L572" s="167"/>
    </row>
    <row r="573" spans="5:12" ht="14.25" customHeight="1">
      <c r="E573" s="158"/>
      <c r="F573" s="158"/>
      <c r="G573" s="158"/>
      <c r="H573" s="158"/>
      <c r="I573" s="158"/>
      <c r="L573" s="167"/>
    </row>
    <row r="574" spans="5:12" ht="14.25" customHeight="1">
      <c r="E574" s="158"/>
      <c r="F574" s="158"/>
      <c r="G574" s="158"/>
      <c r="H574" s="158"/>
      <c r="I574" s="158"/>
      <c r="L574" s="167"/>
    </row>
    <row r="575" spans="5:12" ht="14.25" customHeight="1">
      <c r="E575" s="158"/>
      <c r="F575" s="158"/>
      <c r="G575" s="158"/>
      <c r="H575" s="158"/>
      <c r="I575" s="158"/>
      <c r="L575" s="167"/>
    </row>
    <row r="576" spans="5:12" ht="14.25" customHeight="1">
      <c r="E576" s="158"/>
      <c r="F576" s="158"/>
      <c r="G576" s="158"/>
      <c r="H576" s="158"/>
      <c r="I576" s="158"/>
      <c r="L576" s="167"/>
    </row>
    <row r="577" spans="5:12" ht="14.25" customHeight="1">
      <c r="E577" s="158"/>
      <c r="F577" s="158"/>
      <c r="G577" s="158"/>
      <c r="H577" s="158"/>
      <c r="I577" s="158"/>
      <c r="L577" s="167"/>
    </row>
    <row r="578" spans="5:12" ht="14.25" customHeight="1">
      <c r="E578" s="158"/>
      <c r="F578" s="158"/>
      <c r="G578" s="158"/>
      <c r="H578" s="158"/>
      <c r="I578" s="158"/>
      <c r="L578" s="167"/>
    </row>
    <row r="579" spans="5:12" ht="14.25" customHeight="1">
      <c r="E579" s="158"/>
      <c r="F579" s="158"/>
      <c r="G579" s="158"/>
      <c r="H579" s="158"/>
      <c r="I579" s="158"/>
      <c r="L579" s="167"/>
    </row>
    <row r="580" spans="5:12" ht="14.25" customHeight="1">
      <c r="E580" s="158"/>
      <c r="F580" s="158"/>
      <c r="G580" s="158"/>
      <c r="H580" s="158"/>
      <c r="I580" s="158"/>
      <c r="L580" s="167"/>
    </row>
    <row r="581" spans="5:12" ht="14.25" customHeight="1">
      <c r="E581" s="158"/>
      <c r="F581" s="158"/>
      <c r="G581" s="158"/>
      <c r="H581" s="158"/>
      <c r="I581" s="158"/>
      <c r="L581" s="167"/>
    </row>
    <row r="582" spans="5:12" ht="14.25" customHeight="1">
      <c r="E582" s="158"/>
      <c r="F582" s="158"/>
      <c r="G582" s="158"/>
      <c r="H582" s="158"/>
      <c r="I582" s="158"/>
      <c r="L582" s="167"/>
    </row>
    <row r="583" spans="5:12" ht="14.25" customHeight="1">
      <c r="E583" s="158"/>
      <c r="F583" s="158"/>
      <c r="G583" s="158"/>
      <c r="H583" s="158"/>
      <c r="I583" s="158"/>
      <c r="L583" s="167"/>
    </row>
    <row r="584" spans="5:12" ht="14.25" customHeight="1">
      <c r="E584" s="158"/>
      <c r="F584" s="158"/>
      <c r="G584" s="158"/>
      <c r="H584" s="158"/>
      <c r="I584" s="158"/>
      <c r="L584" s="167"/>
    </row>
    <row r="585" spans="5:12" ht="14.25" customHeight="1">
      <c r="E585" s="158"/>
      <c r="F585" s="158"/>
      <c r="G585" s="158"/>
      <c r="H585" s="158"/>
      <c r="I585" s="158"/>
      <c r="L585" s="167"/>
    </row>
    <row r="586" spans="5:12" ht="14.25" customHeight="1">
      <c r="E586" s="158"/>
      <c r="F586" s="158"/>
      <c r="G586" s="158"/>
      <c r="H586" s="158"/>
      <c r="I586" s="158"/>
      <c r="L586" s="167"/>
    </row>
    <row r="587" spans="5:12" ht="14.25" customHeight="1">
      <c r="E587" s="158"/>
      <c r="F587" s="158"/>
      <c r="G587" s="158"/>
      <c r="H587" s="158"/>
      <c r="I587" s="158"/>
      <c r="L587" s="167"/>
    </row>
    <row r="588" spans="5:12" ht="14.25" customHeight="1">
      <c r="E588" s="158"/>
      <c r="F588" s="158"/>
      <c r="G588" s="158"/>
      <c r="H588" s="158"/>
      <c r="I588" s="158"/>
      <c r="L588" s="167"/>
    </row>
    <row r="589" spans="5:12" ht="14.25" customHeight="1">
      <c r="E589" s="158"/>
      <c r="F589" s="158"/>
      <c r="G589" s="158"/>
      <c r="H589" s="158"/>
      <c r="I589" s="158"/>
      <c r="L589" s="167"/>
    </row>
    <row r="590" spans="5:12" ht="14.25" customHeight="1">
      <c r="E590" s="158"/>
      <c r="F590" s="158"/>
      <c r="G590" s="158"/>
      <c r="H590" s="158"/>
      <c r="I590" s="158"/>
      <c r="L590" s="167"/>
    </row>
    <row r="591" spans="5:12" ht="14.25" customHeight="1">
      <c r="E591" s="158"/>
      <c r="F591" s="158"/>
      <c r="G591" s="158"/>
      <c r="H591" s="158"/>
      <c r="I591" s="158"/>
      <c r="L591" s="167"/>
    </row>
    <row r="592" spans="5:12" ht="14.25" customHeight="1">
      <c r="E592" s="158"/>
      <c r="F592" s="158"/>
      <c r="G592" s="158"/>
      <c r="H592" s="158"/>
      <c r="I592" s="158"/>
      <c r="L592" s="167"/>
    </row>
    <row r="593" spans="5:12" ht="14.25" customHeight="1">
      <c r="E593" s="158"/>
      <c r="F593" s="158"/>
      <c r="G593" s="158"/>
      <c r="H593" s="158"/>
      <c r="I593" s="158"/>
      <c r="L593" s="167"/>
    </row>
    <row r="594" spans="5:12" ht="14.25" customHeight="1">
      <c r="E594" s="158"/>
      <c r="F594" s="158"/>
      <c r="G594" s="158"/>
      <c r="H594" s="158"/>
      <c r="I594" s="158"/>
      <c r="L594" s="167"/>
    </row>
    <row r="595" spans="5:12" ht="14.25" customHeight="1">
      <c r="E595" s="158"/>
      <c r="F595" s="158"/>
      <c r="G595" s="158"/>
      <c r="H595" s="158"/>
      <c r="I595" s="158"/>
      <c r="L595" s="167"/>
    </row>
    <row r="596" spans="5:12" ht="14.25" customHeight="1">
      <c r="E596" s="158"/>
      <c r="F596" s="158"/>
      <c r="G596" s="158"/>
      <c r="H596" s="158"/>
      <c r="I596" s="158"/>
      <c r="L596" s="167"/>
    </row>
    <row r="597" spans="5:12" ht="14.25" customHeight="1">
      <c r="E597" s="158"/>
      <c r="F597" s="158"/>
      <c r="G597" s="158"/>
      <c r="H597" s="158"/>
      <c r="I597" s="158"/>
      <c r="L597" s="167"/>
    </row>
    <row r="598" spans="5:12" ht="14.25" customHeight="1">
      <c r="E598" s="158"/>
      <c r="F598" s="158"/>
      <c r="G598" s="158"/>
      <c r="H598" s="158"/>
      <c r="I598" s="158"/>
      <c r="L598" s="167"/>
    </row>
    <row r="599" spans="5:12" ht="14.25" customHeight="1">
      <c r="E599" s="158"/>
      <c r="F599" s="158"/>
      <c r="G599" s="158"/>
      <c r="H599" s="158"/>
      <c r="I599" s="158"/>
      <c r="L599" s="167"/>
    </row>
    <row r="600" spans="5:12" ht="14.25" customHeight="1">
      <c r="E600" s="158"/>
      <c r="F600" s="158"/>
      <c r="G600" s="158"/>
      <c r="H600" s="158"/>
      <c r="I600" s="158"/>
      <c r="L600" s="167"/>
    </row>
    <row r="601" spans="5:12" ht="14.25" customHeight="1">
      <c r="E601" s="158"/>
      <c r="F601" s="158"/>
      <c r="G601" s="158"/>
      <c r="H601" s="158"/>
      <c r="I601" s="158"/>
      <c r="L601" s="167"/>
    </row>
    <row r="602" spans="5:12" ht="14.25" customHeight="1">
      <c r="E602" s="158"/>
      <c r="F602" s="158"/>
      <c r="G602" s="158"/>
      <c r="H602" s="158"/>
      <c r="I602" s="158"/>
      <c r="L602" s="167"/>
    </row>
    <row r="603" spans="5:12" ht="14.25" customHeight="1">
      <c r="E603" s="158"/>
      <c r="F603" s="158"/>
      <c r="G603" s="158"/>
      <c r="H603" s="158"/>
      <c r="I603" s="158"/>
      <c r="L603" s="167"/>
    </row>
    <row r="604" spans="5:12" ht="14.25" customHeight="1">
      <c r="E604" s="158"/>
      <c r="F604" s="158"/>
      <c r="G604" s="158"/>
      <c r="H604" s="158"/>
      <c r="I604" s="158"/>
      <c r="L604" s="167"/>
    </row>
    <row r="605" spans="5:12" ht="14.25" customHeight="1">
      <c r="E605" s="158"/>
      <c r="F605" s="158"/>
      <c r="G605" s="158"/>
      <c r="H605" s="158"/>
      <c r="I605" s="158"/>
      <c r="L605" s="167"/>
    </row>
    <row r="606" spans="5:12" ht="14.25" customHeight="1">
      <c r="E606" s="158"/>
      <c r="F606" s="158"/>
      <c r="G606" s="158"/>
      <c r="H606" s="158"/>
      <c r="I606" s="158"/>
      <c r="L606" s="167"/>
    </row>
    <row r="607" spans="5:12" ht="14.25" customHeight="1">
      <c r="E607" s="158"/>
      <c r="F607" s="158"/>
      <c r="G607" s="158"/>
      <c r="H607" s="158"/>
      <c r="I607" s="158"/>
      <c r="L607" s="167"/>
    </row>
    <row r="608" spans="5:12" ht="14.25" customHeight="1">
      <c r="E608" s="158"/>
      <c r="F608" s="158"/>
      <c r="G608" s="158"/>
      <c r="H608" s="158"/>
      <c r="I608" s="158"/>
      <c r="L608" s="167"/>
    </row>
    <row r="609" spans="5:12" ht="14.25" customHeight="1">
      <c r="E609" s="158"/>
      <c r="F609" s="158"/>
      <c r="G609" s="158"/>
      <c r="H609" s="158"/>
      <c r="I609" s="158"/>
      <c r="L609" s="167"/>
    </row>
    <row r="610" spans="5:12" ht="14.25" customHeight="1">
      <c r="E610" s="158"/>
      <c r="F610" s="158"/>
      <c r="G610" s="158"/>
      <c r="H610" s="158"/>
      <c r="I610" s="158"/>
      <c r="L610" s="167"/>
    </row>
    <row r="611" spans="5:12" ht="14.25" customHeight="1">
      <c r="E611" s="158"/>
      <c r="F611" s="158"/>
      <c r="G611" s="158"/>
      <c r="H611" s="158"/>
      <c r="I611" s="158"/>
      <c r="L611" s="167"/>
    </row>
    <row r="612" spans="5:12" ht="14.25" customHeight="1">
      <c r="E612" s="158"/>
      <c r="F612" s="158"/>
      <c r="G612" s="158"/>
      <c r="H612" s="158"/>
      <c r="I612" s="158"/>
      <c r="L612" s="167"/>
    </row>
    <row r="613" spans="5:12" ht="14.25" customHeight="1">
      <c r="E613" s="158"/>
      <c r="F613" s="158"/>
      <c r="G613" s="158"/>
      <c r="H613" s="158"/>
      <c r="I613" s="158"/>
      <c r="L613" s="167"/>
    </row>
    <row r="614" spans="5:12" ht="14.25" customHeight="1">
      <c r="E614" s="158"/>
      <c r="F614" s="158"/>
      <c r="G614" s="158"/>
      <c r="H614" s="158"/>
      <c r="I614" s="158"/>
      <c r="L614" s="167"/>
    </row>
    <row r="615" spans="5:12" ht="14.25" customHeight="1">
      <c r="E615" s="158"/>
      <c r="F615" s="158"/>
      <c r="G615" s="158"/>
      <c r="H615" s="158"/>
      <c r="I615" s="158"/>
      <c r="L615" s="167"/>
    </row>
    <row r="616" spans="5:12" ht="14.25" customHeight="1">
      <c r="E616" s="158"/>
      <c r="F616" s="158"/>
      <c r="G616" s="158"/>
      <c r="H616" s="158"/>
      <c r="I616" s="158"/>
      <c r="L616" s="167"/>
    </row>
    <row r="617" spans="5:12" ht="14.25" customHeight="1">
      <c r="E617" s="158"/>
      <c r="F617" s="158"/>
      <c r="G617" s="158"/>
      <c r="H617" s="158"/>
      <c r="I617" s="158"/>
      <c r="L617" s="167"/>
    </row>
    <row r="618" spans="5:12" ht="14.25" customHeight="1">
      <c r="E618" s="158"/>
      <c r="F618" s="158"/>
      <c r="G618" s="158"/>
      <c r="H618" s="158"/>
      <c r="I618" s="158"/>
      <c r="L618" s="167"/>
    </row>
    <row r="619" spans="5:12" ht="14.25" customHeight="1">
      <c r="E619" s="158"/>
      <c r="F619" s="158"/>
      <c r="G619" s="158"/>
      <c r="H619" s="158"/>
      <c r="I619" s="158"/>
      <c r="L619" s="167"/>
    </row>
    <row r="620" spans="5:12" ht="14.25" customHeight="1">
      <c r="E620" s="158"/>
      <c r="F620" s="158"/>
      <c r="G620" s="158"/>
      <c r="H620" s="158"/>
      <c r="I620" s="158"/>
      <c r="L620" s="167"/>
    </row>
    <row r="621" spans="5:12" ht="14.25" customHeight="1">
      <c r="E621" s="158"/>
      <c r="F621" s="158"/>
      <c r="G621" s="158"/>
      <c r="H621" s="158"/>
      <c r="I621" s="158"/>
      <c r="L621" s="167"/>
    </row>
    <row r="622" spans="5:12" ht="14.25" customHeight="1">
      <c r="E622" s="158"/>
      <c r="F622" s="158"/>
      <c r="G622" s="158"/>
      <c r="H622" s="158"/>
      <c r="I622" s="158"/>
      <c r="L622" s="167"/>
    </row>
    <row r="623" spans="5:12" ht="14.25" customHeight="1">
      <c r="E623" s="158"/>
      <c r="F623" s="158"/>
      <c r="G623" s="158"/>
      <c r="H623" s="158"/>
      <c r="I623" s="158"/>
      <c r="L623" s="167"/>
    </row>
    <row r="624" spans="5:12" ht="14.25" customHeight="1">
      <c r="E624" s="158"/>
      <c r="F624" s="158"/>
      <c r="G624" s="158"/>
      <c r="H624" s="158"/>
      <c r="I624" s="158"/>
      <c r="L624" s="167"/>
    </row>
    <row r="625" spans="5:12" ht="14.25" customHeight="1">
      <c r="E625" s="158"/>
      <c r="F625" s="158"/>
      <c r="G625" s="158"/>
      <c r="H625" s="158"/>
      <c r="I625" s="158"/>
      <c r="L625" s="167"/>
    </row>
    <row r="626" spans="5:12" ht="14.25" customHeight="1">
      <c r="E626" s="158"/>
      <c r="F626" s="158"/>
      <c r="G626" s="158"/>
      <c r="H626" s="158"/>
      <c r="I626" s="158"/>
      <c r="L626" s="167"/>
    </row>
    <row r="627" spans="5:12" ht="14.25" customHeight="1">
      <c r="E627" s="158"/>
      <c r="F627" s="158"/>
      <c r="G627" s="158"/>
      <c r="H627" s="158"/>
      <c r="I627" s="158"/>
      <c r="L627" s="167"/>
    </row>
    <row r="628" spans="5:12" ht="14.25" customHeight="1">
      <c r="E628" s="158"/>
      <c r="F628" s="158"/>
      <c r="G628" s="158"/>
      <c r="H628" s="158"/>
      <c r="I628" s="158"/>
      <c r="L628" s="167"/>
    </row>
    <row r="629" spans="5:12" ht="14.25" customHeight="1">
      <c r="E629" s="158"/>
      <c r="F629" s="158"/>
      <c r="G629" s="158"/>
      <c r="H629" s="158"/>
      <c r="I629" s="158"/>
      <c r="L629" s="167"/>
    </row>
    <row r="630" spans="5:12" ht="14.25" customHeight="1">
      <c r="E630" s="158"/>
      <c r="F630" s="158"/>
      <c r="G630" s="158"/>
      <c r="H630" s="158"/>
      <c r="I630" s="158"/>
      <c r="L630" s="167"/>
    </row>
    <row r="631" spans="5:12" ht="14.25" customHeight="1">
      <c r="E631" s="158"/>
      <c r="F631" s="158"/>
      <c r="G631" s="158"/>
      <c r="H631" s="158"/>
      <c r="I631" s="158"/>
      <c r="L631" s="167"/>
    </row>
    <row r="632" spans="5:12" ht="14.25" customHeight="1">
      <c r="E632" s="158"/>
      <c r="F632" s="158"/>
      <c r="G632" s="158"/>
      <c r="H632" s="158"/>
      <c r="I632" s="158"/>
      <c r="L632" s="167"/>
    </row>
    <row r="633" spans="5:12" ht="14.25" customHeight="1">
      <c r="E633" s="158"/>
      <c r="F633" s="158"/>
      <c r="G633" s="158"/>
      <c r="H633" s="158"/>
      <c r="I633" s="158"/>
      <c r="L633" s="167"/>
    </row>
    <row r="634" spans="5:12" ht="14.25" customHeight="1">
      <c r="E634" s="158"/>
      <c r="F634" s="158"/>
      <c r="G634" s="158"/>
      <c r="H634" s="158"/>
      <c r="I634" s="158"/>
      <c r="L634" s="167"/>
    </row>
    <row r="635" spans="5:12" ht="14.25" customHeight="1">
      <c r="E635" s="158"/>
      <c r="F635" s="158"/>
      <c r="G635" s="158"/>
      <c r="H635" s="158"/>
      <c r="I635" s="158"/>
      <c r="L635" s="167"/>
    </row>
    <row r="636" spans="5:12" ht="14.25" customHeight="1">
      <c r="E636" s="158"/>
      <c r="F636" s="158"/>
      <c r="G636" s="158"/>
      <c r="H636" s="158"/>
      <c r="I636" s="158"/>
      <c r="L636" s="167"/>
    </row>
    <row r="637" spans="5:12" ht="14.25" customHeight="1">
      <c r="E637" s="158"/>
      <c r="F637" s="158"/>
      <c r="G637" s="158"/>
      <c r="H637" s="158"/>
      <c r="I637" s="158"/>
      <c r="L637" s="167"/>
    </row>
    <row r="638" spans="5:12" ht="14.25" customHeight="1">
      <c r="E638" s="158"/>
      <c r="F638" s="158"/>
      <c r="G638" s="158"/>
      <c r="H638" s="158"/>
      <c r="I638" s="158"/>
      <c r="L638" s="167"/>
    </row>
    <row r="639" spans="5:12" ht="14.25" customHeight="1">
      <c r="E639" s="158"/>
      <c r="F639" s="158"/>
      <c r="G639" s="158"/>
      <c r="H639" s="158"/>
      <c r="I639" s="158"/>
      <c r="L639" s="167"/>
    </row>
    <row r="640" spans="5:12" ht="14.25" customHeight="1">
      <c r="E640" s="158"/>
      <c r="F640" s="158"/>
      <c r="G640" s="158"/>
      <c r="H640" s="158"/>
      <c r="I640" s="158"/>
      <c r="L640" s="167"/>
    </row>
    <row r="641" spans="5:12" ht="14.25" customHeight="1">
      <c r="E641" s="158"/>
      <c r="F641" s="158"/>
      <c r="G641" s="158"/>
      <c r="H641" s="158"/>
      <c r="I641" s="158"/>
      <c r="L641" s="167"/>
    </row>
    <row r="642" spans="5:12" ht="14.25" customHeight="1">
      <c r="E642" s="158"/>
      <c r="F642" s="158"/>
      <c r="G642" s="158"/>
      <c r="H642" s="158"/>
      <c r="I642" s="158"/>
      <c r="L642" s="167"/>
    </row>
    <row r="643" spans="5:12" ht="14.25" customHeight="1">
      <c r="E643" s="158"/>
      <c r="F643" s="158"/>
      <c r="G643" s="158"/>
      <c r="H643" s="158"/>
      <c r="I643" s="158"/>
      <c r="L643" s="167"/>
    </row>
    <row r="644" spans="5:12" ht="14.25" customHeight="1">
      <c r="E644" s="158"/>
      <c r="F644" s="158"/>
      <c r="G644" s="158"/>
      <c r="H644" s="158"/>
      <c r="I644" s="158"/>
      <c r="L644" s="167"/>
    </row>
    <row r="645" spans="5:12" ht="14.25" customHeight="1">
      <c r="E645" s="158"/>
      <c r="F645" s="158"/>
      <c r="G645" s="158"/>
      <c r="H645" s="158"/>
      <c r="I645" s="158"/>
      <c r="L645" s="167"/>
    </row>
    <row r="646" spans="5:12" ht="14.25" customHeight="1">
      <c r="E646" s="158"/>
      <c r="F646" s="158"/>
      <c r="G646" s="158"/>
      <c r="H646" s="158"/>
      <c r="I646" s="158"/>
      <c r="L646" s="167"/>
    </row>
    <row r="647" spans="5:12" ht="14.25" customHeight="1">
      <c r="E647" s="158"/>
      <c r="F647" s="158"/>
      <c r="G647" s="158"/>
      <c r="H647" s="158"/>
      <c r="I647" s="158"/>
      <c r="L647" s="167"/>
    </row>
    <row r="648" spans="5:12" ht="14.25" customHeight="1">
      <c r="E648" s="158"/>
      <c r="F648" s="158"/>
      <c r="G648" s="158"/>
      <c r="H648" s="158"/>
      <c r="I648" s="158"/>
      <c r="L648" s="167"/>
    </row>
    <row r="649" spans="5:12" ht="14.25" customHeight="1">
      <c r="E649" s="158"/>
      <c r="F649" s="158"/>
      <c r="G649" s="158"/>
      <c r="H649" s="158"/>
      <c r="I649" s="158"/>
      <c r="L649" s="167"/>
    </row>
    <row r="650" spans="5:12" ht="14.25" customHeight="1">
      <c r="E650" s="158"/>
      <c r="F650" s="158"/>
      <c r="G650" s="158"/>
      <c r="H650" s="158"/>
      <c r="I650" s="158"/>
      <c r="L650" s="167"/>
    </row>
    <row r="651" spans="5:12" ht="14.25" customHeight="1">
      <c r="E651" s="158"/>
      <c r="F651" s="158"/>
      <c r="G651" s="158"/>
      <c r="H651" s="158"/>
      <c r="I651" s="158"/>
      <c r="L651" s="167"/>
    </row>
    <row r="652" spans="5:12" ht="14.25" customHeight="1">
      <c r="E652" s="158"/>
      <c r="F652" s="158"/>
      <c r="G652" s="158"/>
      <c r="H652" s="158"/>
      <c r="I652" s="158"/>
      <c r="L652" s="167"/>
    </row>
    <row r="653" spans="5:12" ht="14.25" customHeight="1">
      <c r="E653" s="158"/>
      <c r="F653" s="158"/>
      <c r="G653" s="158"/>
      <c r="H653" s="158"/>
      <c r="I653" s="158"/>
      <c r="L653" s="167"/>
    </row>
    <row r="654" spans="5:12" ht="14.25" customHeight="1">
      <c r="E654" s="158"/>
      <c r="F654" s="158"/>
      <c r="G654" s="158"/>
      <c r="H654" s="158"/>
      <c r="I654" s="158"/>
      <c r="L654" s="167"/>
    </row>
    <row r="655" spans="5:12" ht="14.25" customHeight="1">
      <c r="E655" s="158"/>
      <c r="F655" s="158"/>
      <c r="G655" s="158"/>
      <c r="H655" s="158"/>
      <c r="I655" s="158"/>
      <c r="L655" s="167"/>
    </row>
    <row r="656" spans="5:12" ht="14.25" customHeight="1">
      <c r="E656" s="158"/>
      <c r="F656" s="158"/>
      <c r="G656" s="158"/>
      <c r="H656" s="158"/>
      <c r="I656" s="158"/>
      <c r="L656" s="167"/>
    </row>
    <row r="657" spans="5:12" ht="14.25" customHeight="1">
      <c r="E657" s="158"/>
      <c r="F657" s="158"/>
      <c r="G657" s="158"/>
      <c r="H657" s="158"/>
      <c r="I657" s="158"/>
      <c r="L657" s="167"/>
    </row>
    <row r="658" spans="5:12" ht="14.25" customHeight="1">
      <c r="E658" s="158"/>
      <c r="F658" s="158"/>
      <c r="G658" s="158"/>
      <c r="H658" s="158"/>
      <c r="I658" s="158"/>
      <c r="L658" s="167"/>
    </row>
    <row r="659" spans="5:12" ht="14.25" customHeight="1">
      <c r="E659" s="158"/>
      <c r="F659" s="158"/>
      <c r="G659" s="158"/>
      <c r="H659" s="158"/>
      <c r="I659" s="158"/>
      <c r="L659" s="167"/>
    </row>
    <row r="660" spans="5:12" ht="14.25" customHeight="1">
      <c r="E660" s="158"/>
      <c r="F660" s="158"/>
      <c r="G660" s="158"/>
      <c r="H660" s="158"/>
      <c r="I660" s="158"/>
      <c r="L660" s="167"/>
    </row>
    <row r="661" spans="5:12" ht="14.25" customHeight="1">
      <c r="E661" s="158"/>
      <c r="F661" s="158"/>
      <c r="G661" s="158"/>
      <c r="H661" s="158"/>
      <c r="I661" s="158"/>
      <c r="L661" s="167"/>
    </row>
    <row r="662" spans="5:12" ht="14.25" customHeight="1">
      <c r="E662" s="158"/>
      <c r="F662" s="158"/>
      <c r="G662" s="158"/>
      <c r="H662" s="158"/>
      <c r="I662" s="158"/>
      <c r="L662" s="167"/>
    </row>
    <row r="663" spans="5:12" ht="14.25" customHeight="1">
      <c r="E663" s="158"/>
      <c r="F663" s="158"/>
      <c r="G663" s="158"/>
      <c r="H663" s="158"/>
      <c r="I663" s="158"/>
      <c r="L663" s="167"/>
    </row>
    <row r="664" spans="5:12" ht="14.25" customHeight="1">
      <c r="E664" s="158"/>
      <c r="F664" s="158"/>
      <c r="G664" s="158"/>
      <c r="H664" s="158"/>
      <c r="I664" s="158"/>
      <c r="L664" s="167"/>
    </row>
    <row r="665" spans="5:12" ht="14.25" customHeight="1">
      <c r="E665" s="158"/>
      <c r="F665" s="158"/>
      <c r="G665" s="158"/>
      <c r="H665" s="158"/>
      <c r="I665" s="158"/>
      <c r="L665" s="167"/>
    </row>
    <row r="666" spans="5:12" ht="14.25" customHeight="1">
      <c r="E666" s="158"/>
      <c r="F666" s="158"/>
      <c r="G666" s="158"/>
      <c r="H666" s="158"/>
      <c r="I666" s="158"/>
      <c r="L666" s="167"/>
    </row>
    <row r="667" spans="5:12" ht="14.25" customHeight="1">
      <c r="E667" s="158"/>
      <c r="F667" s="158"/>
      <c r="G667" s="158"/>
      <c r="H667" s="158"/>
      <c r="I667" s="158"/>
      <c r="L667" s="167"/>
    </row>
    <row r="668" spans="5:12" ht="14.25" customHeight="1">
      <c r="E668" s="158"/>
      <c r="F668" s="158"/>
      <c r="G668" s="158"/>
      <c r="H668" s="158"/>
      <c r="I668" s="158"/>
      <c r="L668" s="167"/>
    </row>
    <row r="669" spans="5:12" ht="14.25" customHeight="1">
      <c r="E669" s="158"/>
      <c r="F669" s="158"/>
      <c r="G669" s="158"/>
      <c r="H669" s="158"/>
      <c r="I669" s="158"/>
      <c r="L669" s="167"/>
    </row>
    <row r="670" spans="5:12" ht="14.25" customHeight="1">
      <c r="E670" s="158"/>
      <c r="F670" s="158"/>
      <c r="G670" s="158"/>
      <c r="H670" s="158"/>
      <c r="I670" s="158"/>
      <c r="L670" s="167"/>
    </row>
    <row r="671" spans="5:12" ht="14.25" customHeight="1">
      <c r="E671" s="158"/>
      <c r="F671" s="158"/>
      <c r="G671" s="158"/>
      <c r="H671" s="158"/>
      <c r="I671" s="158"/>
      <c r="L671" s="167"/>
    </row>
    <row r="672" spans="5:12" ht="14.25" customHeight="1">
      <c r="E672" s="158"/>
      <c r="F672" s="158"/>
      <c r="G672" s="158"/>
      <c r="H672" s="158"/>
      <c r="I672" s="158"/>
      <c r="L672" s="167"/>
    </row>
    <row r="673" spans="5:12" ht="14.25" customHeight="1">
      <c r="E673" s="158"/>
      <c r="F673" s="158"/>
      <c r="G673" s="158"/>
      <c r="H673" s="158"/>
      <c r="I673" s="158"/>
      <c r="L673" s="167"/>
    </row>
    <row r="674" spans="5:12" ht="14.25" customHeight="1">
      <c r="E674" s="158"/>
      <c r="F674" s="158"/>
      <c r="G674" s="158"/>
      <c r="H674" s="158"/>
      <c r="I674" s="158"/>
      <c r="L674" s="167"/>
    </row>
    <row r="675" spans="5:12" ht="14.25" customHeight="1">
      <c r="E675" s="158"/>
      <c r="F675" s="158"/>
      <c r="G675" s="158"/>
      <c r="H675" s="158"/>
      <c r="I675" s="158"/>
      <c r="L675" s="167"/>
    </row>
    <row r="676" spans="5:12" ht="14.25" customHeight="1">
      <c r="E676" s="158"/>
      <c r="F676" s="158"/>
      <c r="G676" s="158"/>
      <c r="H676" s="158"/>
      <c r="I676" s="158"/>
      <c r="L676" s="167"/>
    </row>
    <row r="677" spans="5:12" ht="14.25" customHeight="1">
      <c r="E677" s="158"/>
      <c r="F677" s="158"/>
      <c r="G677" s="158"/>
      <c r="H677" s="158"/>
      <c r="I677" s="158"/>
      <c r="L677" s="167"/>
    </row>
    <row r="678" spans="5:12" ht="14.25" customHeight="1">
      <c r="E678" s="158"/>
      <c r="F678" s="158"/>
      <c r="G678" s="158"/>
      <c r="H678" s="158"/>
      <c r="I678" s="158"/>
      <c r="L678" s="167"/>
    </row>
    <row r="679" spans="5:12" ht="14.25" customHeight="1">
      <c r="E679" s="158"/>
      <c r="F679" s="158"/>
      <c r="G679" s="158"/>
      <c r="H679" s="158"/>
      <c r="I679" s="158"/>
      <c r="L679" s="167"/>
    </row>
    <row r="680" spans="5:12" ht="14.25" customHeight="1">
      <c r="E680" s="158"/>
      <c r="F680" s="158"/>
      <c r="G680" s="158"/>
      <c r="H680" s="158"/>
      <c r="I680" s="158"/>
      <c r="L680" s="167"/>
    </row>
    <row r="681" spans="5:12" ht="14.25" customHeight="1">
      <c r="E681" s="158"/>
      <c r="F681" s="158"/>
      <c r="G681" s="158"/>
      <c r="H681" s="158"/>
      <c r="I681" s="158"/>
      <c r="L681" s="167"/>
    </row>
    <row r="682" spans="5:12" ht="14.25" customHeight="1">
      <c r="E682" s="158"/>
      <c r="F682" s="158"/>
      <c r="G682" s="158"/>
      <c r="H682" s="158"/>
      <c r="I682" s="158"/>
      <c r="L682" s="167"/>
    </row>
    <row r="683" spans="5:12" ht="14.25" customHeight="1">
      <c r="E683" s="158"/>
      <c r="F683" s="158"/>
      <c r="G683" s="158"/>
      <c r="H683" s="158"/>
      <c r="I683" s="158"/>
      <c r="L683" s="167"/>
    </row>
    <row r="684" spans="5:12" ht="14.25" customHeight="1">
      <c r="E684" s="158"/>
      <c r="F684" s="158"/>
      <c r="G684" s="158"/>
      <c r="H684" s="158"/>
      <c r="I684" s="158"/>
      <c r="L684" s="167"/>
    </row>
    <row r="685" spans="5:12" ht="14.25" customHeight="1">
      <c r="E685" s="158"/>
      <c r="F685" s="158"/>
      <c r="G685" s="158"/>
      <c r="H685" s="158"/>
      <c r="I685" s="158"/>
      <c r="L685" s="167"/>
    </row>
    <row r="686" spans="5:12" ht="14.25" customHeight="1">
      <c r="E686" s="158"/>
      <c r="F686" s="158"/>
      <c r="G686" s="158"/>
      <c r="H686" s="158"/>
      <c r="I686" s="158"/>
      <c r="L686" s="167"/>
    </row>
    <row r="687" spans="5:12" ht="14.25" customHeight="1">
      <c r="E687" s="158"/>
      <c r="F687" s="158"/>
      <c r="G687" s="158"/>
      <c r="H687" s="158"/>
      <c r="I687" s="158"/>
      <c r="L687" s="167"/>
    </row>
    <row r="688" spans="5:12" ht="14.25" customHeight="1">
      <c r="E688" s="158"/>
      <c r="F688" s="158"/>
      <c r="G688" s="158"/>
      <c r="H688" s="158"/>
      <c r="I688" s="158"/>
      <c r="L688" s="167"/>
    </row>
    <row r="689" spans="5:12" ht="14.25" customHeight="1">
      <c r="E689" s="158"/>
      <c r="F689" s="158"/>
      <c r="G689" s="158"/>
      <c r="H689" s="158"/>
      <c r="I689" s="158"/>
      <c r="L689" s="167"/>
    </row>
    <row r="690" spans="5:12" ht="14.25" customHeight="1">
      <c r="E690" s="158"/>
      <c r="F690" s="158"/>
      <c r="G690" s="158"/>
      <c r="H690" s="158"/>
      <c r="I690" s="158"/>
      <c r="L690" s="167"/>
    </row>
    <row r="691" spans="5:12" ht="14.25" customHeight="1">
      <c r="E691" s="158"/>
      <c r="F691" s="158"/>
      <c r="G691" s="158"/>
      <c r="H691" s="158"/>
      <c r="I691" s="158"/>
      <c r="L691" s="167"/>
    </row>
    <row r="692" spans="5:12" ht="14.25" customHeight="1">
      <c r="E692" s="158"/>
      <c r="F692" s="158"/>
      <c r="G692" s="158"/>
      <c r="H692" s="158"/>
      <c r="I692" s="158"/>
      <c r="L692" s="167"/>
    </row>
    <row r="693" spans="5:12" ht="14.25" customHeight="1">
      <c r="E693" s="158"/>
      <c r="F693" s="158"/>
      <c r="G693" s="158"/>
      <c r="H693" s="158"/>
      <c r="I693" s="158"/>
      <c r="L693" s="167"/>
    </row>
    <row r="694" spans="5:12" ht="14.25" customHeight="1">
      <c r="E694" s="158"/>
      <c r="F694" s="158"/>
      <c r="G694" s="158"/>
      <c r="H694" s="158"/>
      <c r="I694" s="158"/>
      <c r="L694" s="167"/>
    </row>
    <row r="695" spans="5:12" ht="14.25" customHeight="1">
      <c r="E695" s="158"/>
      <c r="F695" s="158"/>
      <c r="G695" s="158"/>
      <c r="H695" s="158"/>
      <c r="I695" s="158"/>
      <c r="L695" s="167"/>
    </row>
    <row r="696" spans="5:12" ht="14.25" customHeight="1">
      <c r="E696" s="158"/>
      <c r="F696" s="158"/>
      <c r="G696" s="158"/>
      <c r="H696" s="158"/>
      <c r="I696" s="158"/>
      <c r="L696" s="167"/>
    </row>
    <row r="697" spans="5:12" ht="14.25" customHeight="1">
      <c r="E697" s="158"/>
      <c r="F697" s="158"/>
      <c r="G697" s="158"/>
      <c r="H697" s="158"/>
      <c r="I697" s="158"/>
      <c r="L697" s="167"/>
    </row>
    <row r="698" spans="5:12" ht="14.25" customHeight="1">
      <c r="E698" s="158"/>
      <c r="F698" s="158"/>
      <c r="G698" s="158"/>
      <c r="H698" s="158"/>
      <c r="I698" s="158"/>
      <c r="L698" s="167"/>
    </row>
    <row r="699" spans="5:12" ht="14.25" customHeight="1">
      <c r="E699" s="158"/>
      <c r="F699" s="158"/>
      <c r="G699" s="158"/>
      <c r="H699" s="158"/>
      <c r="I699" s="158"/>
      <c r="L699" s="167"/>
    </row>
    <row r="700" spans="5:12" ht="14.25" customHeight="1">
      <c r="E700" s="158"/>
      <c r="F700" s="158"/>
      <c r="G700" s="158"/>
      <c r="H700" s="158"/>
      <c r="I700" s="158"/>
      <c r="L700" s="167"/>
    </row>
    <row r="701" spans="5:12" ht="14.25" customHeight="1">
      <c r="E701" s="158"/>
      <c r="F701" s="158"/>
      <c r="G701" s="158"/>
      <c r="H701" s="158"/>
      <c r="I701" s="158"/>
      <c r="L701" s="167"/>
    </row>
    <row r="702" spans="5:12" ht="14.25" customHeight="1">
      <c r="E702" s="158"/>
      <c r="F702" s="158"/>
      <c r="G702" s="158"/>
      <c r="H702" s="158"/>
      <c r="I702" s="158"/>
      <c r="L702" s="167"/>
    </row>
    <row r="703" spans="5:12" ht="14.25" customHeight="1">
      <c r="E703" s="158"/>
      <c r="F703" s="158"/>
      <c r="G703" s="158"/>
      <c r="H703" s="158"/>
      <c r="I703" s="158"/>
      <c r="L703" s="167"/>
    </row>
    <row r="704" spans="5:12" ht="14.25" customHeight="1">
      <c r="E704" s="158"/>
      <c r="F704" s="158"/>
      <c r="G704" s="158"/>
      <c r="H704" s="158"/>
      <c r="I704" s="158"/>
      <c r="L704" s="167"/>
    </row>
    <row r="705" spans="5:12" ht="14.25" customHeight="1">
      <c r="E705" s="158"/>
      <c r="F705" s="158"/>
      <c r="G705" s="158"/>
      <c r="H705" s="158"/>
      <c r="I705" s="158"/>
      <c r="L705" s="167"/>
    </row>
    <row r="706" spans="5:12" ht="14.25" customHeight="1">
      <c r="E706" s="158"/>
      <c r="F706" s="158"/>
      <c r="G706" s="158"/>
      <c r="H706" s="158"/>
      <c r="I706" s="158"/>
      <c r="L706" s="167"/>
    </row>
    <row r="707" spans="5:12" ht="14.25" customHeight="1">
      <c r="E707" s="158"/>
      <c r="F707" s="158"/>
      <c r="G707" s="158"/>
      <c r="H707" s="158"/>
      <c r="I707" s="158"/>
      <c r="L707" s="167"/>
    </row>
    <row r="708" spans="5:12" ht="14.25" customHeight="1">
      <c r="E708" s="158"/>
      <c r="F708" s="158"/>
      <c r="G708" s="158"/>
      <c r="H708" s="158"/>
      <c r="I708" s="158"/>
      <c r="L708" s="167"/>
    </row>
    <row r="709" spans="5:12" ht="14.25" customHeight="1">
      <c r="E709" s="158"/>
      <c r="F709" s="158"/>
      <c r="G709" s="158"/>
      <c r="H709" s="158"/>
      <c r="I709" s="158"/>
      <c r="L709" s="167"/>
    </row>
    <row r="710" spans="5:12" ht="14.25" customHeight="1">
      <c r="E710" s="158"/>
      <c r="F710" s="158"/>
      <c r="G710" s="158"/>
      <c r="H710" s="158"/>
      <c r="I710" s="158"/>
      <c r="L710" s="167"/>
    </row>
    <row r="711" spans="5:12" ht="14.25" customHeight="1">
      <c r="E711" s="158"/>
      <c r="F711" s="158"/>
      <c r="G711" s="158"/>
      <c r="H711" s="158"/>
      <c r="I711" s="158"/>
      <c r="L711" s="167"/>
    </row>
    <row r="712" spans="5:12" ht="14.25" customHeight="1">
      <c r="E712" s="158"/>
      <c r="F712" s="158"/>
      <c r="G712" s="158"/>
      <c r="H712" s="158"/>
      <c r="I712" s="158"/>
      <c r="L712" s="167"/>
    </row>
    <row r="713" spans="5:12" ht="14.25" customHeight="1">
      <c r="E713" s="158"/>
      <c r="F713" s="158"/>
      <c r="G713" s="158"/>
      <c r="H713" s="158"/>
      <c r="I713" s="158"/>
      <c r="L713" s="167"/>
    </row>
    <row r="714" spans="5:12" ht="14.25" customHeight="1">
      <c r="E714" s="158"/>
      <c r="F714" s="158"/>
      <c r="G714" s="158"/>
      <c r="H714" s="158"/>
      <c r="I714" s="158"/>
      <c r="L714" s="167"/>
    </row>
    <row r="715" spans="5:12" ht="14.25" customHeight="1">
      <c r="E715" s="158"/>
      <c r="F715" s="158"/>
      <c r="G715" s="158"/>
      <c r="H715" s="158"/>
      <c r="I715" s="158"/>
      <c r="L715" s="167"/>
    </row>
    <row r="716" spans="5:12" ht="14.25" customHeight="1">
      <c r="E716" s="158"/>
      <c r="F716" s="158"/>
      <c r="G716" s="158"/>
      <c r="H716" s="158"/>
      <c r="I716" s="158"/>
      <c r="L716" s="167"/>
    </row>
    <row r="717" spans="5:12" ht="14.25" customHeight="1">
      <c r="E717" s="158"/>
      <c r="F717" s="158"/>
      <c r="G717" s="158"/>
      <c r="H717" s="158"/>
      <c r="I717" s="158"/>
      <c r="L717" s="167"/>
    </row>
    <row r="718" spans="5:12" ht="14.25" customHeight="1">
      <c r="E718" s="158"/>
      <c r="F718" s="158"/>
      <c r="G718" s="158"/>
      <c r="H718" s="158"/>
      <c r="I718" s="158"/>
      <c r="L718" s="167"/>
    </row>
    <row r="719" spans="5:12" ht="14.25" customHeight="1">
      <c r="E719" s="158"/>
      <c r="F719" s="158"/>
      <c r="G719" s="158"/>
      <c r="H719" s="158"/>
      <c r="I719" s="158"/>
      <c r="L719" s="167"/>
    </row>
    <row r="720" spans="5:12" ht="14.25" customHeight="1">
      <c r="E720" s="158"/>
      <c r="F720" s="158"/>
      <c r="G720" s="158"/>
      <c r="H720" s="158"/>
      <c r="I720" s="158"/>
      <c r="L720" s="167"/>
    </row>
    <row r="721" spans="5:12" ht="14.25" customHeight="1">
      <c r="E721" s="158"/>
      <c r="F721" s="158"/>
      <c r="G721" s="158"/>
      <c r="H721" s="158"/>
      <c r="I721" s="158"/>
      <c r="L721" s="167"/>
    </row>
    <row r="722" spans="5:12" ht="14.25" customHeight="1">
      <c r="E722" s="158"/>
      <c r="F722" s="158"/>
      <c r="G722" s="158"/>
      <c r="H722" s="158"/>
      <c r="I722" s="158"/>
      <c r="L722" s="167"/>
    </row>
    <row r="723" spans="5:12" ht="14.25" customHeight="1">
      <c r="E723" s="158"/>
      <c r="F723" s="158"/>
      <c r="G723" s="158"/>
      <c r="H723" s="158"/>
      <c r="I723" s="158"/>
      <c r="L723" s="167"/>
    </row>
    <row r="724" spans="5:12" ht="14.25" customHeight="1">
      <c r="E724" s="158"/>
      <c r="F724" s="158"/>
      <c r="G724" s="158"/>
      <c r="H724" s="158"/>
      <c r="I724" s="158"/>
      <c r="L724" s="167"/>
    </row>
    <row r="725" spans="5:12" ht="14.25" customHeight="1">
      <c r="E725" s="158"/>
      <c r="F725" s="158"/>
      <c r="G725" s="158"/>
      <c r="H725" s="158"/>
      <c r="I725" s="158"/>
      <c r="L725" s="167"/>
    </row>
    <row r="726" spans="5:12" ht="14.25" customHeight="1">
      <c r="E726" s="158"/>
      <c r="F726" s="158"/>
      <c r="G726" s="158"/>
      <c r="H726" s="158"/>
      <c r="I726" s="158"/>
      <c r="L726" s="167"/>
    </row>
    <row r="727" spans="5:12" ht="14.25" customHeight="1">
      <c r="E727" s="158"/>
      <c r="F727" s="158"/>
      <c r="G727" s="158"/>
      <c r="H727" s="158"/>
      <c r="I727" s="158"/>
      <c r="L727" s="167"/>
    </row>
    <row r="728" spans="5:12" ht="14.25" customHeight="1">
      <c r="E728" s="158"/>
      <c r="F728" s="158"/>
      <c r="G728" s="158"/>
      <c r="H728" s="158"/>
      <c r="I728" s="158"/>
      <c r="L728" s="167"/>
    </row>
    <row r="729" spans="5:12" ht="14.25" customHeight="1">
      <c r="E729" s="158"/>
      <c r="F729" s="158"/>
      <c r="G729" s="158"/>
      <c r="H729" s="158"/>
      <c r="I729" s="158"/>
      <c r="L729" s="167"/>
    </row>
    <row r="730" spans="5:12" ht="14.25" customHeight="1">
      <c r="E730" s="158"/>
      <c r="F730" s="158"/>
      <c r="G730" s="158"/>
      <c r="H730" s="158"/>
      <c r="I730" s="158"/>
      <c r="L730" s="167"/>
    </row>
    <row r="731" spans="5:12" ht="14.25" customHeight="1">
      <c r="E731" s="158"/>
      <c r="F731" s="158"/>
      <c r="G731" s="158"/>
      <c r="H731" s="158"/>
      <c r="I731" s="158"/>
      <c r="L731" s="167"/>
    </row>
    <row r="732" spans="5:12" ht="14.25" customHeight="1">
      <c r="E732" s="158"/>
      <c r="F732" s="158"/>
      <c r="G732" s="158"/>
      <c r="H732" s="158"/>
      <c r="I732" s="158"/>
      <c r="L732" s="167"/>
    </row>
    <row r="733" spans="5:12" ht="14.25" customHeight="1">
      <c r="E733" s="158"/>
      <c r="F733" s="158"/>
      <c r="G733" s="158"/>
      <c r="H733" s="158"/>
      <c r="I733" s="158"/>
      <c r="L733" s="167"/>
    </row>
    <row r="734" spans="5:12" ht="14.25" customHeight="1">
      <c r="E734" s="158"/>
      <c r="F734" s="158"/>
      <c r="G734" s="158"/>
      <c r="H734" s="158"/>
      <c r="I734" s="158"/>
      <c r="L734" s="167"/>
    </row>
    <row r="735" spans="5:12" ht="14.25" customHeight="1">
      <c r="E735" s="158"/>
      <c r="F735" s="158"/>
      <c r="G735" s="158"/>
      <c r="H735" s="158"/>
      <c r="I735" s="158"/>
      <c r="L735" s="167"/>
    </row>
    <row r="736" spans="5:12" ht="14.25" customHeight="1">
      <c r="E736" s="158"/>
      <c r="F736" s="158"/>
      <c r="G736" s="158"/>
      <c r="H736" s="158"/>
      <c r="I736" s="158"/>
      <c r="L736" s="167"/>
    </row>
    <row r="737" spans="5:12" ht="14.25" customHeight="1">
      <c r="E737" s="158"/>
      <c r="F737" s="158"/>
      <c r="G737" s="158"/>
      <c r="H737" s="158"/>
      <c r="I737" s="158"/>
      <c r="L737" s="167"/>
    </row>
    <row r="738" spans="5:12" ht="14.25" customHeight="1">
      <c r="E738" s="158"/>
      <c r="F738" s="158"/>
      <c r="G738" s="158"/>
      <c r="H738" s="158"/>
      <c r="I738" s="158"/>
      <c r="L738" s="167"/>
    </row>
    <row r="739" spans="5:12" ht="14.25" customHeight="1">
      <c r="E739" s="158"/>
      <c r="F739" s="158"/>
      <c r="G739" s="158"/>
      <c r="H739" s="158"/>
      <c r="I739" s="158"/>
      <c r="L739" s="167"/>
    </row>
    <row r="740" spans="5:12" ht="14.25" customHeight="1">
      <c r="E740" s="158"/>
      <c r="F740" s="158"/>
      <c r="G740" s="158"/>
      <c r="H740" s="158"/>
      <c r="I740" s="158"/>
      <c r="L740" s="167"/>
    </row>
    <row r="741" spans="5:12" ht="14.25" customHeight="1">
      <c r="E741" s="158"/>
      <c r="F741" s="158"/>
      <c r="G741" s="158"/>
      <c r="H741" s="158"/>
      <c r="I741" s="158"/>
      <c r="L741" s="167"/>
    </row>
    <row r="742" spans="5:12" ht="14.25" customHeight="1">
      <c r="E742" s="158"/>
      <c r="F742" s="158"/>
      <c r="G742" s="158"/>
      <c r="H742" s="158"/>
      <c r="I742" s="158"/>
      <c r="L742" s="167"/>
    </row>
    <row r="743" spans="5:12" ht="14.25" customHeight="1">
      <c r="E743" s="158"/>
      <c r="F743" s="158"/>
      <c r="G743" s="158"/>
      <c r="H743" s="158"/>
      <c r="I743" s="158"/>
      <c r="L743" s="167"/>
    </row>
    <row r="744" spans="5:12" ht="14.25" customHeight="1">
      <c r="E744" s="158"/>
      <c r="F744" s="158"/>
      <c r="G744" s="158"/>
      <c r="H744" s="158"/>
      <c r="I744" s="158"/>
      <c r="L744" s="167"/>
    </row>
    <row r="745" spans="5:12" ht="14.25" customHeight="1">
      <c r="E745" s="158"/>
      <c r="F745" s="158"/>
      <c r="G745" s="158"/>
      <c r="H745" s="158"/>
      <c r="I745" s="158"/>
      <c r="L745" s="167"/>
    </row>
    <row r="746" spans="5:12" ht="14.25" customHeight="1">
      <c r="E746" s="158"/>
      <c r="F746" s="158"/>
      <c r="G746" s="158"/>
      <c r="H746" s="158"/>
      <c r="I746" s="158"/>
      <c r="L746" s="167"/>
    </row>
    <row r="747" spans="5:12" ht="14.25" customHeight="1">
      <c r="E747" s="158"/>
      <c r="F747" s="158"/>
      <c r="G747" s="158"/>
      <c r="H747" s="158"/>
      <c r="I747" s="158"/>
      <c r="L747" s="167"/>
    </row>
    <row r="748" spans="5:12" ht="14.25" customHeight="1">
      <c r="E748" s="158"/>
      <c r="F748" s="158"/>
      <c r="G748" s="158"/>
      <c r="H748" s="158"/>
      <c r="I748" s="158"/>
      <c r="L748" s="167"/>
    </row>
    <row r="749" spans="5:12" ht="14.25" customHeight="1">
      <c r="E749" s="158"/>
      <c r="F749" s="158"/>
      <c r="G749" s="158"/>
      <c r="H749" s="158"/>
      <c r="I749" s="158"/>
      <c r="L749" s="167"/>
    </row>
    <row r="750" spans="5:12" ht="14.25" customHeight="1">
      <c r="E750" s="158"/>
      <c r="F750" s="158"/>
      <c r="G750" s="158"/>
      <c r="H750" s="158"/>
      <c r="I750" s="158"/>
      <c r="L750" s="167"/>
    </row>
    <row r="751" spans="5:12" ht="14.25" customHeight="1">
      <c r="E751" s="158"/>
      <c r="F751" s="158"/>
      <c r="G751" s="158"/>
      <c r="H751" s="158"/>
      <c r="I751" s="158"/>
      <c r="L751" s="167"/>
    </row>
    <row r="752" spans="5:12" ht="14.25" customHeight="1">
      <c r="E752" s="158"/>
      <c r="F752" s="158"/>
      <c r="G752" s="158"/>
      <c r="H752" s="158"/>
      <c r="I752" s="158"/>
      <c r="L752" s="167"/>
    </row>
    <row r="753" spans="5:12" ht="14.25" customHeight="1">
      <c r="E753" s="158"/>
      <c r="F753" s="158"/>
      <c r="G753" s="158"/>
      <c r="H753" s="158"/>
      <c r="I753" s="158"/>
      <c r="L753" s="167"/>
    </row>
    <row r="754" spans="5:12" ht="14.25" customHeight="1">
      <c r="E754" s="158"/>
      <c r="F754" s="158"/>
      <c r="G754" s="158"/>
      <c r="H754" s="158"/>
      <c r="I754" s="158"/>
      <c r="L754" s="167"/>
    </row>
    <row r="755" spans="5:12" ht="14.25" customHeight="1">
      <c r="E755" s="158"/>
      <c r="F755" s="158"/>
      <c r="G755" s="158"/>
      <c r="H755" s="158"/>
      <c r="I755" s="158"/>
      <c r="L755" s="167"/>
    </row>
    <row r="756" spans="5:12" ht="14.25" customHeight="1">
      <c r="E756" s="158"/>
      <c r="F756" s="158"/>
      <c r="G756" s="158"/>
      <c r="H756" s="158"/>
      <c r="I756" s="158"/>
      <c r="L756" s="167"/>
    </row>
    <row r="757" spans="5:12" ht="14.25" customHeight="1">
      <c r="E757" s="158"/>
      <c r="F757" s="158"/>
      <c r="G757" s="158"/>
      <c r="H757" s="158"/>
      <c r="I757" s="158"/>
      <c r="L757" s="167"/>
    </row>
    <row r="758" spans="5:12" ht="14.25" customHeight="1">
      <c r="E758" s="158"/>
      <c r="F758" s="158"/>
      <c r="G758" s="158"/>
      <c r="H758" s="158"/>
      <c r="I758" s="158"/>
      <c r="L758" s="167"/>
    </row>
    <row r="759" spans="5:12" ht="14.25" customHeight="1">
      <c r="E759" s="158"/>
      <c r="F759" s="158"/>
      <c r="G759" s="158"/>
      <c r="H759" s="158"/>
      <c r="I759" s="158"/>
      <c r="L759" s="167"/>
    </row>
    <row r="760" spans="5:12" ht="14.25" customHeight="1">
      <c r="E760" s="158"/>
      <c r="F760" s="158"/>
      <c r="G760" s="158"/>
      <c r="H760" s="158"/>
      <c r="I760" s="158"/>
      <c r="L760" s="167"/>
    </row>
    <row r="761" spans="5:12" ht="14.25" customHeight="1">
      <c r="E761" s="158"/>
      <c r="F761" s="158"/>
      <c r="G761" s="158"/>
      <c r="H761" s="158"/>
      <c r="I761" s="158"/>
      <c r="L761" s="167"/>
    </row>
    <row r="762" spans="5:12" ht="14.25" customHeight="1">
      <c r="E762" s="158"/>
      <c r="F762" s="158"/>
      <c r="G762" s="158"/>
      <c r="H762" s="158"/>
      <c r="I762" s="158"/>
      <c r="L762" s="167"/>
    </row>
    <row r="763" spans="5:12" ht="14.25" customHeight="1">
      <c r="E763" s="158"/>
      <c r="F763" s="158"/>
      <c r="G763" s="158"/>
      <c r="H763" s="158"/>
      <c r="I763" s="158"/>
      <c r="L763" s="167"/>
    </row>
    <row r="764" spans="5:12" ht="14.25" customHeight="1">
      <c r="E764" s="158"/>
      <c r="F764" s="158"/>
      <c r="G764" s="158"/>
      <c r="H764" s="158"/>
      <c r="I764" s="158"/>
      <c r="L764" s="167"/>
    </row>
    <row r="765" spans="5:12" ht="14.25" customHeight="1">
      <c r="E765" s="158"/>
      <c r="F765" s="158"/>
      <c r="G765" s="158"/>
      <c r="H765" s="158"/>
      <c r="I765" s="158"/>
      <c r="L765" s="167"/>
    </row>
    <row r="766" spans="5:12" ht="14.25" customHeight="1">
      <c r="E766" s="158"/>
      <c r="F766" s="158"/>
      <c r="G766" s="158"/>
      <c r="H766" s="158"/>
      <c r="I766" s="158"/>
      <c r="L766" s="167"/>
    </row>
    <row r="767" spans="5:12" ht="14.25" customHeight="1">
      <c r="E767" s="158"/>
      <c r="F767" s="158"/>
      <c r="G767" s="158"/>
      <c r="H767" s="158"/>
      <c r="I767" s="158"/>
      <c r="L767" s="167"/>
    </row>
    <row r="768" spans="5:12" ht="14.25" customHeight="1">
      <c r="E768" s="158"/>
      <c r="F768" s="158"/>
      <c r="G768" s="158"/>
      <c r="H768" s="158"/>
      <c r="I768" s="158"/>
      <c r="L768" s="167"/>
    </row>
    <row r="769" spans="5:12" ht="14.25" customHeight="1">
      <c r="E769" s="158"/>
      <c r="F769" s="158"/>
      <c r="G769" s="158"/>
      <c r="H769" s="158"/>
      <c r="I769" s="158"/>
      <c r="L769" s="167"/>
    </row>
    <row r="770" spans="5:12" ht="14.25" customHeight="1">
      <c r="E770" s="158"/>
      <c r="F770" s="158"/>
      <c r="G770" s="158"/>
      <c r="H770" s="158"/>
      <c r="I770" s="158"/>
      <c r="L770" s="167"/>
    </row>
    <row r="771" spans="5:12" ht="14.25" customHeight="1">
      <c r="E771" s="158"/>
      <c r="F771" s="158"/>
      <c r="G771" s="158"/>
      <c r="H771" s="158"/>
      <c r="I771" s="158"/>
      <c r="L771" s="167"/>
    </row>
    <row r="772" spans="5:12" ht="14.25" customHeight="1">
      <c r="E772" s="158"/>
      <c r="F772" s="158"/>
      <c r="G772" s="158"/>
      <c r="H772" s="158"/>
      <c r="I772" s="158"/>
      <c r="L772" s="167"/>
    </row>
    <row r="773" spans="5:12" ht="14.25" customHeight="1">
      <c r="E773" s="158"/>
      <c r="F773" s="158"/>
      <c r="G773" s="158"/>
      <c r="H773" s="158"/>
      <c r="I773" s="158"/>
      <c r="L773" s="167"/>
    </row>
    <row r="774" spans="5:12" ht="14.25" customHeight="1">
      <c r="E774" s="158"/>
      <c r="F774" s="158"/>
      <c r="G774" s="158"/>
      <c r="H774" s="158"/>
      <c r="I774" s="158"/>
      <c r="L774" s="167"/>
    </row>
    <row r="775" spans="5:12" ht="14.25" customHeight="1">
      <c r="E775" s="158"/>
      <c r="F775" s="158"/>
      <c r="G775" s="158"/>
      <c r="H775" s="158"/>
      <c r="I775" s="158"/>
      <c r="L775" s="167"/>
    </row>
    <row r="776" spans="5:12" ht="14.25" customHeight="1">
      <c r="E776" s="158"/>
      <c r="F776" s="158"/>
      <c r="G776" s="158"/>
      <c r="H776" s="158"/>
      <c r="I776" s="158"/>
      <c r="L776" s="167"/>
    </row>
    <row r="777" spans="5:12" ht="14.25" customHeight="1">
      <c r="E777" s="158"/>
      <c r="F777" s="158"/>
      <c r="G777" s="158"/>
      <c r="H777" s="158"/>
      <c r="I777" s="158"/>
      <c r="L777" s="167"/>
    </row>
    <row r="778" spans="5:12" ht="14.25" customHeight="1">
      <c r="E778" s="158"/>
      <c r="F778" s="158"/>
      <c r="G778" s="158"/>
      <c r="H778" s="158"/>
      <c r="I778" s="158"/>
      <c r="L778" s="167"/>
    </row>
    <row r="779" spans="5:12" ht="14.25" customHeight="1">
      <c r="E779" s="158"/>
      <c r="F779" s="158"/>
      <c r="G779" s="158"/>
      <c r="H779" s="158"/>
      <c r="I779" s="158"/>
      <c r="L779" s="167"/>
    </row>
    <row r="780" spans="5:12" ht="14.25" customHeight="1">
      <c r="E780" s="158"/>
      <c r="F780" s="158"/>
      <c r="G780" s="158"/>
      <c r="H780" s="158"/>
      <c r="I780" s="158"/>
      <c r="L780" s="167"/>
    </row>
    <row r="781" spans="5:12" ht="14.25" customHeight="1">
      <c r="E781" s="158"/>
      <c r="F781" s="158"/>
      <c r="G781" s="158"/>
      <c r="H781" s="158"/>
      <c r="I781" s="158"/>
      <c r="L781" s="167"/>
    </row>
    <row r="782" spans="5:12" ht="14.25" customHeight="1">
      <c r="E782" s="158"/>
      <c r="F782" s="158"/>
      <c r="G782" s="158"/>
      <c r="H782" s="158"/>
      <c r="I782" s="158"/>
      <c r="L782" s="167"/>
    </row>
    <row r="783" spans="5:12" ht="14.25" customHeight="1">
      <c r="E783" s="158"/>
      <c r="F783" s="158"/>
      <c r="G783" s="158"/>
      <c r="H783" s="158"/>
      <c r="I783" s="158"/>
      <c r="L783" s="167"/>
    </row>
    <row r="784" spans="5:12" ht="14.25" customHeight="1">
      <c r="E784" s="158"/>
      <c r="F784" s="158"/>
      <c r="G784" s="158"/>
      <c r="H784" s="158"/>
      <c r="I784" s="158"/>
      <c r="L784" s="167"/>
    </row>
    <row r="785" spans="5:12" ht="14.25" customHeight="1">
      <c r="E785" s="158"/>
      <c r="F785" s="158"/>
      <c r="G785" s="158"/>
      <c r="H785" s="158"/>
      <c r="I785" s="158"/>
      <c r="L785" s="167"/>
    </row>
    <row r="786" spans="5:12" ht="14.25" customHeight="1">
      <c r="E786" s="158"/>
      <c r="F786" s="158"/>
      <c r="G786" s="158"/>
      <c r="H786" s="158"/>
      <c r="I786" s="158"/>
      <c r="L786" s="167"/>
    </row>
    <row r="787" spans="5:12" ht="14.25" customHeight="1">
      <c r="E787" s="158"/>
      <c r="F787" s="158"/>
      <c r="G787" s="158"/>
      <c r="H787" s="158"/>
      <c r="I787" s="158"/>
      <c r="L787" s="167"/>
    </row>
    <row r="788" spans="5:12" ht="14.25" customHeight="1">
      <c r="E788" s="158"/>
      <c r="F788" s="158"/>
      <c r="G788" s="158"/>
      <c r="H788" s="158"/>
      <c r="I788" s="158"/>
      <c r="L788" s="167"/>
    </row>
    <row r="789" spans="5:12" ht="14.25" customHeight="1">
      <c r="E789" s="158"/>
      <c r="F789" s="158"/>
      <c r="G789" s="158"/>
      <c r="H789" s="158"/>
      <c r="I789" s="158"/>
      <c r="L789" s="167"/>
    </row>
    <row r="790" spans="5:12" ht="14.25" customHeight="1">
      <c r="E790" s="158"/>
      <c r="F790" s="158"/>
      <c r="G790" s="158"/>
      <c r="H790" s="158"/>
      <c r="I790" s="158"/>
      <c r="L790" s="167"/>
    </row>
    <row r="791" spans="5:12" ht="14.25" customHeight="1">
      <c r="E791" s="158"/>
      <c r="F791" s="158"/>
      <c r="G791" s="158"/>
      <c r="H791" s="158"/>
      <c r="I791" s="158"/>
      <c r="L791" s="167"/>
    </row>
    <row r="792" spans="5:12" ht="14.25" customHeight="1">
      <c r="E792" s="158"/>
      <c r="F792" s="158"/>
      <c r="G792" s="158"/>
      <c r="H792" s="158"/>
      <c r="I792" s="158"/>
      <c r="L792" s="167"/>
    </row>
    <row r="793" spans="5:12" ht="14.25" customHeight="1">
      <c r="E793" s="158"/>
      <c r="F793" s="158"/>
      <c r="G793" s="158"/>
      <c r="H793" s="158"/>
      <c r="I793" s="158"/>
      <c r="L793" s="167"/>
    </row>
    <row r="794" spans="5:12" ht="14.25" customHeight="1">
      <c r="E794" s="158"/>
      <c r="F794" s="158"/>
      <c r="G794" s="158"/>
      <c r="H794" s="158"/>
      <c r="I794" s="158"/>
      <c r="L794" s="167"/>
    </row>
    <row r="795" spans="5:12" ht="14.25" customHeight="1">
      <c r="E795" s="158"/>
      <c r="F795" s="158"/>
      <c r="G795" s="158"/>
      <c r="H795" s="158"/>
      <c r="I795" s="158"/>
      <c r="L795" s="167"/>
    </row>
    <row r="796" spans="5:12" ht="14.25" customHeight="1">
      <c r="E796" s="158"/>
      <c r="F796" s="158"/>
      <c r="G796" s="158"/>
      <c r="H796" s="158"/>
      <c r="I796" s="158"/>
      <c r="L796" s="167"/>
    </row>
    <row r="797" spans="5:12" ht="14.25" customHeight="1">
      <c r="E797" s="158"/>
      <c r="F797" s="158"/>
      <c r="G797" s="158"/>
      <c r="H797" s="158"/>
      <c r="I797" s="158"/>
      <c r="L797" s="167"/>
    </row>
    <row r="798" spans="5:12" ht="14.25" customHeight="1">
      <c r="E798" s="158"/>
      <c r="F798" s="158"/>
      <c r="G798" s="158"/>
      <c r="H798" s="158"/>
      <c r="I798" s="158"/>
      <c r="L798" s="167"/>
    </row>
    <row r="799" spans="5:12" ht="14.25" customHeight="1">
      <c r="E799" s="158"/>
      <c r="F799" s="158"/>
      <c r="G799" s="158"/>
      <c r="H799" s="158"/>
      <c r="I799" s="158"/>
      <c r="L799" s="167"/>
    </row>
    <row r="800" spans="5:12" ht="14.25" customHeight="1">
      <c r="E800" s="158"/>
      <c r="F800" s="158"/>
      <c r="G800" s="158"/>
      <c r="H800" s="158"/>
      <c r="I800" s="158"/>
      <c r="L800" s="167"/>
    </row>
    <row r="801" spans="5:12" ht="14.25" customHeight="1">
      <c r="E801" s="158"/>
      <c r="F801" s="158"/>
      <c r="G801" s="158"/>
      <c r="H801" s="158"/>
      <c r="I801" s="158"/>
      <c r="L801" s="167"/>
    </row>
    <row r="802" spans="5:12" ht="14.25" customHeight="1">
      <c r="E802" s="158"/>
      <c r="F802" s="158"/>
      <c r="G802" s="158"/>
      <c r="H802" s="158"/>
      <c r="I802" s="158"/>
      <c r="L802" s="167"/>
    </row>
    <row r="803" spans="5:12" ht="14.25" customHeight="1">
      <c r="E803" s="158"/>
      <c r="F803" s="158"/>
      <c r="G803" s="158"/>
      <c r="H803" s="158"/>
      <c r="I803" s="158"/>
      <c r="L803" s="167"/>
    </row>
    <row r="804" spans="5:12" ht="14.25" customHeight="1">
      <c r="E804" s="158"/>
      <c r="F804" s="158"/>
      <c r="G804" s="158"/>
      <c r="H804" s="158"/>
      <c r="I804" s="158"/>
      <c r="L804" s="167"/>
    </row>
    <row r="805" spans="5:12" ht="14.25" customHeight="1">
      <c r="E805" s="158"/>
      <c r="F805" s="158"/>
      <c r="G805" s="158"/>
      <c r="H805" s="158"/>
      <c r="I805" s="158"/>
      <c r="L805" s="167"/>
    </row>
    <row r="806" spans="5:12" ht="14.25" customHeight="1">
      <c r="E806" s="158"/>
      <c r="F806" s="158"/>
      <c r="G806" s="158"/>
      <c r="H806" s="158"/>
      <c r="I806" s="158"/>
      <c r="L806" s="167"/>
    </row>
    <row r="807" spans="5:12" ht="14.25" customHeight="1">
      <c r="E807" s="158"/>
      <c r="F807" s="158"/>
      <c r="G807" s="158"/>
      <c r="H807" s="158"/>
      <c r="I807" s="158"/>
      <c r="L807" s="167"/>
    </row>
    <row r="808" spans="5:12" ht="14.25" customHeight="1">
      <c r="E808" s="158"/>
      <c r="F808" s="158"/>
      <c r="G808" s="158"/>
      <c r="H808" s="158"/>
      <c r="I808" s="158"/>
      <c r="L808" s="167"/>
    </row>
    <row r="809" spans="5:12" ht="14.25" customHeight="1">
      <c r="E809" s="158"/>
      <c r="F809" s="158"/>
      <c r="G809" s="158"/>
      <c r="H809" s="158"/>
      <c r="I809" s="158"/>
      <c r="L809" s="167"/>
    </row>
    <row r="810" spans="5:12" ht="14.25" customHeight="1">
      <c r="E810" s="158"/>
      <c r="F810" s="158"/>
      <c r="G810" s="158"/>
      <c r="H810" s="158"/>
      <c r="I810" s="158"/>
      <c r="L810" s="167"/>
    </row>
    <row r="811" spans="5:12" ht="14.25" customHeight="1">
      <c r="E811" s="158"/>
      <c r="F811" s="158"/>
      <c r="G811" s="158"/>
      <c r="H811" s="158"/>
      <c r="I811" s="158"/>
      <c r="L811" s="167"/>
    </row>
    <row r="812" spans="5:12" ht="14.25" customHeight="1">
      <c r="E812" s="158"/>
      <c r="F812" s="158"/>
      <c r="G812" s="158"/>
      <c r="H812" s="158"/>
      <c r="I812" s="158"/>
      <c r="L812" s="167"/>
    </row>
    <row r="813" spans="5:12" ht="14.25" customHeight="1">
      <c r="E813" s="158"/>
      <c r="F813" s="158"/>
      <c r="G813" s="158"/>
      <c r="H813" s="158"/>
      <c r="I813" s="158"/>
      <c r="L813" s="167"/>
    </row>
    <row r="814" spans="5:12" ht="14.25" customHeight="1">
      <c r="E814" s="158"/>
      <c r="F814" s="158"/>
      <c r="G814" s="158"/>
      <c r="H814" s="158"/>
      <c r="I814" s="158"/>
      <c r="L814" s="167"/>
    </row>
    <row r="815" spans="5:12" ht="14.25" customHeight="1">
      <c r="E815" s="158"/>
      <c r="F815" s="158"/>
      <c r="G815" s="158"/>
      <c r="H815" s="158"/>
      <c r="I815" s="158"/>
      <c r="L815" s="167"/>
    </row>
    <row r="816" spans="5:12" ht="14.25" customHeight="1">
      <c r="E816" s="158"/>
      <c r="F816" s="158"/>
      <c r="G816" s="158"/>
      <c r="H816" s="158"/>
      <c r="I816" s="158"/>
      <c r="L816" s="167"/>
    </row>
    <row r="817" spans="5:12" ht="14.25" customHeight="1">
      <c r="E817" s="158"/>
      <c r="F817" s="158"/>
      <c r="G817" s="158"/>
      <c r="H817" s="158"/>
      <c r="I817" s="158"/>
      <c r="L817" s="167"/>
    </row>
    <row r="818" spans="5:12" ht="14.25" customHeight="1">
      <c r="E818" s="158"/>
      <c r="F818" s="158"/>
      <c r="G818" s="158"/>
      <c r="H818" s="158"/>
      <c r="I818" s="158"/>
      <c r="L818" s="167"/>
    </row>
    <row r="819" spans="5:12" ht="14.25" customHeight="1">
      <c r="E819" s="158"/>
      <c r="F819" s="158"/>
      <c r="G819" s="158"/>
      <c r="H819" s="158"/>
      <c r="I819" s="158"/>
      <c r="L819" s="167"/>
    </row>
    <row r="820" spans="5:12" ht="14.25" customHeight="1">
      <c r="E820" s="158"/>
      <c r="F820" s="158"/>
      <c r="G820" s="158"/>
      <c r="H820" s="158"/>
      <c r="I820" s="158"/>
      <c r="L820" s="167"/>
    </row>
    <row r="821" spans="5:12" ht="14.25" customHeight="1">
      <c r="E821" s="158"/>
      <c r="F821" s="158"/>
      <c r="G821" s="158"/>
      <c r="H821" s="158"/>
      <c r="I821" s="158"/>
      <c r="L821" s="167"/>
    </row>
    <row r="822" spans="5:12" ht="14.25" customHeight="1">
      <c r="E822" s="158"/>
      <c r="F822" s="158"/>
      <c r="G822" s="158"/>
      <c r="H822" s="158"/>
      <c r="I822" s="158"/>
      <c r="L822" s="167"/>
    </row>
    <row r="823" spans="5:12" ht="14.25" customHeight="1">
      <c r="E823" s="158"/>
      <c r="F823" s="158"/>
      <c r="G823" s="158"/>
      <c r="H823" s="158"/>
      <c r="I823" s="158"/>
      <c r="L823" s="167"/>
    </row>
    <row r="824" spans="5:12" ht="14.25" customHeight="1">
      <c r="E824" s="158"/>
      <c r="F824" s="158"/>
      <c r="G824" s="158"/>
      <c r="H824" s="158"/>
      <c r="I824" s="158"/>
      <c r="L824" s="167"/>
    </row>
    <row r="825" spans="5:12" ht="14.25" customHeight="1">
      <c r="E825" s="158"/>
      <c r="F825" s="158"/>
      <c r="G825" s="158"/>
      <c r="H825" s="158"/>
      <c r="I825" s="158"/>
      <c r="L825" s="167"/>
    </row>
    <row r="826" spans="5:12" ht="14.25" customHeight="1">
      <c r="E826" s="158"/>
      <c r="F826" s="158"/>
      <c r="G826" s="158"/>
      <c r="H826" s="158"/>
      <c r="I826" s="158"/>
      <c r="L826" s="167"/>
    </row>
    <row r="827" spans="5:12" ht="14.25" customHeight="1">
      <c r="E827" s="158"/>
      <c r="F827" s="158"/>
      <c r="G827" s="158"/>
      <c r="H827" s="158"/>
      <c r="I827" s="158"/>
      <c r="L827" s="167"/>
    </row>
    <row r="828" spans="5:12" ht="14.25" customHeight="1">
      <c r="E828" s="158"/>
      <c r="F828" s="158"/>
      <c r="G828" s="158"/>
      <c r="H828" s="158"/>
      <c r="I828" s="158"/>
      <c r="L828" s="167"/>
    </row>
    <row r="829" spans="5:12" ht="14.25" customHeight="1">
      <c r="E829" s="158"/>
      <c r="F829" s="158"/>
      <c r="G829" s="158"/>
      <c r="H829" s="158"/>
      <c r="I829" s="158"/>
      <c r="L829" s="167"/>
    </row>
    <row r="830" spans="5:12" ht="14.25" customHeight="1">
      <c r="E830" s="158"/>
      <c r="F830" s="158"/>
      <c r="G830" s="158"/>
      <c r="H830" s="158"/>
      <c r="I830" s="158"/>
      <c r="L830" s="167"/>
    </row>
    <row r="831" spans="5:12" ht="14.25" customHeight="1">
      <c r="E831" s="158"/>
      <c r="F831" s="158"/>
      <c r="G831" s="158"/>
      <c r="H831" s="158"/>
      <c r="I831" s="158"/>
      <c r="L831" s="167"/>
    </row>
    <row r="832" spans="5:12" ht="14.25" customHeight="1">
      <c r="E832" s="158"/>
      <c r="F832" s="158"/>
      <c r="G832" s="158"/>
      <c r="H832" s="158"/>
      <c r="I832" s="158"/>
      <c r="L832" s="167"/>
    </row>
    <row r="833" spans="5:12" ht="14.25" customHeight="1">
      <c r="E833" s="158"/>
      <c r="F833" s="158"/>
      <c r="G833" s="158"/>
      <c r="H833" s="158"/>
      <c r="I833" s="158"/>
      <c r="L833" s="167"/>
    </row>
    <row r="834" spans="5:12" ht="14.25" customHeight="1">
      <c r="E834" s="158"/>
      <c r="F834" s="158"/>
      <c r="G834" s="158"/>
      <c r="H834" s="158"/>
      <c r="I834" s="158"/>
      <c r="L834" s="167"/>
    </row>
    <row r="835" spans="5:12" ht="14.25" customHeight="1">
      <c r="E835" s="158"/>
      <c r="F835" s="158"/>
      <c r="G835" s="158"/>
      <c r="H835" s="158"/>
      <c r="I835" s="158"/>
      <c r="L835" s="167"/>
    </row>
    <row r="836" spans="5:12" ht="14.25" customHeight="1">
      <c r="E836" s="158"/>
      <c r="F836" s="158"/>
      <c r="G836" s="158"/>
      <c r="H836" s="158"/>
      <c r="I836" s="158"/>
      <c r="L836" s="167"/>
    </row>
    <row r="837" spans="5:12" ht="14.25" customHeight="1">
      <c r="E837" s="158"/>
      <c r="F837" s="158"/>
      <c r="G837" s="158"/>
      <c r="H837" s="158"/>
      <c r="I837" s="158"/>
      <c r="L837" s="167"/>
    </row>
    <row r="838" spans="5:12" ht="14.25" customHeight="1">
      <c r="E838" s="158"/>
      <c r="F838" s="158"/>
      <c r="G838" s="158"/>
      <c r="H838" s="158"/>
      <c r="I838" s="158"/>
      <c r="L838" s="167"/>
    </row>
    <row r="839" spans="5:12" ht="14.25" customHeight="1">
      <c r="E839" s="158"/>
      <c r="F839" s="158"/>
      <c r="G839" s="158"/>
      <c r="H839" s="158"/>
      <c r="I839" s="158"/>
      <c r="L839" s="167"/>
    </row>
    <row r="840" spans="5:12" ht="14.25" customHeight="1">
      <c r="E840" s="158"/>
      <c r="F840" s="158"/>
      <c r="G840" s="158"/>
      <c r="H840" s="158"/>
      <c r="I840" s="158"/>
      <c r="L840" s="167"/>
    </row>
    <row r="841" spans="5:12" ht="14.25" customHeight="1">
      <c r="E841" s="158"/>
      <c r="F841" s="158"/>
      <c r="G841" s="158"/>
      <c r="H841" s="158"/>
      <c r="I841" s="158"/>
      <c r="L841" s="167"/>
    </row>
    <row r="842" spans="5:12" ht="14.25" customHeight="1">
      <c r="E842" s="158"/>
      <c r="F842" s="158"/>
      <c r="G842" s="158"/>
      <c r="H842" s="158"/>
      <c r="I842" s="158"/>
      <c r="L842" s="167"/>
    </row>
    <row r="843" spans="5:12" ht="14.25" customHeight="1">
      <c r="E843" s="158"/>
      <c r="F843" s="158"/>
      <c r="G843" s="158"/>
      <c r="H843" s="158"/>
      <c r="I843" s="158"/>
      <c r="L843" s="167"/>
    </row>
    <row r="844" spans="5:12" ht="14.25" customHeight="1">
      <c r="E844" s="158"/>
      <c r="F844" s="158"/>
      <c r="G844" s="158"/>
      <c r="H844" s="158"/>
      <c r="I844" s="158"/>
      <c r="L844" s="167"/>
    </row>
    <row r="845" spans="5:12" ht="14.25" customHeight="1">
      <c r="E845" s="158"/>
      <c r="F845" s="158"/>
      <c r="G845" s="158"/>
      <c r="H845" s="158"/>
      <c r="I845" s="158"/>
      <c r="L845" s="167"/>
    </row>
    <row r="846" spans="5:12" ht="14.25" customHeight="1">
      <c r="E846" s="158"/>
      <c r="F846" s="158"/>
      <c r="G846" s="158"/>
      <c r="H846" s="158"/>
      <c r="I846" s="158"/>
      <c r="L846" s="167"/>
    </row>
    <row r="847" spans="5:12" ht="14.25" customHeight="1">
      <c r="E847" s="158"/>
      <c r="F847" s="158"/>
      <c r="G847" s="158"/>
      <c r="H847" s="158"/>
      <c r="I847" s="158"/>
      <c r="L847" s="167"/>
    </row>
    <row r="848" spans="5:12" ht="14.25" customHeight="1">
      <c r="E848" s="158"/>
      <c r="F848" s="158"/>
      <c r="G848" s="158"/>
      <c r="H848" s="158"/>
      <c r="I848" s="158"/>
      <c r="L848" s="167"/>
    </row>
    <row r="849" spans="5:12" ht="14.25" customHeight="1">
      <c r="E849" s="158"/>
      <c r="F849" s="158"/>
      <c r="G849" s="158"/>
      <c r="H849" s="158"/>
      <c r="I849" s="158"/>
      <c r="L849" s="167"/>
    </row>
    <row r="850" spans="5:12" ht="14.25" customHeight="1">
      <c r="E850" s="158"/>
      <c r="F850" s="158"/>
      <c r="G850" s="158"/>
      <c r="H850" s="158"/>
      <c r="I850" s="158"/>
      <c r="L850" s="167"/>
    </row>
    <row r="851" spans="5:12" ht="14.25" customHeight="1">
      <c r="E851" s="158"/>
      <c r="F851" s="158"/>
      <c r="G851" s="158"/>
      <c r="H851" s="158"/>
      <c r="I851" s="158"/>
      <c r="L851" s="167"/>
    </row>
    <row r="852" spans="5:12" ht="14.25" customHeight="1">
      <c r="E852" s="158"/>
      <c r="F852" s="158"/>
      <c r="G852" s="158"/>
      <c r="H852" s="158"/>
      <c r="I852" s="158"/>
      <c r="L852" s="167"/>
    </row>
    <row r="853" spans="5:12" ht="14.25" customHeight="1">
      <c r="E853" s="158"/>
      <c r="F853" s="158"/>
      <c r="G853" s="158"/>
      <c r="H853" s="158"/>
      <c r="I853" s="158"/>
      <c r="L853" s="167"/>
    </row>
    <row r="854" spans="5:12" ht="14.25" customHeight="1">
      <c r="E854" s="158"/>
      <c r="F854" s="158"/>
      <c r="G854" s="158"/>
      <c r="H854" s="158"/>
      <c r="I854" s="158"/>
      <c r="L854" s="167"/>
    </row>
    <row r="855" spans="5:12" ht="14.25" customHeight="1">
      <c r="E855" s="158"/>
      <c r="F855" s="158"/>
      <c r="G855" s="158"/>
      <c r="H855" s="158"/>
      <c r="I855" s="158"/>
      <c r="L855" s="167"/>
    </row>
    <row r="856" spans="5:12" ht="14.25" customHeight="1">
      <c r="E856" s="158"/>
      <c r="F856" s="158"/>
      <c r="G856" s="158"/>
      <c r="H856" s="158"/>
      <c r="I856" s="158"/>
      <c r="L856" s="167"/>
    </row>
    <row r="857" spans="5:12" ht="14.25" customHeight="1">
      <c r="E857" s="158"/>
      <c r="F857" s="158"/>
      <c r="G857" s="158"/>
      <c r="H857" s="158"/>
      <c r="I857" s="158"/>
      <c r="L857" s="167"/>
    </row>
    <row r="858" spans="5:12" ht="14.25" customHeight="1">
      <c r="E858" s="158"/>
      <c r="F858" s="158"/>
      <c r="G858" s="158"/>
      <c r="H858" s="158"/>
      <c r="I858" s="158"/>
      <c r="L858" s="167"/>
    </row>
    <row r="859" spans="5:12" ht="14.25" customHeight="1">
      <c r="E859" s="158"/>
      <c r="F859" s="158"/>
      <c r="G859" s="158"/>
      <c r="H859" s="158"/>
      <c r="I859" s="158"/>
      <c r="L859" s="167"/>
    </row>
    <row r="860" spans="5:12" ht="14.25" customHeight="1">
      <c r="E860" s="158"/>
      <c r="F860" s="158"/>
      <c r="G860" s="158"/>
      <c r="H860" s="158"/>
      <c r="I860" s="158"/>
      <c r="L860" s="167"/>
    </row>
    <row r="861" spans="5:12" ht="14.25" customHeight="1">
      <c r="E861" s="158"/>
      <c r="F861" s="158"/>
      <c r="G861" s="158"/>
      <c r="H861" s="158"/>
      <c r="I861" s="158"/>
      <c r="L861" s="167"/>
    </row>
    <row r="862" spans="5:12" ht="14.25" customHeight="1">
      <c r="E862" s="158"/>
      <c r="F862" s="158"/>
      <c r="G862" s="158"/>
      <c r="H862" s="158"/>
      <c r="I862" s="158"/>
      <c r="L862" s="167"/>
    </row>
    <row r="863" spans="5:12" ht="14.25" customHeight="1">
      <c r="E863" s="158"/>
      <c r="F863" s="158"/>
      <c r="G863" s="158"/>
      <c r="H863" s="158"/>
      <c r="I863" s="158"/>
      <c r="L863" s="167"/>
    </row>
    <row r="864" spans="5:12" ht="14.25" customHeight="1">
      <c r="E864" s="158"/>
      <c r="F864" s="158"/>
      <c r="G864" s="158"/>
      <c r="H864" s="158"/>
      <c r="I864" s="158"/>
      <c r="L864" s="167"/>
    </row>
    <row r="865" spans="5:12" ht="14.25" customHeight="1">
      <c r="E865" s="158"/>
      <c r="F865" s="158"/>
      <c r="G865" s="158"/>
      <c r="H865" s="158"/>
      <c r="I865" s="158"/>
      <c r="L865" s="167"/>
    </row>
    <row r="866" spans="5:12" ht="14.25" customHeight="1">
      <c r="E866" s="158"/>
      <c r="F866" s="158"/>
      <c r="G866" s="158"/>
      <c r="H866" s="158"/>
      <c r="I866" s="158"/>
      <c r="L866" s="167"/>
    </row>
    <row r="867" spans="5:12" ht="14.25" customHeight="1">
      <c r="E867" s="158"/>
      <c r="F867" s="158"/>
      <c r="G867" s="158"/>
      <c r="H867" s="158"/>
      <c r="I867" s="158"/>
      <c r="L867" s="167"/>
    </row>
    <row r="868" spans="5:12" ht="14.25" customHeight="1">
      <c r="E868" s="158"/>
      <c r="F868" s="158"/>
      <c r="G868" s="158"/>
      <c r="H868" s="158"/>
      <c r="I868" s="158"/>
      <c r="L868" s="167"/>
    </row>
    <row r="869" spans="5:12" ht="14.25" customHeight="1">
      <c r="E869" s="158"/>
      <c r="F869" s="158"/>
      <c r="G869" s="158"/>
      <c r="H869" s="158"/>
      <c r="I869" s="158"/>
      <c r="L869" s="167"/>
    </row>
    <row r="870" spans="5:12" ht="14.25" customHeight="1">
      <c r="E870" s="158"/>
      <c r="F870" s="158"/>
      <c r="G870" s="158"/>
      <c r="H870" s="158"/>
      <c r="I870" s="158"/>
      <c r="L870" s="167"/>
    </row>
    <row r="871" spans="5:12" ht="14.25" customHeight="1">
      <c r="E871" s="158"/>
      <c r="F871" s="158"/>
      <c r="G871" s="158"/>
      <c r="H871" s="158"/>
      <c r="I871" s="158"/>
      <c r="L871" s="167"/>
    </row>
    <row r="872" spans="5:12" ht="14.25" customHeight="1">
      <c r="E872" s="158"/>
      <c r="F872" s="158"/>
      <c r="G872" s="158"/>
      <c r="H872" s="158"/>
      <c r="I872" s="158"/>
      <c r="L872" s="167"/>
    </row>
    <row r="873" spans="5:12" ht="14.25" customHeight="1">
      <c r="E873" s="158"/>
      <c r="F873" s="158"/>
      <c r="G873" s="158"/>
      <c r="H873" s="158"/>
      <c r="I873" s="158"/>
      <c r="L873" s="167"/>
    </row>
    <row r="874" spans="5:12" ht="14.25" customHeight="1">
      <c r="E874" s="158"/>
      <c r="F874" s="158"/>
      <c r="G874" s="158"/>
      <c r="H874" s="158"/>
      <c r="I874" s="158"/>
      <c r="L874" s="167"/>
    </row>
    <row r="875" spans="5:12" ht="14.25" customHeight="1">
      <c r="E875" s="158"/>
      <c r="F875" s="158"/>
      <c r="G875" s="158"/>
      <c r="H875" s="158"/>
      <c r="I875" s="158"/>
      <c r="L875" s="167"/>
    </row>
    <row r="876" spans="5:12" ht="14.25" customHeight="1">
      <c r="E876" s="158"/>
      <c r="F876" s="158"/>
      <c r="G876" s="158"/>
      <c r="H876" s="158"/>
      <c r="I876" s="158"/>
      <c r="L876" s="167"/>
    </row>
    <row r="877" spans="5:12" ht="14.25" customHeight="1">
      <c r="E877" s="158"/>
      <c r="F877" s="158"/>
      <c r="G877" s="158"/>
      <c r="H877" s="158"/>
      <c r="I877" s="158"/>
      <c r="L877" s="167"/>
    </row>
    <row r="878" spans="5:12" ht="14.25" customHeight="1">
      <c r="E878" s="158"/>
      <c r="F878" s="158"/>
      <c r="G878" s="158"/>
      <c r="H878" s="158"/>
      <c r="I878" s="158"/>
      <c r="L878" s="167"/>
    </row>
    <row r="879" spans="5:12" ht="14.25" customHeight="1">
      <c r="E879" s="158"/>
      <c r="F879" s="158"/>
      <c r="G879" s="158"/>
      <c r="H879" s="158"/>
      <c r="I879" s="158"/>
      <c r="L879" s="167"/>
    </row>
    <row r="880" spans="5:12" ht="14.25" customHeight="1">
      <c r="E880" s="158"/>
      <c r="F880" s="158"/>
      <c r="G880" s="158"/>
      <c r="H880" s="158"/>
      <c r="I880" s="158"/>
      <c r="L880" s="167"/>
    </row>
    <row r="881" spans="5:12" ht="14.25" customHeight="1">
      <c r="E881" s="158"/>
      <c r="F881" s="158"/>
      <c r="G881" s="158"/>
      <c r="H881" s="158"/>
      <c r="I881" s="158"/>
      <c r="L881" s="167"/>
    </row>
    <row r="882" spans="5:12" ht="14.25" customHeight="1">
      <c r="E882" s="158"/>
      <c r="F882" s="158"/>
      <c r="G882" s="158"/>
      <c r="H882" s="158"/>
      <c r="I882" s="158"/>
      <c r="L882" s="167"/>
    </row>
    <row r="883" spans="5:12" ht="14.25" customHeight="1">
      <c r="E883" s="158"/>
      <c r="F883" s="158"/>
      <c r="G883" s="158"/>
      <c r="H883" s="158"/>
      <c r="I883" s="158"/>
      <c r="L883" s="167"/>
    </row>
    <row r="884" spans="5:12" ht="14.25" customHeight="1">
      <c r="E884" s="158"/>
      <c r="F884" s="158"/>
      <c r="G884" s="158"/>
      <c r="H884" s="158"/>
      <c r="I884" s="158"/>
      <c r="L884" s="167"/>
    </row>
    <row r="885" spans="5:12" ht="14.25" customHeight="1">
      <c r="E885" s="158"/>
      <c r="F885" s="158"/>
      <c r="G885" s="158"/>
      <c r="H885" s="158"/>
      <c r="I885" s="158"/>
      <c r="L885" s="167"/>
    </row>
    <row r="886" spans="5:12" ht="14.25" customHeight="1">
      <c r="E886" s="158"/>
      <c r="F886" s="158"/>
      <c r="G886" s="158"/>
      <c r="H886" s="158"/>
      <c r="I886" s="158"/>
      <c r="L886" s="167"/>
    </row>
    <row r="887" spans="5:12" ht="14.25" customHeight="1">
      <c r="E887" s="158"/>
      <c r="F887" s="158"/>
      <c r="G887" s="158"/>
      <c r="H887" s="158"/>
      <c r="I887" s="158"/>
      <c r="L887" s="167"/>
    </row>
    <row r="888" spans="5:12" ht="14.25" customHeight="1">
      <c r="E888" s="158"/>
      <c r="F888" s="158"/>
      <c r="G888" s="158"/>
      <c r="H888" s="158"/>
      <c r="I888" s="158"/>
      <c r="L888" s="167"/>
    </row>
    <row r="889" spans="5:12" ht="14.25" customHeight="1">
      <c r="E889" s="158"/>
      <c r="F889" s="158"/>
      <c r="G889" s="158"/>
      <c r="H889" s="158"/>
      <c r="I889" s="158"/>
      <c r="L889" s="167"/>
    </row>
    <row r="890" spans="5:12" ht="14.25" customHeight="1">
      <c r="E890" s="158"/>
      <c r="F890" s="158"/>
      <c r="G890" s="158"/>
      <c r="H890" s="158"/>
      <c r="I890" s="158"/>
      <c r="L890" s="167"/>
    </row>
    <row r="891" spans="5:12" ht="14.25" customHeight="1">
      <c r="E891" s="158"/>
      <c r="F891" s="158"/>
      <c r="G891" s="158"/>
      <c r="H891" s="158"/>
      <c r="I891" s="158"/>
      <c r="L891" s="167"/>
    </row>
    <row r="892" spans="5:12" ht="14.25" customHeight="1">
      <c r="E892" s="158"/>
      <c r="F892" s="158"/>
      <c r="G892" s="158"/>
      <c r="H892" s="158"/>
      <c r="I892" s="158"/>
      <c r="L892" s="167"/>
    </row>
    <row r="893" spans="5:12" ht="14.25" customHeight="1">
      <c r="E893" s="158"/>
      <c r="F893" s="158"/>
      <c r="G893" s="158"/>
      <c r="H893" s="158"/>
      <c r="I893" s="158"/>
      <c r="L893" s="167"/>
    </row>
    <row r="894" spans="5:12" ht="14.25" customHeight="1">
      <c r="E894" s="158"/>
      <c r="F894" s="158"/>
      <c r="G894" s="158"/>
      <c r="H894" s="158"/>
      <c r="I894" s="158"/>
      <c r="L894" s="167"/>
    </row>
    <row r="895" spans="5:12" ht="14.25" customHeight="1">
      <c r="E895" s="158"/>
      <c r="F895" s="158"/>
      <c r="G895" s="158"/>
      <c r="H895" s="158"/>
      <c r="I895" s="158"/>
      <c r="L895" s="167"/>
    </row>
    <row r="896" spans="5:12" ht="14.25" customHeight="1">
      <c r="E896" s="158"/>
      <c r="F896" s="158"/>
      <c r="G896" s="158"/>
      <c r="H896" s="158"/>
      <c r="I896" s="158"/>
      <c r="L896" s="167"/>
    </row>
    <row r="897" spans="5:12" ht="14.25" customHeight="1">
      <c r="E897" s="158"/>
      <c r="F897" s="158"/>
      <c r="G897" s="158"/>
      <c r="H897" s="158"/>
      <c r="I897" s="158"/>
      <c r="L897" s="167"/>
    </row>
    <row r="898" spans="5:12" ht="14.25" customHeight="1">
      <c r="E898" s="158"/>
      <c r="F898" s="158"/>
      <c r="G898" s="158"/>
      <c r="H898" s="158"/>
      <c r="I898" s="158"/>
      <c r="L898" s="167"/>
    </row>
    <row r="899" spans="5:12" ht="14.25" customHeight="1">
      <c r="E899" s="158"/>
      <c r="F899" s="158"/>
      <c r="G899" s="158"/>
      <c r="H899" s="158"/>
      <c r="I899" s="158"/>
      <c r="L899" s="167"/>
    </row>
    <row r="900" spans="5:12" ht="14.25" customHeight="1">
      <c r="E900" s="158"/>
      <c r="F900" s="158"/>
      <c r="G900" s="158"/>
      <c r="H900" s="158"/>
      <c r="I900" s="158"/>
      <c r="L900" s="167"/>
    </row>
    <row r="901" spans="5:12" ht="14.25" customHeight="1">
      <c r="E901" s="158"/>
      <c r="F901" s="158"/>
      <c r="G901" s="158"/>
      <c r="H901" s="158"/>
      <c r="I901" s="158"/>
      <c r="L901" s="167"/>
    </row>
    <row r="902" spans="5:12" ht="14.25" customHeight="1">
      <c r="E902" s="158"/>
      <c r="F902" s="158"/>
      <c r="G902" s="158"/>
      <c r="H902" s="158"/>
      <c r="I902" s="158"/>
      <c r="L902" s="167"/>
    </row>
    <row r="903" spans="5:12" ht="14.25" customHeight="1">
      <c r="E903" s="158"/>
      <c r="F903" s="158"/>
      <c r="G903" s="158"/>
      <c r="H903" s="158"/>
      <c r="I903" s="158"/>
      <c r="L903" s="167"/>
    </row>
    <row r="904" spans="5:12" ht="14.25" customHeight="1">
      <c r="E904" s="158"/>
      <c r="F904" s="158"/>
      <c r="G904" s="158"/>
      <c r="H904" s="158"/>
      <c r="I904" s="158"/>
      <c r="L904" s="167"/>
    </row>
    <row r="905" spans="5:12" ht="14.25" customHeight="1">
      <c r="E905" s="158"/>
      <c r="F905" s="158"/>
      <c r="G905" s="158"/>
      <c r="H905" s="158"/>
      <c r="I905" s="158"/>
      <c r="L905" s="167"/>
    </row>
    <row r="906" spans="5:12" ht="14.25" customHeight="1">
      <c r="E906" s="158"/>
      <c r="F906" s="158"/>
      <c r="G906" s="158"/>
      <c r="H906" s="158"/>
      <c r="I906" s="158"/>
      <c r="L906" s="167"/>
    </row>
    <row r="907" spans="5:12" ht="14.25" customHeight="1">
      <c r="E907" s="158"/>
      <c r="F907" s="158"/>
      <c r="G907" s="158"/>
      <c r="H907" s="158"/>
      <c r="I907" s="158"/>
      <c r="L907" s="167"/>
    </row>
    <row r="908" spans="5:12" ht="14.25" customHeight="1">
      <c r="E908" s="158"/>
      <c r="F908" s="158"/>
      <c r="G908" s="158"/>
      <c r="H908" s="158"/>
      <c r="I908" s="158"/>
      <c r="L908" s="167"/>
    </row>
    <row r="909" spans="5:12" ht="14.25" customHeight="1">
      <c r="E909" s="158"/>
      <c r="F909" s="158"/>
      <c r="G909" s="158"/>
      <c r="H909" s="158"/>
      <c r="I909" s="158"/>
      <c r="L909" s="167"/>
    </row>
    <row r="910" spans="5:12" ht="14.25" customHeight="1">
      <c r="E910" s="158"/>
      <c r="F910" s="158"/>
      <c r="G910" s="158"/>
      <c r="H910" s="158"/>
      <c r="I910" s="158"/>
      <c r="L910" s="167"/>
    </row>
    <row r="911" spans="5:12" ht="14.25" customHeight="1">
      <c r="E911" s="158"/>
      <c r="F911" s="158"/>
      <c r="G911" s="158"/>
      <c r="H911" s="158"/>
      <c r="I911" s="158"/>
      <c r="L911" s="167"/>
    </row>
    <row r="912" spans="5:12" ht="14.25" customHeight="1">
      <c r="E912" s="158"/>
      <c r="F912" s="158"/>
      <c r="G912" s="158"/>
      <c r="H912" s="158"/>
      <c r="I912" s="158"/>
      <c r="L912" s="167"/>
    </row>
    <row r="913" spans="5:12" ht="14.25" customHeight="1">
      <c r="E913" s="158"/>
      <c r="F913" s="158"/>
      <c r="G913" s="158"/>
      <c r="H913" s="158"/>
      <c r="I913" s="158"/>
      <c r="L913" s="167"/>
    </row>
    <row r="914" spans="5:12" ht="14.25" customHeight="1">
      <c r="E914" s="158"/>
      <c r="F914" s="158"/>
      <c r="G914" s="158"/>
      <c r="H914" s="158"/>
      <c r="I914" s="158"/>
      <c r="L914" s="167"/>
    </row>
    <row r="915" spans="5:12" ht="14.25" customHeight="1">
      <c r="E915" s="158"/>
      <c r="F915" s="158"/>
      <c r="G915" s="158"/>
      <c r="H915" s="158"/>
      <c r="I915" s="158"/>
      <c r="L915" s="167"/>
    </row>
    <row r="916" spans="5:12" ht="14.25" customHeight="1">
      <c r="E916" s="158"/>
      <c r="F916" s="158"/>
      <c r="G916" s="158"/>
      <c r="H916" s="158"/>
      <c r="I916" s="158"/>
      <c r="L916" s="167"/>
    </row>
    <row r="917" spans="5:12" ht="14.25" customHeight="1">
      <c r="E917" s="158"/>
      <c r="F917" s="158"/>
      <c r="G917" s="158"/>
      <c r="H917" s="158"/>
      <c r="I917" s="158"/>
      <c r="L917" s="167"/>
    </row>
    <row r="918" spans="5:12" ht="14.25" customHeight="1">
      <c r="E918" s="158"/>
      <c r="F918" s="158"/>
      <c r="G918" s="158"/>
      <c r="H918" s="158"/>
      <c r="I918" s="158"/>
      <c r="L918" s="167"/>
    </row>
    <row r="919" spans="5:12" ht="14.25" customHeight="1">
      <c r="E919" s="158"/>
      <c r="F919" s="158"/>
      <c r="G919" s="158"/>
      <c r="H919" s="158"/>
      <c r="I919" s="158"/>
      <c r="L919" s="167"/>
    </row>
    <row r="920" spans="5:12" ht="14.25" customHeight="1">
      <c r="E920" s="158"/>
      <c r="F920" s="158"/>
      <c r="G920" s="158"/>
      <c r="H920" s="158"/>
      <c r="I920" s="158"/>
      <c r="L920" s="167"/>
    </row>
    <row r="921" spans="5:12" ht="14.25" customHeight="1">
      <c r="E921" s="158"/>
      <c r="F921" s="158"/>
      <c r="G921" s="158"/>
      <c r="H921" s="158"/>
      <c r="I921" s="158"/>
      <c r="L921" s="167"/>
    </row>
    <row r="922" spans="5:12" ht="14.25" customHeight="1">
      <c r="E922" s="158"/>
      <c r="F922" s="158"/>
      <c r="G922" s="158"/>
      <c r="H922" s="158"/>
      <c r="I922" s="158"/>
      <c r="L922" s="167"/>
    </row>
    <row r="923" spans="5:12" ht="14.25" customHeight="1">
      <c r="E923" s="158"/>
      <c r="F923" s="158"/>
      <c r="G923" s="158"/>
      <c r="H923" s="158"/>
      <c r="I923" s="158"/>
      <c r="L923" s="167"/>
    </row>
    <row r="924" spans="5:12" ht="14.25" customHeight="1">
      <c r="E924" s="158"/>
      <c r="F924" s="158"/>
      <c r="G924" s="158"/>
      <c r="H924" s="158"/>
      <c r="I924" s="158"/>
      <c r="L924" s="167"/>
    </row>
    <row r="925" spans="5:12" ht="14.25" customHeight="1">
      <c r="E925" s="158"/>
      <c r="F925" s="158"/>
      <c r="G925" s="158"/>
      <c r="H925" s="158"/>
      <c r="I925" s="158"/>
      <c r="L925" s="167"/>
    </row>
    <row r="926" spans="5:12" ht="14.25" customHeight="1">
      <c r="E926" s="158"/>
      <c r="F926" s="158"/>
      <c r="G926" s="158"/>
      <c r="H926" s="158"/>
      <c r="I926" s="158"/>
      <c r="L926" s="167"/>
    </row>
    <row r="927" spans="5:12" ht="14.25" customHeight="1">
      <c r="E927" s="158"/>
      <c r="F927" s="158"/>
      <c r="G927" s="158"/>
      <c r="H927" s="158"/>
      <c r="I927" s="158"/>
      <c r="L927" s="167"/>
    </row>
    <row r="928" spans="5:12" ht="14.25" customHeight="1">
      <c r="E928" s="158"/>
      <c r="F928" s="158"/>
      <c r="G928" s="158"/>
      <c r="H928" s="158"/>
      <c r="I928" s="158"/>
      <c r="L928" s="167"/>
    </row>
    <row r="929" spans="5:12" ht="14.25" customHeight="1">
      <c r="E929" s="158"/>
      <c r="F929" s="158"/>
      <c r="G929" s="158"/>
      <c r="H929" s="158"/>
      <c r="I929" s="158"/>
      <c r="L929" s="167"/>
    </row>
    <row r="930" spans="5:12" ht="14.25" customHeight="1">
      <c r="E930" s="158"/>
      <c r="F930" s="158"/>
      <c r="G930" s="158"/>
      <c r="H930" s="158"/>
      <c r="I930" s="158"/>
      <c r="L930" s="167"/>
    </row>
    <row r="931" spans="5:12" ht="14.25" customHeight="1">
      <c r="E931" s="158"/>
      <c r="F931" s="158"/>
      <c r="G931" s="158"/>
      <c r="H931" s="158"/>
      <c r="I931" s="158"/>
      <c r="L931" s="167"/>
    </row>
    <row r="932" spans="5:12" ht="14.25" customHeight="1">
      <c r="E932" s="158"/>
      <c r="F932" s="158"/>
      <c r="G932" s="158"/>
      <c r="H932" s="158"/>
      <c r="I932" s="158"/>
      <c r="L932" s="167"/>
    </row>
    <row r="933" spans="5:12" ht="14.25" customHeight="1">
      <c r="E933" s="158"/>
      <c r="F933" s="158"/>
      <c r="G933" s="158"/>
      <c r="H933" s="158"/>
      <c r="I933" s="158"/>
      <c r="L933" s="167"/>
    </row>
    <row r="934" spans="5:12" ht="14.25" customHeight="1">
      <c r="E934" s="158"/>
      <c r="F934" s="158"/>
      <c r="G934" s="158"/>
      <c r="H934" s="158"/>
      <c r="I934" s="158"/>
      <c r="L934" s="167"/>
    </row>
    <row r="935" spans="5:12" ht="14.25" customHeight="1">
      <c r="E935" s="158"/>
      <c r="F935" s="158"/>
      <c r="G935" s="158"/>
      <c r="H935" s="158"/>
      <c r="I935" s="158"/>
      <c r="L935" s="167"/>
    </row>
    <row r="936" spans="5:12" ht="14.25" customHeight="1">
      <c r="E936" s="158"/>
      <c r="F936" s="158"/>
      <c r="G936" s="158"/>
      <c r="H936" s="158"/>
      <c r="I936" s="158"/>
      <c r="L936" s="167"/>
    </row>
    <row r="937" spans="5:12" ht="14.25" customHeight="1">
      <c r="E937" s="158"/>
      <c r="F937" s="158"/>
      <c r="G937" s="158"/>
      <c r="H937" s="158"/>
      <c r="I937" s="158"/>
      <c r="L937" s="167"/>
    </row>
    <row r="938" spans="5:12" ht="14.25" customHeight="1">
      <c r="E938" s="158"/>
      <c r="F938" s="158"/>
      <c r="G938" s="158"/>
      <c r="H938" s="158"/>
      <c r="I938" s="158"/>
      <c r="L938" s="167"/>
    </row>
    <row r="939" spans="5:12" ht="14.25" customHeight="1">
      <c r="E939" s="158"/>
      <c r="F939" s="158"/>
      <c r="G939" s="158"/>
      <c r="H939" s="158"/>
      <c r="I939" s="158"/>
      <c r="L939" s="167"/>
    </row>
    <row r="940" spans="5:12" ht="14.25" customHeight="1">
      <c r="E940" s="158"/>
      <c r="F940" s="158"/>
      <c r="G940" s="158"/>
      <c r="H940" s="158"/>
      <c r="I940" s="158"/>
      <c r="L940" s="167"/>
    </row>
    <row r="941" spans="5:12" ht="14.25" customHeight="1">
      <c r="E941" s="158"/>
      <c r="F941" s="158"/>
      <c r="G941" s="158"/>
      <c r="H941" s="158"/>
      <c r="I941" s="158"/>
      <c r="L941" s="167"/>
    </row>
    <row r="942" spans="5:12" ht="14.25" customHeight="1">
      <c r="E942" s="158"/>
      <c r="F942" s="158"/>
      <c r="G942" s="158"/>
      <c r="H942" s="158"/>
      <c r="I942" s="158"/>
      <c r="L942" s="167"/>
    </row>
    <row r="943" spans="5:12" ht="14.25" customHeight="1">
      <c r="E943" s="158"/>
      <c r="F943" s="158"/>
      <c r="G943" s="158"/>
      <c r="H943" s="158"/>
      <c r="I943" s="158"/>
      <c r="L943" s="167"/>
    </row>
    <row r="944" spans="5:12" ht="14.25" customHeight="1">
      <c r="E944" s="158"/>
      <c r="F944" s="158"/>
      <c r="G944" s="158"/>
      <c r="H944" s="158"/>
      <c r="I944" s="158"/>
      <c r="L944" s="167"/>
    </row>
    <row r="945" spans="5:12" ht="14.25" customHeight="1">
      <c r="E945" s="158"/>
      <c r="F945" s="158"/>
      <c r="G945" s="158"/>
      <c r="H945" s="158"/>
      <c r="I945" s="158"/>
      <c r="L945" s="167"/>
    </row>
    <row r="946" spans="5:12" ht="14.25" customHeight="1">
      <c r="E946" s="158"/>
      <c r="F946" s="158"/>
      <c r="G946" s="158"/>
      <c r="H946" s="158"/>
      <c r="I946" s="158"/>
      <c r="L946" s="167"/>
    </row>
    <row r="947" spans="5:12" ht="14.25" customHeight="1">
      <c r="E947" s="158"/>
      <c r="F947" s="158"/>
      <c r="G947" s="158"/>
      <c r="H947" s="158"/>
      <c r="I947" s="158"/>
      <c r="L947" s="167"/>
    </row>
    <row r="948" spans="5:12" ht="14.25" customHeight="1">
      <c r="E948" s="158"/>
      <c r="F948" s="158"/>
      <c r="G948" s="158"/>
      <c r="H948" s="158"/>
      <c r="I948" s="158"/>
      <c r="L948" s="167"/>
    </row>
    <row r="949" spans="5:12" ht="14.25" customHeight="1">
      <c r="E949" s="158"/>
      <c r="F949" s="158"/>
      <c r="G949" s="158"/>
      <c r="H949" s="158"/>
      <c r="I949" s="158"/>
      <c r="L949" s="167"/>
    </row>
    <row r="950" spans="5:12" ht="14.25" customHeight="1">
      <c r="E950" s="158"/>
      <c r="F950" s="158"/>
      <c r="G950" s="158"/>
      <c r="H950" s="158"/>
      <c r="I950" s="158"/>
      <c r="L950" s="167"/>
    </row>
    <row r="951" spans="5:12" ht="14.25" customHeight="1">
      <c r="E951" s="158"/>
      <c r="F951" s="158"/>
      <c r="G951" s="158"/>
      <c r="H951" s="158"/>
      <c r="I951" s="158"/>
      <c r="L951" s="167"/>
    </row>
    <row r="952" spans="5:12" ht="14.25" customHeight="1">
      <c r="E952" s="158"/>
      <c r="F952" s="158"/>
      <c r="G952" s="158"/>
      <c r="H952" s="158"/>
      <c r="I952" s="158"/>
      <c r="L952" s="167"/>
    </row>
    <row r="953" spans="5:12" ht="14.25" customHeight="1">
      <c r="E953" s="158"/>
      <c r="F953" s="158"/>
      <c r="G953" s="158"/>
      <c r="H953" s="158"/>
      <c r="I953" s="158"/>
      <c r="L953" s="167"/>
    </row>
    <row r="954" spans="5:12" ht="14.25" customHeight="1">
      <c r="E954" s="158"/>
      <c r="F954" s="158"/>
      <c r="G954" s="158"/>
      <c r="H954" s="158"/>
      <c r="I954" s="158"/>
      <c r="L954" s="167"/>
    </row>
    <row r="955" spans="5:12" ht="14.25" customHeight="1">
      <c r="E955" s="158"/>
      <c r="F955" s="158"/>
      <c r="G955" s="158"/>
      <c r="H955" s="158"/>
      <c r="I955" s="158"/>
      <c r="L955" s="167"/>
    </row>
    <row r="956" spans="5:12" ht="14.25" customHeight="1">
      <c r="E956" s="158"/>
      <c r="F956" s="158"/>
      <c r="G956" s="158"/>
      <c r="H956" s="158"/>
      <c r="I956" s="158"/>
      <c r="L956" s="167"/>
    </row>
    <row r="957" spans="5:12" ht="14.25" customHeight="1">
      <c r="E957" s="158"/>
      <c r="F957" s="158"/>
      <c r="G957" s="158"/>
      <c r="H957" s="158"/>
      <c r="I957" s="158"/>
      <c r="L957" s="167"/>
    </row>
    <row r="958" spans="5:12" ht="14.25" customHeight="1">
      <c r="E958" s="158"/>
      <c r="F958" s="158"/>
      <c r="G958" s="158"/>
      <c r="H958" s="158"/>
      <c r="I958" s="158"/>
      <c r="L958" s="167"/>
    </row>
    <row r="959" spans="5:12" ht="14.25" customHeight="1">
      <c r="E959" s="158"/>
      <c r="F959" s="158"/>
      <c r="G959" s="158"/>
      <c r="H959" s="158"/>
      <c r="I959" s="158"/>
      <c r="L959" s="167"/>
    </row>
    <row r="960" spans="5:12" ht="14.25" customHeight="1">
      <c r="E960" s="158"/>
      <c r="F960" s="158"/>
      <c r="G960" s="158"/>
      <c r="H960" s="158"/>
      <c r="I960" s="158"/>
      <c r="L960" s="167"/>
    </row>
    <row r="961" spans="5:12" ht="14.25" customHeight="1">
      <c r="E961" s="158"/>
      <c r="F961" s="158"/>
      <c r="G961" s="158"/>
      <c r="H961" s="158"/>
      <c r="I961" s="158"/>
      <c r="L961" s="167"/>
    </row>
    <row r="962" spans="5:12" ht="14.25" customHeight="1">
      <c r="E962" s="158"/>
      <c r="F962" s="158"/>
      <c r="G962" s="158"/>
      <c r="H962" s="158"/>
      <c r="I962" s="158"/>
      <c r="L962" s="167"/>
    </row>
    <row r="963" spans="5:12" ht="14.25" customHeight="1">
      <c r="E963" s="158"/>
      <c r="F963" s="158"/>
      <c r="G963" s="158"/>
      <c r="H963" s="158"/>
      <c r="I963" s="158"/>
      <c r="L963" s="167"/>
    </row>
    <row r="964" spans="5:12" ht="14.25" customHeight="1">
      <c r="E964" s="158"/>
      <c r="F964" s="158"/>
      <c r="G964" s="158"/>
      <c r="H964" s="158"/>
      <c r="I964" s="158"/>
      <c r="L964" s="167"/>
    </row>
    <row r="965" spans="5:12" ht="14.25" customHeight="1">
      <c r="E965" s="158"/>
      <c r="F965" s="158"/>
      <c r="G965" s="158"/>
      <c r="H965" s="158"/>
      <c r="I965" s="158"/>
      <c r="L965" s="167"/>
    </row>
    <row r="966" spans="5:12" ht="14.25" customHeight="1">
      <c r="E966" s="158"/>
      <c r="F966" s="158"/>
      <c r="G966" s="158"/>
      <c r="H966" s="158"/>
      <c r="I966" s="158"/>
      <c r="L966" s="167"/>
    </row>
    <row r="967" spans="5:12" ht="14.25" customHeight="1">
      <c r="E967" s="158"/>
      <c r="F967" s="158"/>
      <c r="G967" s="158"/>
      <c r="H967" s="158"/>
      <c r="I967" s="158"/>
      <c r="L967" s="167"/>
    </row>
    <row r="968" spans="5:12" ht="14.25" customHeight="1">
      <c r="E968" s="158"/>
      <c r="F968" s="158"/>
      <c r="G968" s="158"/>
      <c r="H968" s="158"/>
      <c r="I968" s="158"/>
      <c r="L968" s="167"/>
    </row>
    <row r="969" spans="5:12" ht="14.25" customHeight="1">
      <c r="E969" s="158"/>
      <c r="F969" s="158"/>
      <c r="G969" s="158"/>
      <c r="H969" s="158"/>
      <c r="I969" s="158"/>
      <c r="L969" s="167"/>
    </row>
    <row r="970" spans="5:12" ht="14.25" customHeight="1">
      <c r="E970" s="158"/>
      <c r="F970" s="158"/>
      <c r="G970" s="158"/>
      <c r="H970" s="158"/>
      <c r="I970" s="158"/>
      <c r="L970" s="167"/>
    </row>
    <row r="971" spans="5:12" ht="14.25" customHeight="1">
      <c r="E971" s="158"/>
      <c r="F971" s="158"/>
      <c r="G971" s="158"/>
      <c r="H971" s="158"/>
      <c r="I971" s="158"/>
      <c r="L971" s="167"/>
    </row>
    <row r="972" spans="5:12" ht="14.25" customHeight="1">
      <c r="E972" s="158"/>
      <c r="F972" s="158"/>
      <c r="G972" s="158"/>
      <c r="H972" s="158"/>
      <c r="I972" s="158"/>
      <c r="L972" s="167"/>
    </row>
    <row r="973" spans="5:12" ht="14.25" customHeight="1">
      <c r="E973" s="158"/>
      <c r="F973" s="158"/>
      <c r="G973" s="158"/>
      <c r="H973" s="158"/>
      <c r="I973" s="158"/>
      <c r="L973" s="167"/>
    </row>
    <row r="974" spans="5:12" ht="14.25" customHeight="1">
      <c r="E974" s="158"/>
      <c r="F974" s="158"/>
      <c r="G974" s="158"/>
      <c r="H974" s="158"/>
      <c r="I974" s="158"/>
      <c r="L974" s="167"/>
    </row>
    <row r="975" spans="5:12" ht="14.25" customHeight="1">
      <c r="E975" s="158"/>
      <c r="F975" s="158"/>
      <c r="G975" s="158"/>
      <c r="H975" s="158"/>
      <c r="I975" s="158"/>
      <c r="L975" s="167"/>
    </row>
    <row r="976" spans="5:12" ht="14.25" customHeight="1">
      <c r="E976" s="158"/>
      <c r="F976" s="158"/>
      <c r="G976" s="158"/>
      <c r="H976" s="158"/>
      <c r="I976" s="158"/>
      <c r="L976" s="167"/>
    </row>
    <row r="977" spans="5:12" ht="14.25" customHeight="1">
      <c r="E977" s="158"/>
      <c r="F977" s="158"/>
      <c r="G977" s="158"/>
      <c r="H977" s="158"/>
      <c r="I977" s="158"/>
      <c r="L977" s="167"/>
    </row>
    <row r="978" spans="5:12" ht="14.25" customHeight="1">
      <c r="E978" s="158"/>
      <c r="F978" s="158"/>
      <c r="G978" s="158"/>
      <c r="H978" s="158"/>
      <c r="I978" s="158"/>
      <c r="L978" s="167"/>
    </row>
    <row r="979" spans="5:12" ht="14.25" customHeight="1">
      <c r="E979" s="158"/>
      <c r="F979" s="158"/>
      <c r="G979" s="158"/>
      <c r="H979" s="158"/>
      <c r="I979" s="158"/>
      <c r="L979" s="167"/>
    </row>
    <row r="980" spans="5:12" ht="14.25" customHeight="1">
      <c r="E980" s="158"/>
      <c r="F980" s="158"/>
      <c r="G980" s="158"/>
      <c r="H980" s="158"/>
      <c r="I980" s="158"/>
      <c r="L980" s="167"/>
    </row>
    <row r="981" spans="5:12" ht="14.25" customHeight="1">
      <c r="E981" s="158"/>
      <c r="F981" s="158"/>
      <c r="G981" s="158"/>
      <c r="H981" s="158"/>
      <c r="I981" s="158"/>
      <c r="L981" s="167"/>
    </row>
    <row r="982" spans="5:12" ht="14.25" customHeight="1">
      <c r="E982" s="158"/>
      <c r="F982" s="158"/>
      <c r="G982" s="158"/>
      <c r="H982" s="158"/>
      <c r="I982" s="158"/>
      <c r="L982" s="167"/>
    </row>
    <row r="983" spans="5:12" ht="14.25" customHeight="1">
      <c r="E983" s="158"/>
      <c r="F983" s="158"/>
      <c r="G983" s="158"/>
      <c r="H983" s="158"/>
      <c r="I983" s="158"/>
      <c r="L983" s="167"/>
    </row>
    <row r="984" spans="5:12" ht="14.25" customHeight="1">
      <c r="E984" s="158"/>
      <c r="F984" s="158"/>
      <c r="G984" s="158"/>
      <c r="H984" s="158"/>
      <c r="I984" s="158"/>
      <c r="L984" s="167"/>
    </row>
    <row r="985" spans="5:12" ht="14.25" customHeight="1">
      <c r="E985" s="158"/>
      <c r="F985" s="158"/>
      <c r="G985" s="158"/>
      <c r="H985" s="158"/>
      <c r="I985" s="158"/>
      <c r="L985" s="167"/>
    </row>
    <row r="986" spans="5:12" ht="14.25" customHeight="1">
      <c r="E986" s="158"/>
      <c r="F986" s="158"/>
      <c r="G986" s="158"/>
      <c r="H986" s="158"/>
      <c r="I986" s="158"/>
      <c r="L986" s="167"/>
    </row>
    <row r="987" spans="5:12" ht="14.25" customHeight="1">
      <c r="E987" s="158"/>
      <c r="F987" s="158"/>
      <c r="G987" s="158"/>
      <c r="H987" s="158"/>
      <c r="I987" s="158"/>
      <c r="L987" s="167"/>
    </row>
    <row r="988" spans="5:12" ht="14.25" customHeight="1">
      <c r="E988" s="158"/>
      <c r="F988" s="158"/>
      <c r="G988" s="158"/>
      <c r="H988" s="158"/>
      <c r="I988" s="158"/>
      <c r="L988" s="167"/>
    </row>
    <row r="989" spans="5:12" ht="14.25" customHeight="1">
      <c r="E989" s="158"/>
      <c r="F989" s="158"/>
      <c r="G989" s="158"/>
      <c r="H989" s="158"/>
      <c r="I989" s="158"/>
      <c r="L989" s="167"/>
    </row>
    <row r="990" spans="5:12" ht="14.25" customHeight="1">
      <c r="E990" s="158"/>
      <c r="F990" s="158"/>
      <c r="G990" s="158"/>
      <c r="H990" s="158"/>
      <c r="I990" s="158"/>
      <c r="L990" s="167"/>
    </row>
    <row r="991" spans="5:12" ht="14.25" customHeight="1">
      <c r="E991" s="158"/>
      <c r="F991" s="158"/>
      <c r="G991" s="158"/>
      <c r="H991" s="158"/>
      <c r="I991" s="158"/>
      <c r="L991" s="167"/>
    </row>
    <row r="992" spans="5:12" ht="14.25" customHeight="1">
      <c r="E992" s="158"/>
      <c r="F992" s="158"/>
      <c r="G992" s="158"/>
      <c r="H992" s="158"/>
      <c r="I992" s="158"/>
      <c r="L992" s="167"/>
    </row>
    <row r="993" spans="5:12" ht="14.25" customHeight="1">
      <c r="E993" s="158"/>
      <c r="F993" s="158"/>
      <c r="G993" s="158"/>
      <c r="H993" s="158"/>
      <c r="I993" s="158"/>
      <c r="L993" s="167"/>
    </row>
    <row r="994" spans="5:12" ht="14.25" customHeight="1">
      <c r="E994" s="158"/>
      <c r="F994" s="158"/>
      <c r="G994" s="158"/>
      <c r="H994" s="158"/>
      <c r="I994" s="158"/>
      <c r="L994" s="167"/>
    </row>
    <row r="995" spans="5:12" ht="14.25" customHeight="1">
      <c r="E995" s="158"/>
      <c r="F995" s="158"/>
      <c r="G995" s="158"/>
      <c r="H995" s="158"/>
      <c r="I995" s="158"/>
      <c r="L995" s="167"/>
    </row>
  </sheetData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opLeftCell="B1" workbookViewId="0">
      <selection activeCell="M16" sqref="M16"/>
    </sheetView>
  </sheetViews>
  <sheetFormatPr defaultColWidth="14.42578125" defaultRowHeight="15" customHeight="1"/>
  <cols>
    <col min="1" max="1" width="13.7109375" style="41" customWidth="1"/>
    <col min="2" max="2" width="34.140625" style="41" customWidth="1"/>
    <col min="3" max="3" width="11.140625" style="41" customWidth="1"/>
    <col min="4" max="4" width="24.85546875" style="41" customWidth="1"/>
    <col min="5" max="9" width="10.7109375" style="41" customWidth="1"/>
    <col min="10" max="10" width="19.7109375" style="41" customWidth="1"/>
    <col min="11" max="11" width="15.7109375" style="41" customWidth="1"/>
    <col min="12" max="12" width="16.140625" style="41" customWidth="1"/>
    <col min="13" max="13" width="69.5703125" style="203" customWidth="1"/>
    <col min="14" max="14" width="33" hidden="1" customWidth="1"/>
    <col min="15" max="27" width="8.7109375" customWidth="1"/>
  </cols>
  <sheetData>
    <row r="1" spans="1:16" ht="14.25" customHeight="1">
      <c r="A1" s="140" t="s">
        <v>56</v>
      </c>
      <c r="B1" s="140" t="s">
        <v>57</v>
      </c>
      <c r="C1" s="140" t="s">
        <v>58</v>
      </c>
      <c r="D1" s="140" t="s">
        <v>59</v>
      </c>
      <c r="E1" s="141" t="s">
        <v>1</v>
      </c>
      <c r="F1" s="141" t="s">
        <v>2</v>
      </c>
      <c r="G1" s="141" t="s">
        <v>3</v>
      </c>
      <c r="H1" s="141" t="s">
        <v>4</v>
      </c>
      <c r="I1" s="141" t="s">
        <v>5</v>
      </c>
      <c r="J1" s="140" t="s">
        <v>60</v>
      </c>
      <c r="K1" s="140" t="s">
        <v>61</v>
      </c>
      <c r="L1" s="142" t="s">
        <v>62</v>
      </c>
      <c r="M1" s="198" t="s">
        <v>63</v>
      </c>
      <c r="N1" s="54"/>
      <c r="O1" s="55"/>
      <c r="P1" s="56"/>
    </row>
    <row r="2" spans="1:16" ht="14.25" customHeight="1">
      <c r="A2" s="41" t="s">
        <v>64</v>
      </c>
      <c r="B2" s="148" t="s">
        <v>102</v>
      </c>
      <c r="D2" s="41" t="s">
        <v>103</v>
      </c>
      <c r="E2" s="22">
        <v>775800</v>
      </c>
      <c r="J2" s="22">
        <f t="shared" ref="J2:J22" si="0">K2-L2</f>
        <v>775800</v>
      </c>
      <c r="K2" s="145">
        <v>1000000</v>
      </c>
      <c r="L2" s="22">
        <v>224200</v>
      </c>
      <c r="M2" s="212" t="s">
        <v>67</v>
      </c>
      <c r="N2" s="68">
        <v>775800</v>
      </c>
      <c r="O2" s="56"/>
    </row>
    <row r="3" spans="1:16" ht="14.25" customHeight="1">
      <c r="B3" s="148" t="s">
        <v>104</v>
      </c>
      <c r="D3" s="41" t="s">
        <v>103</v>
      </c>
      <c r="E3" s="22">
        <v>704800</v>
      </c>
      <c r="J3" s="22">
        <f t="shared" si="0"/>
        <v>704800</v>
      </c>
      <c r="K3" s="145">
        <v>1000000</v>
      </c>
      <c r="L3" s="22">
        <v>295200</v>
      </c>
      <c r="M3" s="212" t="s">
        <v>67</v>
      </c>
      <c r="N3" s="68">
        <v>704800</v>
      </c>
      <c r="O3" s="56"/>
    </row>
    <row r="4" spans="1:16" ht="14.25" customHeight="1">
      <c r="B4" s="148" t="s">
        <v>105</v>
      </c>
      <c r="D4" s="41" t="s">
        <v>103</v>
      </c>
      <c r="F4" s="22">
        <v>657575</v>
      </c>
      <c r="J4" s="22">
        <f t="shared" si="0"/>
        <v>657575</v>
      </c>
      <c r="K4" s="145">
        <v>1000000</v>
      </c>
      <c r="L4" s="22">
        <v>342425</v>
      </c>
      <c r="M4" s="212" t="s">
        <v>67</v>
      </c>
      <c r="N4" s="68">
        <v>657575</v>
      </c>
      <c r="O4" s="56"/>
    </row>
    <row r="5" spans="1:16" ht="14.25" customHeight="1">
      <c r="B5" s="148" t="s">
        <v>106</v>
      </c>
      <c r="D5" s="41" t="s">
        <v>103</v>
      </c>
      <c r="F5" s="22">
        <v>927093</v>
      </c>
      <c r="J5" s="22">
        <f t="shared" si="0"/>
        <v>927093</v>
      </c>
      <c r="K5" s="145">
        <v>1200000</v>
      </c>
      <c r="L5" s="22">
        <v>272907</v>
      </c>
      <c r="M5" s="212" t="s">
        <v>67</v>
      </c>
      <c r="N5" s="68">
        <v>927093</v>
      </c>
      <c r="O5" s="56"/>
    </row>
    <row r="6" spans="1:16" ht="14.25" customHeight="1">
      <c r="B6" s="148" t="s">
        <v>107</v>
      </c>
      <c r="D6" s="41" t="s">
        <v>103</v>
      </c>
      <c r="G6" s="22">
        <v>283232</v>
      </c>
      <c r="J6" s="22">
        <f t="shared" si="0"/>
        <v>283231</v>
      </c>
      <c r="K6" s="145">
        <v>291370</v>
      </c>
      <c r="L6" s="22">
        <v>8139</v>
      </c>
      <c r="M6" s="212" t="s">
        <v>67</v>
      </c>
      <c r="N6" s="69">
        <v>283231.56</v>
      </c>
      <c r="O6" s="56"/>
    </row>
    <row r="7" spans="1:16" ht="14.25" customHeight="1">
      <c r="B7" s="148" t="s">
        <v>108</v>
      </c>
      <c r="D7" s="169" t="s">
        <v>109</v>
      </c>
      <c r="E7" s="170">
        <v>488968</v>
      </c>
      <c r="J7" s="171">
        <f t="shared" si="0"/>
        <v>488968</v>
      </c>
      <c r="K7" s="172">
        <v>668968</v>
      </c>
      <c r="L7" s="22">
        <v>180000</v>
      </c>
      <c r="M7" s="212" t="s">
        <v>110</v>
      </c>
      <c r="N7" s="70">
        <v>488968</v>
      </c>
      <c r="O7" s="56"/>
    </row>
    <row r="8" spans="1:16" ht="14.25" customHeight="1">
      <c r="A8" s="41" t="s">
        <v>87</v>
      </c>
      <c r="B8" s="148" t="s">
        <v>111</v>
      </c>
      <c r="D8" s="41" t="s">
        <v>112</v>
      </c>
      <c r="E8" s="170">
        <v>62647</v>
      </c>
      <c r="J8" s="22">
        <f t="shared" si="0"/>
        <v>62647</v>
      </c>
      <c r="K8" s="145">
        <v>115000</v>
      </c>
      <c r="L8" s="22">
        <v>52353</v>
      </c>
      <c r="M8" s="212" t="s">
        <v>113</v>
      </c>
      <c r="N8" s="68">
        <v>62647</v>
      </c>
      <c r="O8" s="56"/>
    </row>
    <row r="9" spans="1:16" ht="14.25" customHeight="1">
      <c r="B9" s="148" t="s">
        <v>114</v>
      </c>
      <c r="D9" s="41" t="s">
        <v>115</v>
      </c>
      <c r="E9" s="170">
        <v>65336</v>
      </c>
      <c r="J9" s="22">
        <f t="shared" si="0"/>
        <v>65336</v>
      </c>
      <c r="K9" s="145">
        <v>108000</v>
      </c>
      <c r="L9" s="22">
        <v>42664</v>
      </c>
      <c r="M9" s="212" t="s">
        <v>113</v>
      </c>
      <c r="N9" s="68">
        <v>65336</v>
      </c>
      <c r="O9" s="56"/>
    </row>
    <row r="10" spans="1:16" ht="14.25" customHeight="1">
      <c r="B10" s="148" t="s">
        <v>116</v>
      </c>
      <c r="D10" s="41" t="s">
        <v>117</v>
      </c>
      <c r="E10" s="170">
        <v>15834</v>
      </c>
      <c r="J10" s="22">
        <f t="shared" si="0"/>
        <v>15834</v>
      </c>
      <c r="K10" s="145">
        <v>26500</v>
      </c>
      <c r="L10" s="22">
        <v>10666</v>
      </c>
      <c r="M10" s="212" t="s">
        <v>113</v>
      </c>
      <c r="N10" s="68">
        <v>15834</v>
      </c>
      <c r="O10" s="56"/>
    </row>
    <row r="11" spans="1:16" ht="14.25" customHeight="1">
      <c r="B11" s="148" t="s">
        <v>118</v>
      </c>
      <c r="D11" s="41" t="s">
        <v>117</v>
      </c>
      <c r="F11" s="170">
        <v>15834</v>
      </c>
      <c r="J11" s="22">
        <f t="shared" si="0"/>
        <v>15834</v>
      </c>
      <c r="K11" s="145">
        <v>26500</v>
      </c>
      <c r="L11" s="22">
        <v>10666</v>
      </c>
      <c r="M11" s="212" t="s">
        <v>113</v>
      </c>
      <c r="N11" s="68">
        <v>15834</v>
      </c>
      <c r="O11" s="56"/>
    </row>
    <row r="12" spans="1:16" ht="14.25" customHeight="1">
      <c r="B12" s="148" t="s">
        <v>119</v>
      </c>
      <c r="D12" s="41" t="s">
        <v>117</v>
      </c>
      <c r="F12" s="170">
        <v>15834</v>
      </c>
      <c r="J12" s="22">
        <f t="shared" si="0"/>
        <v>15834</v>
      </c>
      <c r="K12" s="145">
        <v>26500</v>
      </c>
      <c r="L12" s="22">
        <v>10666</v>
      </c>
      <c r="M12" s="212" t="s">
        <v>113</v>
      </c>
      <c r="N12" s="68">
        <v>15834</v>
      </c>
      <c r="O12" s="56"/>
    </row>
    <row r="13" spans="1:16" ht="14.25" customHeight="1">
      <c r="B13" s="148" t="s">
        <v>120</v>
      </c>
      <c r="D13" s="41" t="s">
        <v>117</v>
      </c>
      <c r="G13" s="170">
        <v>15834</v>
      </c>
      <c r="J13" s="22">
        <f t="shared" si="0"/>
        <v>15834</v>
      </c>
      <c r="K13" s="145">
        <v>26500</v>
      </c>
      <c r="L13" s="22">
        <v>10666</v>
      </c>
      <c r="M13" s="212" t="s">
        <v>113</v>
      </c>
      <c r="N13" s="68">
        <v>15834</v>
      </c>
      <c r="O13" s="56"/>
    </row>
    <row r="14" spans="1:16" ht="14.25" customHeight="1">
      <c r="B14" s="148" t="s">
        <v>121</v>
      </c>
      <c r="D14" s="41" t="s">
        <v>117</v>
      </c>
      <c r="G14" s="170">
        <v>15834</v>
      </c>
      <c r="J14" s="22">
        <f t="shared" si="0"/>
        <v>15834</v>
      </c>
      <c r="K14" s="145">
        <v>26500</v>
      </c>
      <c r="L14" s="22">
        <v>10666</v>
      </c>
      <c r="M14" s="212" t="s">
        <v>113</v>
      </c>
      <c r="N14" s="68">
        <v>15834</v>
      </c>
      <c r="O14" s="56"/>
    </row>
    <row r="15" spans="1:16" ht="14.25" customHeight="1">
      <c r="A15" s="152" t="s">
        <v>95</v>
      </c>
      <c r="B15" s="173" t="s">
        <v>122</v>
      </c>
      <c r="D15" s="41" t="s">
        <v>123</v>
      </c>
      <c r="E15" s="174">
        <v>354225</v>
      </c>
      <c r="J15" s="22">
        <f t="shared" si="0"/>
        <v>354225</v>
      </c>
      <c r="K15" s="145">
        <v>638000</v>
      </c>
      <c r="L15" s="87">
        <v>283775</v>
      </c>
      <c r="M15" s="203" t="s">
        <v>124</v>
      </c>
      <c r="N15" s="71">
        <v>354225</v>
      </c>
      <c r="O15" s="56"/>
    </row>
    <row r="16" spans="1:16" ht="14.25" customHeight="1">
      <c r="B16" s="148" t="s">
        <v>125</v>
      </c>
      <c r="D16" s="41" t="s">
        <v>123</v>
      </c>
      <c r="E16" s="170">
        <v>364828</v>
      </c>
      <c r="J16" s="22">
        <f t="shared" si="0"/>
        <v>364828</v>
      </c>
      <c r="K16" s="145">
        <v>625005</v>
      </c>
      <c r="L16" s="87">
        <v>260177</v>
      </c>
      <c r="M16" s="203" t="s">
        <v>124</v>
      </c>
      <c r="N16" s="68">
        <v>364828</v>
      </c>
      <c r="O16" s="56"/>
    </row>
    <row r="17" spans="2:15" ht="14.25" customHeight="1">
      <c r="B17" s="148" t="s">
        <v>126</v>
      </c>
      <c r="D17" s="41" t="s">
        <v>123</v>
      </c>
      <c r="F17" s="170">
        <v>202857</v>
      </c>
      <c r="J17" s="22">
        <f t="shared" si="0"/>
        <v>202858</v>
      </c>
      <c r="K17" s="145">
        <v>344476</v>
      </c>
      <c r="L17" s="87">
        <v>141618</v>
      </c>
      <c r="M17" s="203" t="s">
        <v>124</v>
      </c>
      <c r="N17" s="68">
        <v>202857</v>
      </c>
      <c r="O17" s="56"/>
    </row>
    <row r="18" spans="2:15" ht="14.25" customHeight="1">
      <c r="B18" s="148" t="s">
        <v>127</v>
      </c>
      <c r="D18" s="41" t="s">
        <v>123</v>
      </c>
      <c r="F18" s="170">
        <v>666666</v>
      </c>
      <c r="J18" s="22">
        <f t="shared" si="0"/>
        <v>666666</v>
      </c>
      <c r="K18" s="145">
        <v>1118880</v>
      </c>
      <c r="L18" s="87">
        <v>452214</v>
      </c>
      <c r="M18" s="203" t="s">
        <v>124</v>
      </c>
      <c r="N18" s="68">
        <v>666666</v>
      </c>
      <c r="O18" s="56"/>
    </row>
    <row r="19" spans="2:15" ht="14.25" customHeight="1">
      <c r="B19" s="148" t="s">
        <v>128</v>
      </c>
      <c r="D19" s="41" t="s">
        <v>123</v>
      </c>
      <c r="G19" s="170">
        <v>169600</v>
      </c>
      <c r="J19" s="22">
        <f t="shared" si="0"/>
        <v>169600</v>
      </c>
      <c r="K19" s="145">
        <v>288000</v>
      </c>
      <c r="L19" s="87">
        <v>118400</v>
      </c>
      <c r="M19" s="203" t="s">
        <v>124</v>
      </c>
      <c r="N19" s="68">
        <v>169600</v>
      </c>
      <c r="O19" s="56"/>
    </row>
    <row r="20" spans="2:15" ht="14.25" customHeight="1">
      <c r="B20" s="148" t="s">
        <v>129</v>
      </c>
      <c r="D20" s="41" t="s">
        <v>123</v>
      </c>
      <c r="G20" s="170">
        <v>452400</v>
      </c>
      <c r="J20" s="22">
        <f t="shared" si="0"/>
        <v>452400</v>
      </c>
      <c r="K20" s="145">
        <v>775000</v>
      </c>
      <c r="L20" s="87">
        <v>322600</v>
      </c>
      <c r="M20" s="203" t="s">
        <v>124</v>
      </c>
      <c r="N20" s="68">
        <v>452400</v>
      </c>
      <c r="O20" s="56"/>
    </row>
    <row r="21" spans="2:15" ht="14.25" customHeight="1">
      <c r="B21" s="148" t="s">
        <v>130</v>
      </c>
      <c r="D21" s="41" t="s">
        <v>123</v>
      </c>
      <c r="H21" s="170">
        <v>435146</v>
      </c>
      <c r="J21" s="22">
        <f t="shared" si="0"/>
        <v>435146</v>
      </c>
      <c r="K21" s="145">
        <v>705280</v>
      </c>
      <c r="L21" s="87">
        <v>270134</v>
      </c>
      <c r="M21" s="203" t="s">
        <v>124</v>
      </c>
      <c r="N21" s="68">
        <v>435146</v>
      </c>
      <c r="O21" s="56"/>
    </row>
    <row r="22" spans="2:15" ht="14.25" customHeight="1">
      <c r="B22" s="148" t="s">
        <v>131</v>
      </c>
      <c r="D22" s="41" t="s">
        <v>123</v>
      </c>
      <c r="E22" s="22"/>
      <c r="F22" s="22"/>
      <c r="G22" s="22"/>
      <c r="H22" s="175">
        <v>139625</v>
      </c>
      <c r="I22" s="22"/>
      <c r="J22" s="22">
        <f t="shared" si="0"/>
        <v>139625</v>
      </c>
      <c r="K22" s="145">
        <v>225000</v>
      </c>
      <c r="L22" s="87">
        <v>85375</v>
      </c>
      <c r="M22" s="203" t="s">
        <v>124</v>
      </c>
      <c r="N22" s="68">
        <v>139625</v>
      </c>
      <c r="O22" s="56"/>
    </row>
    <row r="23" spans="2:15" ht="14.25" customHeight="1">
      <c r="D23" s="154" t="s">
        <v>100</v>
      </c>
      <c r="E23" s="24">
        <f t="shared" ref="E23:I23" si="1">SUM(E2:E22)</f>
        <v>2832438</v>
      </c>
      <c r="F23" s="24">
        <f t="shared" si="1"/>
        <v>2485859</v>
      </c>
      <c r="G23" s="24">
        <f t="shared" si="1"/>
        <v>936900</v>
      </c>
      <c r="H23" s="24">
        <f t="shared" si="1"/>
        <v>574771</v>
      </c>
      <c r="I23" s="24">
        <f t="shared" si="1"/>
        <v>0</v>
      </c>
      <c r="M23" s="213"/>
      <c r="N23" s="73">
        <v>2832438</v>
      </c>
      <c r="O23" s="56"/>
    </row>
    <row r="24" spans="2:15" ht="14.25" customHeight="1">
      <c r="I24" s="159" t="s">
        <v>101</v>
      </c>
      <c r="J24" s="24">
        <f>SUM(E23:I23)</f>
        <v>6829968</v>
      </c>
      <c r="M24" s="213"/>
      <c r="N24" s="73">
        <v>2485859</v>
      </c>
      <c r="O24" s="56"/>
    </row>
    <row r="25" spans="2:15" ht="14.25" customHeight="1">
      <c r="M25" s="213"/>
      <c r="N25" s="73">
        <v>936899.6</v>
      </c>
      <c r="O25" s="56"/>
    </row>
    <row r="26" spans="2:15" ht="14.25" customHeight="1">
      <c r="M26" s="213"/>
      <c r="N26" s="73">
        <v>574771</v>
      </c>
      <c r="O26" s="56"/>
    </row>
    <row r="27" spans="2:15" ht="14.25" customHeight="1">
      <c r="M27" s="213"/>
      <c r="N27" s="66"/>
      <c r="O27" s="56"/>
    </row>
    <row r="28" spans="2:15" ht="14.25" customHeight="1">
      <c r="M28" s="214"/>
      <c r="N28" s="74">
        <f>SUM(N2:N22)</f>
        <v>6829967.5600000005</v>
      </c>
      <c r="O28" s="56"/>
    </row>
    <row r="29" spans="2:15" ht="14.25" customHeight="1"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215"/>
      <c r="N29" s="66"/>
      <c r="O29" s="56"/>
    </row>
    <row r="30" spans="2:15" ht="14.25" customHeight="1"/>
    <row r="31" spans="2:15" ht="14.25" customHeight="1"/>
    <row r="32" spans="2:15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1"/>
  <sheetViews>
    <sheetView workbookViewId="0">
      <selection activeCell="K20" sqref="K20"/>
    </sheetView>
  </sheetViews>
  <sheetFormatPr defaultColWidth="14.42578125" defaultRowHeight="15" customHeight="1"/>
  <cols>
    <col min="1" max="1" width="7.5703125" style="41" customWidth="1"/>
    <col min="2" max="2" width="26.28515625" style="183" customWidth="1"/>
    <col min="3" max="3" width="12.140625" style="41" customWidth="1"/>
    <col min="4" max="4" width="14.5703125" style="41" customWidth="1"/>
    <col min="5" max="9" width="10.7109375" style="41" customWidth="1"/>
    <col min="10" max="10" width="13.7109375" style="41" customWidth="1"/>
    <col min="11" max="11" width="17" style="41" customWidth="1"/>
    <col min="12" max="12" width="15.85546875" style="41" customWidth="1"/>
    <col min="13" max="13" width="36.28515625" style="41" customWidth="1"/>
    <col min="14" max="14" width="51.28515625" style="41" customWidth="1"/>
    <col min="15" max="25" width="8.7109375" customWidth="1"/>
  </cols>
  <sheetData>
    <row r="1" spans="1:14" ht="14.25" customHeight="1">
      <c r="A1" s="140" t="s">
        <v>56</v>
      </c>
      <c r="B1" s="177" t="s">
        <v>57</v>
      </c>
      <c r="C1" s="140" t="s">
        <v>58</v>
      </c>
      <c r="D1" s="140" t="s">
        <v>59</v>
      </c>
      <c r="E1" s="140" t="s">
        <v>1</v>
      </c>
      <c r="F1" s="140" t="s">
        <v>2</v>
      </c>
      <c r="G1" s="140" t="s">
        <v>3</v>
      </c>
      <c r="H1" s="140" t="s">
        <v>4</v>
      </c>
      <c r="I1" s="140" t="s">
        <v>5</v>
      </c>
      <c r="J1" s="140" t="s">
        <v>60</v>
      </c>
      <c r="K1" s="140" t="s">
        <v>61</v>
      </c>
      <c r="L1" s="140" t="s">
        <v>62</v>
      </c>
      <c r="M1" s="140" t="s">
        <v>63</v>
      </c>
      <c r="N1" s="178" t="s">
        <v>132</v>
      </c>
    </row>
    <row r="2" spans="1:14" ht="14.25" customHeight="1">
      <c r="A2" s="152" t="s">
        <v>95</v>
      </c>
      <c r="B2" s="179" t="s">
        <v>133</v>
      </c>
      <c r="D2" s="41" t="s">
        <v>134</v>
      </c>
      <c r="E2" s="145">
        <v>1764683</v>
      </c>
      <c r="F2" s="145"/>
      <c r="G2" s="145"/>
      <c r="H2" s="145"/>
      <c r="I2" s="93"/>
      <c r="J2" s="93">
        <f t="shared" ref="J2:J11" si="0">K2-L2</f>
        <v>1764683</v>
      </c>
      <c r="K2" s="93">
        <v>4630000</v>
      </c>
      <c r="L2" s="93">
        <f>1389000+1476317</f>
        <v>2865317</v>
      </c>
      <c r="M2" s="180" t="s">
        <v>135</v>
      </c>
      <c r="N2" s="180" t="s">
        <v>136</v>
      </c>
    </row>
    <row r="3" spans="1:14" ht="14.25" customHeight="1">
      <c r="B3" s="179" t="s">
        <v>137</v>
      </c>
      <c r="C3" s="41" t="s">
        <v>77</v>
      </c>
      <c r="D3" s="41" t="s">
        <v>96</v>
      </c>
      <c r="E3" s="145"/>
      <c r="F3" s="145">
        <v>706031</v>
      </c>
      <c r="G3" s="145"/>
      <c r="H3" s="145"/>
      <c r="I3" s="93"/>
      <c r="J3" s="93">
        <f t="shared" si="0"/>
        <v>706031</v>
      </c>
      <c r="K3" s="93">
        <v>1739000</v>
      </c>
      <c r="L3" s="93">
        <f>522000+510969</f>
        <v>1032969</v>
      </c>
      <c r="M3" s="181" t="s">
        <v>138</v>
      </c>
      <c r="N3" s="180" t="s">
        <v>139</v>
      </c>
    </row>
    <row r="4" spans="1:14" ht="14.25" customHeight="1">
      <c r="B4" s="179" t="s">
        <v>140</v>
      </c>
      <c r="C4" s="41" t="s">
        <v>77</v>
      </c>
      <c r="D4" s="41" t="s">
        <v>96</v>
      </c>
      <c r="E4" s="145"/>
      <c r="F4" s="145">
        <v>463671</v>
      </c>
      <c r="G4" s="145"/>
      <c r="H4" s="145"/>
      <c r="I4" s="93"/>
      <c r="J4" s="93">
        <f t="shared" si="0"/>
        <v>463671</v>
      </c>
      <c r="K4" s="93">
        <v>1245000</v>
      </c>
      <c r="L4" s="93">
        <f>374000+407329</f>
        <v>781329</v>
      </c>
      <c r="M4" s="180" t="s">
        <v>141</v>
      </c>
      <c r="N4" s="180" t="s">
        <v>142</v>
      </c>
    </row>
    <row r="5" spans="1:14" ht="14.25" customHeight="1">
      <c r="B5" s="179" t="s">
        <v>143</v>
      </c>
      <c r="C5" s="41" t="s">
        <v>77</v>
      </c>
      <c r="D5" s="41" t="s">
        <v>96</v>
      </c>
      <c r="E5" s="145"/>
      <c r="F5" s="145"/>
      <c r="G5" s="145">
        <v>410883</v>
      </c>
      <c r="H5" s="145"/>
      <c r="I5" s="93"/>
      <c r="J5" s="93">
        <f t="shared" si="0"/>
        <v>410883</v>
      </c>
      <c r="K5" s="93">
        <v>1014000</v>
      </c>
      <c r="L5" s="93">
        <f>302000+301117</f>
        <v>603117</v>
      </c>
      <c r="M5" s="180" t="s">
        <v>144</v>
      </c>
      <c r="N5" s="180" t="s">
        <v>145</v>
      </c>
    </row>
    <row r="6" spans="1:14" ht="14.25" customHeight="1">
      <c r="B6" s="179" t="s">
        <v>133</v>
      </c>
      <c r="D6" s="41" t="s">
        <v>96</v>
      </c>
      <c r="E6" s="145"/>
      <c r="F6" s="145"/>
      <c r="G6" s="145">
        <v>393993</v>
      </c>
      <c r="H6" s="145"/>
      <c r="I6" s="93"/>
      <c r="J6" s="93">
        <f t="shared" si="0"/>
        <v>393993</v>
      </c>
      <c r="K6" s="93">
        <v>856000</v>
      </c>
      <c r="L6" s="93">
        <f>257000+205007</f>
        <v>462007</v>
      </c>
      <c r="M6" s="180" t="s">
        <v>146</v>
      </c>
      <c r="N6" s="180" t="s">
        <v>147</v>
      </c>
    </row>
    <row r="7" spans="1:14" ht="14.25" customHeight="1">
      <c r="B7" s="179" t="s">
        <v>148</v>
      </c>
      <c r="C7" s="41" t="s">
        <v>77</v>
      </c>
      <c r="D7" s="41" t="s">
        <v>96</v>
      </c>
      <c r="E7" s="145"/>
      <c r="F7" s="145"/>
      <c r="G7" s="145"/>
      <c r="H7" s="145">
        <v>135153</v>
      </c>
      <c r="I7" s="93"/>
      <c r="J7" s="93">
        <f t="shared" si="0"/>
        <v>135153</v>
      </c>
      <c r="K7" s="93">
        <v>353000</v>
      </c>
      <c r="L7" s="93">
        <f>106000+111847</f>
        <v>217847</v>
      </c>
      <c r="M7" s="180" t="s">
        <v>149</v>
      </c>
      <c r="N7" s="180" t="s">
        <v>150</v>
      </c>
    </row>
    <row r="8" spans="1:14" ht="14.25" customHeight="1">
      <c r="B8" s="179" t="s">
        <v>148</v>
      </c>
      <c r="C8" s="41" t="s">
        <v>77</v>
      </c>
      <c r="D8" s="41" t="s">
        <v>134</v>
      </c>
      <c r="E8" s="145"/>
      <c r="F8" s="145"/>
      <c r="G8" s="145"/>
      <c r="H8" s="145">
        <v>127751</v>
      </c>
      <c r="I8" s="93"/>
      <c r="J8" s="93">
        <f t="shared" si="0"/>
        <v>127751</v>
      </c>
      <c r="K8" s="93">
        <v>340000</v>
      </c>
      <c r="L8" s="93">
        <f>102000+110249</f>
        <v>212249</v>
      </c>
      <c r="M8" s="180" t="s">
        <v>151</v>
      </c>
      <c r="N8" s="180" t="s">
        <v>152</v>
      </c>
    </row>
    <row r="9" spans="1:14" ht="14.25" customHeight="1">
      <c r="B9" s="179" t="s">
        <v>153</v>
      </c>
      <c r="D9" s="41" t="s">
        <v>96</v>
      </c>
      <c r="E9" s="145"/>
      <c r="F9" s="145"/>
      <c r="G9" s="145"/>
      <c r="H9" s="145">
        <v>159515</v>
      </c>
      <c r="I9" s="93"/>
      <c r="J9" s="93">
        <f t="shared" si="0"/>
        <v>159515</v>
      </c>
      <c r="K9" s="93">
        <v>385000</v>
      </c>
      <c r="L9" s="93">
        <f>116000+109485</f>
        <v>225485</v>
      </c>
      <c r="M9" s="180" t="s">
        <v>154</v>
      </c>
      <c r="N9" s="180" t="s">
        <v>150</v>
      </c>
    </row>
    <row r="10" spans="1:14" ht="14.25" customHeight="1">
      <c r="B10" s="179" t="s">
        <v>155</v>
      </c>
      <c r="C10" s="41" t="s">
        <v>77</v>
      </c>
      <c r="D10" s="41" t="s">
        <v>96</v>
      </c>
      <c r="E10" s="145"/>
      <c r="F10" s="145"/>
      <c r="G10" s="145"/>
      <c r="H10" s="145">
        <v>55611</v>
      </c>
      <c r="I10" s="93"/>
      <c r="J10" s="93">
        <f t="shared" si="0"/>
        <v>55611</v>
      </c>
      <c r="K10" s="93">
        <v>136000</v>
      </c>
      <c r="L10" s="93">
        <f>41000+39389</f>
        <v>80389</v>
      </c>
      <c r="M10" s="180" t="s">
        <v>156</v>
      </c>
      <c r="N10" s="180" t="s">
        <v>157</v>
      </c>
    </row>
    <row r="11" spans="1:14" ht="14.25" customHeight="1">
      <c r="B11" s="179" t="s">
        <v>158</v>
      </c>
      <c r="C11" s="41" t="s">
        <v>77</v>
      </c>
      <c r="D11" s="41" t="s">
        <v>96</v>
      </c>
      <c r="E11" s="145"/>
      <c r="F11" s="145">
        <v>100000</v>
      </c>
      <c r="G11" s="145"/>
      <c r="H11" s="145"/>
      <c r="I11" s="93"/>
      <c r="J11" s="93">
        <f t="shared" si="0"/>
        <v>100000</v>
      </c>
      <c r="K11" s="93">
        <v>100000</v>
      </c>
      <c r="M11" s="182" t="s">
        <v>159</v>
      </c>
      <c r="N11" s="182" t="s">
        <v>160</v>
      </c>
    </row>
    <row r="12" spans="1:14" ht="14.25" customHeight="1">
      <c r="D12" s="154" t="s">
        <v>100</v>
      </c>
      <c r="E12" s="24">
        <f t="shared" ref="E12:I12" si="1">SUM(E2:E11)</f>
        <v>1764683</v>
      </c>
      <c r="F12" s="24">
        <f t="shared" si="1"/>
        <v>1269702</v>
      </c>
      <c r="G12" s="24">
        <f t="shared" si="1"/>
        <v>804876</v>
      </c>
      <c r="H12" s="24">
        <f t="shared" si="1"/>
        <v>478030</v>
      </c>
      <c r="I12" s="24">
        <f t="shared" si="1"/>
        <v>0</v>
      </c>
      <c r="J12" s="24"/>
      <c r="K12" s="22"/>
      <c r="L12" s="22"/>
      <c r="M12" s="176"/>
      <c r="N12" s="96"/>
    </row>
    <row r="13" spans="1:14" ht="14.25" customHeight="1">
      <c r="D13" s="157"/>
      <c r="E13" s="24"/>
      <c r="F13" s="24"/>
      <c r="G13" s="24"/>
      <c r="H13" s="24"/>
      <c r="I13" s="184" t="s">
        <v>101</v>
      </c>
      <c r="J13" s="24">
        <f>SUM(E12:I12)</f>
        <v>4317291</v>
      </c>
      <c r="K13" s="22"/>
      <c r="M13" s="176"/>
      <c r="N13" s="96"/>
    </row>
    <row r="14" spans="1:14" ht="14.25" customHeight="1">
      <c r="M14" s="176"/>
    </row>
    <row r="15" spans="1:14" ht="14.25" customHeight="1">
      <c r="M15" s="176"/>
    </row>
    <row r="16" spans="1:14" ht="14.25" customHeight="1">
      <c r="J16" s="22"/>
      <c r="K16" s="22"/>
      <c r="L16" s="22"/>
      <c r="M16" s="176"/>
    </row>
    <row r="17" spans="13:13" ht="14.25" customHeight="1">
      <c r="M17" s="157"/>
    </row>
    <row r="18" spans="13:13" ht="14.25" customHeight="1"/>
    <row r="19" spans="13:13" ht="14.25" customHeight="1"/>
    <row r="20" spans="13:13" ht="14.25" customHeight="1"/>
    <row r="21" spans="13:13" ht="14.25" customHeight="1"/>
    <row r="22" spans="13:13" ht="14.25" customHeight="1"/>
    <row r="23" spans="13:13" ht="14.25" customHeight="1"/>
    <row r="24" spans="13:13" ht="14.25" customHeight="1"/>
    <row r="25" spans="13:13" ht="14.25" customHeight="1"/>
    <row r="26" spans="13:13" ht="14.25" customHeight="1"/>
    <row r="27" spans="13:13" ht="14.25" customHeight="1"/>
    <row r="28" spans="13:13" ht="14.25" customHeight="1"/>
    <row r="29" spans="13:13" ht="14.25" customHeight="1"/>
    <row r="30" spans="13:13" ht="14.25" customHeight="1"/>
    <row r="31" spans="13:13" ht="14.25" customHeight="1"/>
    <row r="32" spans="13:13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pageMargins left="0.7" right="0.7" top="0.75" bottom="0.75" header="0" footer="0"/>
  <pageSetup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workbookViewId="0">
      <selection activeCell="F5" sqref="F5"/>
    </sheetView>
  </sheetViews>
  <sheetFormatPr defaultColWidth="14.42578125" defaultRowHeight="15" customHeight="1"/>
  <cols>
    <col min="1" max="1" width="14" style="192" customWidth="1"/>
    <col min="2" max="2" width="26.5703125" style="192" customWidth="1"/>
    <col min="3" max="3" width="12.42578125" style="192" customWidth="1"/>
    <col min="4" max="4" width="29.42578125" style="192" customWidth="1"/>
    <col min="5" max="5" width="10.7109375" style="192" customWidth="1"/>
    <col min="6" max="6" width="11" style="192" customWidth="1"/>
    <col min="7" max="9" width="10.7109375" style="192" customWidth="1"/>
    <col min="10" max="11" width="13.7109375" style="192" customWidth="1"/>
    <col min="12" max="12" width="13.140625" style="192" customWidth="1"/>
    <col min="13" max="13" width="105.7109375" style="203" customWidth="1"/>
    <col min="14" max="14" width="14.140625" customWidth="1"/>
    <col min="15" max="27" width="8.7109375" customWidth="1"/>
  </cols>
  <sheetData>
    <row r="1" spans="1:15" ht="14.25" customHeight="1">
      <c r="A1" s="185" t="s">
        <v>56</v>
      </c>
      <c r="B1" s="185" t="s">
        <v>57</v>
      </c>
      <c r="C1" s="185" t="s">
        <v>58</v>
      </c>
      <c r="D1" s="185" t="s">
        <v>59</v>
      </c>
      <c r="E1" s="185" t="s">
        <v>1</v>
      </c>
      <c r="F1" s="185" t="s">
        <v>2</v>
      </c>
      <c r="G1" s="185" t="s">
        <v>3</v>
      </c>
      <c r="H1" s="185" t="s">
        <v>4</v>
      </c>
      <c r="I1" s="185" t="s">
        <v>5</v>
      </c>
      <c r="J1" s="186" t="s">
        <v>60</v>
      </c>
      <c r="K1" s="185" t="s">
        <v>61</v>
      </c>
      <c r="L1" s="185" t="s">
        <v>62</v>
      </c>
      <c r="M1" s="198" t="s">
        <v>63</v>
      </c>
      <c r="N1" s="72"/>
      <c r="O1" s="1"/>
    </row>
    <row r="2" spans="1:15" ht="14.25" customHeight="1">
      <c r="A2" s="187" t="s">
        <v>87</v>
      </c>
      <c r="B2" s="187" t="s">
        <v>161</v>
      </c>
      <c r="C2" s="187" t="s">
        <v>77</v>
      </c>
      <c r="D2" s="187" t="s">
        <v>162</v>
      </c>
      <c r="E2" s="188">
        <v>25899</v>
      </c>
      <c r="F2" s="187"/>
      <c r="G2" s="187"/>
      <c r="H2" s="187"/>
      <c r="I2" s="187"/>
      <c r="J2" s="189">
        <v>25899</v>
      </c>
      <c r="K2" s="188">
        <v>36999</v>
      </c>
      <c r="L2" s="190">
        <v>11099.7</v>
      </c>
      <c r="M2" s="199" t="s">
        <v>163</v>
      </c>
      <c r="N2" s="76"/>
      <c r="O2" s="60"/>
    </row>
    <row r="3" spans="1:15" ht="14.25" customHeight="1">
      <c r="A3" s="187"/>
      <c r="B3" s="187" t="s">
        <v>164</v>
      </c>
      <c r="C3" s="187" t="s">
        <v>77</v>
      </c>
      <c r="D3" s="187" t="s">
        <v>115</v>
      </c>
      <c r="E3" s="188">
        <v>17266</v>
      </c>
      <c r="F3" s="187"/>
      <c r="G3" s="187"/>
      <c r="H3" s="187"/>
      <c r="I3" s="187"/>
      <c r="J3" s="189">
        <v>17266</v>
      </c>
      <c r="K3" s="188">
        <v>24666</v>
      </c>
      <c r="L3" s="190">
        <v>7399.8</v>
      </c>
      <c r="M3" s="199" t="s">
        <v>163</v>
      </c>
      <c r="N3" s="76"/>
      <c r="O3" s="60"/>
    </row>
    <row r="4" spans="1:15" ht="14.25" customHeight="1">
      <c r="A4" s="187"/>
      <c r="B4" s="187" t="s">
        <v>165</v>
      </c>
      <c r="C4" s="187" t="s">
        <v>77</v>
      </c>
      <c r="D4" s="187" t="s">
        <v>166</v>
      </c>
      <c r="E4" s="188">
        <v>69065</v>
      </c>
      <c r="F4" s="187"/>
      <c r="G4" s="187"/>
      <c r="H4" s="187"/>
      <c r="I4" s="187"/>
      <c r="J4" s="189">
        <v>69065</v>
      </c>
      <c r="K4" s="188">
        <v>98664</v>
      </c>
      <c r="L4" s="190">
        <v>29599.200000000001</v>
      </c>
      <c r="M4" s="199" t="s">
        <v>163</v>
      </c>
      <c r="N4" s="76"/>
      <c r="O4" s="60"/>
    </row>
    <row r="5" spans="1:15" ht="14.25" customHeight="1">
      <c r="A5" s="187"/>
      <c r="B5" s="187" t="s">
        <v>167</v>
      </c>
      <c r="C5" s="187"/>
      <c r="D5" s="187" t="s">
        <v>168</v>
      </c>
      <c r="E5" s="187"/>
      <c r="F5" s="189">
        <v>137830</v>
      </c>
      <c r="G5" s="187"/>
      <c r="H5" s="187"/>
      <c r="I5" s="187"/>
      <c r="J5" s="189">
        <v>137830</v>
      </c>
      <c r="K5" s="188">
        <v>196900</v>
      </c>
      <c r="L5" s="190">
        <v>59070</v>
      </c>
      <c r="M5" s="199" t="s">
        <v>163</v>
      </c>
      <c r="N5" s="76"/>
      <c r="O5" s="60"/>
    </row>
    <row r="6" spans="1:15" ht="14.25" customHeight="1">
      <c r="A6" s="191" t="s">
        <v>95</v>
      </c>
      <c r="B6" s="187" t="s">
        <v>169</v>
      </c>
      <c r="C6" s="187"/>
      <c r="D6" s="192" t="s">
        <v>170</v>
      </c>
      <c r="E6" s="189">
        <v>93850</v>
      </c>
      <c r="F6" s="187"/>
      <c r="G6" s="187"/>
      <c r="H6" s="187"/>
      <c r="I6" s="187"/>
      <c r="J6" s="189">
        <v>93850</v>
      </c>
      <c r="K6" s="189">
        <v>237600</v>
      </c>
      <c r="L6" s="193">
        <v>143750</v>
      </c>
      <c r="M6" s="200" t="s">
        <v>171</v>
      </c>
      <c r="N6" s="76"/>
      <c r="O6" s="60"/>
    </row>
    <row r="7" spans="1:15" ht="14.25" customHeight="1">
      <c r="A7" s="187"/>
      <c r="B7" s="187" t="s">
        <v>172</v>
      </c>
      <c r="C7" s="187" t="s">
        <v>77</v>
      </c>
      <c r="D7" s="192" t="s">
        <v>170</v>
      </c>
      <c r="E7" s="189">
        <v>293543</v>
      </c>
      <c r="F7" s="187"/>
      <c r="G7" s="187"/>
      <c r="H7" s="187"/>
      <c r="I7" s="187"/>
      <c r="J7" s="189">
        <v>293543</v>
      </c>
      <c r="K7" s="189">
        <v>826100</v>
      </c>
      <c r="L7" s="193">
        <v>532557</v>
      </c>
      <c r="M7" s="200" t="s">
        <v>171</v>
      </c>
      <c r="N7" s="76"/>
      <c r="O7" s="60"/>
    </row>
    <row r="8" spans="1:15" ht="14.25" customHeight="1">
      <c r="A8" s="187"/>
      <c r="B8" s="187" t="s">
        <v>173</v>
      </c>
      <c r="C8" s="187" t="s">
        <v>77</v>
      </c>
      <c r="D8" s="192" t="s">
        <v>174</v>
      </c>
      <c r="E8" s="189">
        <v>381185</v>
      </c>
      <c r="F8" s="187"/>
      <c r="G8" s="187"/>
      <c r="H8" s="187"/>
      <c r="I8" s="187"/>
      <c r="J8" s="189">
        <v>381185</v>
      </c>
      <c r="K8" s="189">
        <v>1186900</v>
      </c>
      <c r="L8" s="193">
        <v>805715</v>
      </c>
      <c r="M8" s="200" t="s">
        <v>171</v>
      </c>
      <c r="N8" s="76"/>
      <c r="O8" s="60"/>
    </row>
    <row r="9" spans="1:15" ht="14.25" customHeight="1">
      <c r="A9" s="187"/>
      <c r="B9" s="187" t="s">
        <v>175</v>
      </c>
      <c r="C9" s="187"/>
      <c r="D9" s="192" t="s">
        <v>170</v>
      </c>
      <c r="E9" s="189">
        <v>303458</v>
      </c>
      <c r="F9" s="187"/>
      <c r="G9" s="187"/>
      <c r="H9" s="187"/>
      <c r="I9" s="187"/>
      <c r="J9" s="189">
        <v>303458</v>
      </c>
      <c r="K9" s="189">
        <v>965800</v>
      </c>
      <c r="L9" s="193">
        <v>662342</v>
      </c>
      <c r="M9" s="200" t="s">
        <v>171</v>
      </c>
      <c r="N9" s="76"/>
      <c r="O9" s="60"/>
    </row>
    <row r="10" spans="1:15" ht="14.25" customHeight="1">
      <c r="A10" s="187"/>
      <c r="B10" s="187" t="s">
        <v>176</v>
      </c>
      <c r="C10" s="187" t="s">
        <v>77</v>
      </c>
      <c r="D10" s="192" t="s">
        <v>170</v>
      </c>
      <c r="E10" s="189">
        <v>305875</v>
      </c>
      <c r="F10" s="187"/>
      <c r="G10" s="187"/>
      <c r="H10" s="187"/>
      <c r="I10" s="187"/>
      <c r="J10" s="189">
        <v>305875</v>
      </c>
      <c r="K10" s="189">
        <v>922900</v>
      </c>
      <c r="L10" s="189">
        <v>617025</v>
      </c>
      <c r="M10" s="200" t="s">
        <v>171</v>
      </c>
      <c r="N10" s="76"/>
      <c r="O10" s="60"/>
    </row>
    <row r="11" spans="1:15" ht="14.25" customHeight="1">
      <c r="A11" s="187"/>
      <c r="B11" s="187" t="s">
        <v>177</v>
      </c>
      <c r="C11" s="187" t="s">
        <v>77</v>
      </c>
      <c r="D11" s="192" t="s">
        <v>174</v>
      </c>
      <c r="E11" s="189">
        <v>147768</v>
      </c>
      <c r="F11" s="187"/>
      <c r="G11" s="187"/>
      <c r="H11" s="187"/>
      <c r="I11" s="187"/>
      <c r="J11" s="189">
        <v>147768</v>
      </c>
      <c r="K11" s="189">
        <v>355300</v>
      </c>
      <c r="L11" s="189">
        <v>207532</v>
      </c>
      <c r="M11" s="200" t="s">
        <v>171</v>
      </c>
      <c r="N11" s="76"/>
      <c r="O11" s="60"/>
    </row>
    <row r="12" spans="1:15" ht="14.25" customHeight="1">
      <c r="A12" s="187"/>
      <c r="B12" s="187" t="s">
        <v>178</v>
      </c>
      <c r="C12" s="187" t="s">
        <v>77</v>
      </c>
      <c r="D12" s="192" t="s">
        <v>170</v>
      </c>
      <c r="E12" s="187"/>
      <c r="F12" s="189">
        <v>38420</v>
      </c>
      <c r="G12" s="187"/>
      <c r="H12" s="187"/>
      <c r="I12" s="187"/>
      <c r="J12" s="189">
        <v>38420</v>
      </c>
      <c r="K12" s="189">
        <v>91300</v>
      </c>
      <c r="L12" s="189">
        <v>52880</v>
      </c>
      <c r="M12" s="200" t="s">
        <v>171</v>
      </c>
      <c r="N12" s="76"/>
      <c r="O12" s="60"/>
    </row>
    <row r="13" spans="1:15" ht="14.25" customHeight="1">
      <c r="A13" s="187"/>
      <c r="B13" s="187" t="s">
        <v>179</v>
      </c>
      <c r="C13" s="187" t="s">
        <v>77</v>
      </c>
      <c r="D13" s="192" t="s">
        <v>170</v>
      </c>
      <c r="E13" s="187"/>
      <c r="F13" s="189">
        <v>109766</v>
      </c>
      <c r="G13" s="187"/>
      <c r="H13" s="187"/>
      <c r="I13" s="187"/>
      <c r="J13" s="189">
        <v>109766</v>
      </c>
      <c r="K13" s="189">
        <v>273900</v>
      </c>
      <c r="L13" s="189">
        <v>164134</v>
      </c>
      <c r="M13" s="200" t="s">
        <v>171</v>
      </c>
      <c r="N13" s="76"/>
      <c r="O13" s="60"/>
    </row>
    <row r="14" spans="1:15" ht="14.25" customHeight="1">
      <c r="A14" s="187"/>
      <c r="B14" s="187" t="s">
        <v>180</v>
      </c>
      <c r="C14" s="187"/>
      <c r="D14" s="192" t="s">
        <v>174</v>
      </c>
      <c r="E14" s="187"/>
      <c r="F14" s="189">
        <v>104772</v>
      </c>
      <c r="G14" s="187"/>
      <c r="H14" s="187"/>
      <c r="I14" s="187"/>
      <c r="J14" s="189">
        <v>104772</v>
      </c>
      <c r="K14" s="189">
        <v>251900</v>
      </c>
      <c r="L14" s="189">
        <v>147128</v>
      </c>
      <c r="M14" s="200" t="s">
        <v>171</v>
      </c>
      <c r="N14" s="76"/>
      <c r="O14" s="60"/>
    </row>
    <row r="15" spans="1:15" ht="14.25" customHeight="1">
      <c r="A15" s="187"/>
      <c r="B15" s="187" t="s">
        <v>181</v>
      </c>
      <c r="C15" s="187" t="s">
        <v>77</v>
      </c>
      <c r="D15" s="192" t="s">
        <v>174</v>
      </c>
      <c r="E15" s="187"/>
      <c r="F15" s="189">
        <v>83043</v>
      </c>
      <c r="G15" s="187"/>
      <c r="H15" s="187"/>
      <c r="I15" s="187"/>
      <c r="J15" s="189">
        <v>83043</v>
      </c>
      <c r="K15" s="189">
        <v>194700</v>
      </c>
      <c r="L15" s="189">
        <v>111657</v>
      </c>
      <c r="M15" s="200" t="s">
        <v>171</v>
      </c>
      <c r="N15" s="76"/>
      <c r="O15" s="60"/>
    </row>
    <row r="16" spans="1:15" ht="14.25" customHeight="1">
      <c r="A16" s="187"/>
      <c r="B16" s="187" t="s">
        <v>182</v>
      </c>
      <c r="C16" s="187"/>
      <c r="D16" s="192" t="s">
        <v>174</v>
      </c>
      <c r="E16" s="187"/>
      <c r="F16" s="187"/>
      <c r="G16" s="189">
        <v>76991</v>
      </c>
      <c r="H16" s="187"/>
      <c r="I16" s="187"/>
      <c r="J16" s="189">
        <v>76991</v>
      </c>
      <c r="K16" s="189">
        <v>179300</v>
      </c>
      <c r="L16" s="189">
        <v>102309</v>
      </c>
      <c r="M16" s="200" t="s">
        <v>171</v>
      </c>
      <c r="N16" s="76"/>
      <c r="O16" s="60"/>
    </row>
    <row r="17" spans="1:16" ht="14.25" customHeight="1">
      <c r="A17" s="187"/>
      <c r="B17" s="187" t="s">
        <v>183</v>
      </c>
      <c r="C17" s="187"/>
      <c r="D17" s="192" t="s">
        <v>174</v>
      </c>
      <c r="E17" s="187"/>
      <c r="F17" s="187"/>
      <c r="G17" s="189">
        <v>181360</v>
      </c>
      <c r="H17" s="187"/>
      <c r="I17" s="187"/>
      <c r="J17" s="189">
        <v>181360</v>
      </c>
      <c r="K17" s="189">
        <v>426800</v>
      </c>
      <c r="L17" s="189">
        <v>245440</v>
      </c>
      <c r="M17" s="200" t="s">
        <v>171</v>
      </c>
      <c r="N17" s="76"/>
      <c r="O17" s="60"/>
    </row>
    <row r="18" spans="1:16" ht="14.25" customHeight="1">
      <c r="A18" s="187"/>
      <c r="B18" s="187" t="s">
        <v>184</v>
      </c>
      <c r="C18" s="187" t="s">
        <v>77</v>
      </c>
      <c r="D18" s="192" t="s">
        <v>174</v>
      </c>
      <c r="E18" s="187"/>
      <c r="F18" s="187"/>
      <c r="G18" s="189">
        <v>202500</v>
      </c>
      <c r="H18" s="187"/>
      <c r="I18" s="187"/>
      <c r="J18" s="189">
        <v>202500</v>
      </c>
      <c r="K18" s="189">
        <v>450000</v>
      </c>
      <c r="L18" s="189">
        <v>247500</v>
      </c>
      <c r="M18" s="200" t="s">
        <v>171</v>
      </c>
      <c r="N18" s="76"/>
      <c r="O18" s="60"/>
    </row>
    <row r="19" spans="1:16" ht="14.25" customHeight="1">
      <c r="A19" s="187"/>
      <c r="B19" s="187" t="s">
        <v>185</v>
      </c>
      <c r="C19" s="187"/>
      <c r="D19" s="192" t="s">
        <v>174</v>
      </c>
      <c r="E19" s="187"/>
      <c r="F19" s="187"/>
      <c r="G19" s="187"/>
      <c r="H19" s="189">
        <v>94000</v>
      </c>
      <c r="I19" s="187"/>
      <c r="J19" s="189">
        <v>94000</v>
      </c>
      <c r="K19" s="189">
        <v>205000</v>
      </c>
      <c r="L19" s="189">
        <v>111000</v>
      </c>
      <c r="M19" s="200" t="s">
        <v>171</v>
      </c>
      <c r="N19" s="76"/>
      <c r="O19" s="60"/>
    </row>
    <row r="20" spans="1:16" ht="14.25" customHeight="1">
      <c r="A20" s="187"/>
      <c r="B20" s="187" t="s">
        <v>186</v>
      </c>
      <c r="C20" s="187"/>
      <c r="D20" s="192" t="s">
        <v>174</v>
      </c>
      <c r="E20" s="187"/>
      <c r="F20" s="187"/>
      <c r="G20" s="187"/>
      <c r="H20" s="189">
        <v>94000</v>
      </c>
      <c r="I20" s="187"/>
      <c r="J20" s="189">
        <v>94000</v>
      </c>
      <c r="K20" s="189">
        <v>205000</v>
      </c>
      <c r="L20" s="189">
        <v>111000</v>
      </c>
      <c r="M20" s="200" t="s">
        <v>171</v>
      </c>
      <c r="N20" s="76"/>
      <c r="O20" s="60"/>
    </row>
    <row r="21" spans="1:16" ht="14.25" customHeight="1">
      <c r="A21" s="187"/>
      <c r="B21" s="187" t="s">
        <v>187</v>
      </c>
      <c r="C21" s="187" t="s">
        <v>77</v>
      </c>
      <c r="D21" s="192" t="s">
        <v>188</v>
      </c>
      <c r="E21" s="187"/>
      <c r="F21" s="187"/>
      <c r="G21" s="187"/>
      <c r="H21" s="189">
        <v>3040160</v>
      </c>
      <c r="I21" s="187"/>
      <c r="J21" s="189">
        <v>3040160</v>
      </c>
      <c r="K21" s="189">
        <v>6303000</v>
      </c>
      <c r="L21" s="189">
        <v>3262840</v>
      </c>
      <c r="M21" s="200" t="s">
        <v>171</v>
      </c>
      <c r="N21" s="76"/>
      <c r="O21" s="60"/>
    </row>
    <row r="22" spans="1:16" ht="14.25" customHeight="1">
      <c r="A22" s="187"/>
      <c r="B22" s="187" t="s">
        <v>189</v>
      </c>
      <c r="C22" s="187" t="s">
        <v>77</v>
      </c>
      <c r="D22" s="187" t="s">
        <v>190</v>
      </c>
      <c r="E22" s="187"/>
      <c r="F22" s="187"/>
      <c r="G22" s="187"/>
      <c r="H22" s="187"/>
      <c r="I22" s="189">
        <v>149246</v>
      </c>
      <c r="J22" s="189">
        <v>149246</v>
      </c>
      <c r="K22" s="189">
        <v>364100</v>
      </c>
      <c r="L22" s="189">
        <v>214854</v>
      </c>
      <c r="M22" s="200" t="s">
        <v>171</v>
      </c>
      <c r="N22" s="76"/>
      <c r="O22" s="60"/>
    </row>
    <row r="23" spans="1:16" ht="14.25" customHeight="1">
      <c r="A23" s="187"/>
      <c r="B23" s="187" t="s">
        <v>191</v>
      </c>
      <c r="C23" s="187" t="s">
        <v>77</v>
      </c>
      <c r="D23" s="187" t="s">
        <v>192</v>
      </c>
      <c r="E23" s="187"/>
      <c r="F23" s="187"/>
      <c r="G23" s="187"/>
      <c r="H23" s="187"/>
      <c r="I23" s="189">
        <v>688369</v>
      </c>
      <c r="J23" s="189">
        <v>688369</v>
      </c>
      <c r="K23" s="189">
        <v>1628000</v>
      </c>
      <c r="L23" s="189">
        <v>939631</v>
      </c>
      <c r="M23" s="200" t="s">
        <v>171</v>
      </c>
      <c r="N23" s="76"/>
      <c r="O23" s="60"/>
    </row>
    <row r="24" spans="1:16" ht="14.25" customHeight="1">
      <c r="A24" s="187"/>
      <c r="B24" s="187" t="s">
        <v>193</v>
      </c>
      <c r="C24" s="187" t="s">
        <v>77</v>
      </c>
      <c r="D24" s="187" t="s">
        <v>190</v>
      </c>
      <c r="E24" s="187"/>
      <c r="F24" s="187"/>
      <c r="G24" s="187"/>
      <c r="H24" s="187"/>
      <c r="I24" s="189">
        <v>405280</v>
      </c>
      <c r="J24" s="189">
        <v>405280</v>
      </c>
      <c r="K24" s="189">
        <v>1265000</v>
      </c>
      <c r="L24" s="189">
        <v>859720</v>
      </c>
      <c r="M24" s="200" t="s">
        <v>171</v>
      </c>
      <c r="N24" s="76"/>
      <c r="O24" s="60"/>
    </row>
    <row r="25" spans="1:16" ht="14.25" customHeight="1">
      <c r="A25" s="187"/>
      <c r="B25" s="187"/>
      <c r="C25" s="187"/>
      <c r="D25" s="194" t="s">
        <v>100</v>
      </c>
      <c r="E25" s="195">
        <f t="shared" ref="E25:I25" si="0">SUM(E2:E24)</f>
        <v>1637909</v>
      </c>
      <c r="F25" s="195">
        <f t="shared" si="0"/>
        <v>473831</v>
      </c>
      <c r="G25" s="195">
        <f t="shared" si="0"/>
        <v>460851</v>
      </c>
      <c r="H25" s="195">
        <f t="shared" si="0"/>
        <v>3228160</v>
      </c>
      <c r="I25" s="195">
        <f t="shared" si="0"/>
        <v>1242895</v>
      </c>
      <c r="J25" s="195"/>
      <c r="K25" s="187"/>
      <c r="L25" s="187"/>
      <c r="M25" s="201"/>
      <c r="N25" s="78"/>
      <c r="O25" s="60"/>
      <c r="P25" s="79"/>
    </row>
    <row r="26" spans="1:16" ht="14.25" customHeight="1">
      <c r="A26" s="187"/>
      <c r="B26" s="187"/>
      <c r="C26" s="187"/>
      <c r="D26" s="196"/>
      <c r="E26" s="196"/>
      <c r="F26" s="196"/>
      <c r="G26" s="196"/>
      <c r="H26" s="196"/>
      <c r="I26" s="197" t="s">
        <v>101</v>
      </c>
      <c r="J26" s="195">
        <f>SUM(E25:I25)</f>
        <v>7043646</v>
      </c>
      <c r="K26" s="187"/>
      <c r="L26" s="187"/>
      <c r="M26" s="201"/>
      <c r="N26" s="78"/>
      <c r="O26" s="1"/>
      <c r="P26" s="79"/>
    </row>
    <row r="27" spans="1:16" ht="14.25" customHeight="1">
      <c r="A27" s="187"/>
      <c r="B27" s="187"/>
      <c r="C27" s="187"/>
      <c r="D27" s="187"/>
      <c r="E27" s="187"/>
      <c r="F27" s="187"/>
      <c r="G27" s="187"/>
      <c r="H27" s="187"/>
      <c r="I27" s="187"/>
      <c r="J27" s="189"/>
      <c r="K27" s="187"/>
      <c r="L27" s="187"/>
      <c r="M27" s="201"/>
      <c r="N27" s="78"/>
      <c r="O27" s="1"/>
      <c r="P27" s="79"/>
    </row>
    <row r="28" spans="1:16" ht="14.25" customHeight="1">
      <c r="A28" s="187"/>
      <c r="B28" s="187"/>
      <c r="C28" s="187"/>
      <c r="D28" s="187"/>
      <c r="F28" s="187"/>
      <c r="G28" s="187"/>
      <c r="H28" s="187"/>
      <c r="I28" s="187"/>
      <c r="J28" s="189"/>
      <c r="K28" s="187"/>
      <c r="L28" s="187"/>
      <c r="M28" s="201"/>
      <c r="N28" s="78"/>
      <c r="O28" s="80"/>
      <c r="P28" s="79"/>
    </row>
    <row r="29" spans="1:16" ht="14.25" customHeight="1">
      <c r="A29" s="187"/>
      <c r="B29" s="187"/>
      <c r="C29" s="187"/>
      <c r="D29" s="187"/>
      <c r="F29" s="187"/>
      <c r="G29" s="187"/>
      <c r="H29" s="187"/>
      <c r="I29" s="187"/>
      <c r="J29" s="189"/>
      <c r="K29" s="187"/>
      <c r="L29" s="187"/>
      <c r="M29" s="201"/>
      <c r="N29" s="78"/>
      <c r="O29" s="1"/>
      <c r="P29" s="79"/>
    </row>
    <row r="30" spans="1:16" ht="14.25" customHeight="1">
      <c r="A30" s="187"/>
      <c r="B30" s="187"/>
      <c r="C30" s="189"/>
      <c r="D30" s="187"/>
      <c r="J30" s="189"/>
      <c r="K30" s="187"/>
      <c r="L30" s="187"/>
      <c r="M30" s="202"/>
      <c r="N30" s="81"/>
      <c r="O30" s="1"/>
    </row>
    <row r="31" spans="1:16" ht="14.25" customHeight="1">
      <c r="C31" s="189"/>
      <c r="D31" s="187"/>
      <c r="J31" s="193"/>
      <c r="N31" s="1"/>
      <c r="O31" s="1"/>
    </row>
    <row r="32" spans="1:16" ht="14.25" customHeight="1">
      <c r="C32" s="189"/>
      <c r="D32" s="187"/>
      <c r="J32" s="189"/>
      <c r="K32" s="188"/>
      <c r="L32" s="187"/>
      <c r="M32" s="200"/>
      <c r="N32" s="77"/>
      <c r="O32" s="77"/>
    </row>
    <row r="33" spans="3:15" ht="14.25" customHeight="1">
      <c r="C33" s="189"/>
      <c r="J33" s="189"/>
      <c r="K33" s="188"/>
      <c r="L33" s="187"/>
      <c r="M33" s="200"/>
      <c r="N33" s="77"/>
      <c r="O33" s="77"/>
    </row>
    <row r="34" spans="3:15" ht="14.25" customHeight="1">
      <c r="C34" s="189"/>
      <c r="J34" s="189"/>
      <c r="K34" s="188"/>
      <c r="L34" s="187"/>
      <c r="M34" s="200"/>
      <c r="N34" s="77"/>
      <c r="O34" s="77"/>
    </row>
    <row r="35" spans="3:15" ht="14.25" customHeight="1">
      <c r="C35" s="189"/>
      <c r="J35" s="189"/>
      <c r="K35" s="187"/>
      <c r="L35" s="188"/>
      <c r="M35" s="200"/>
      <c r="N35" s="77"/>
      <c r="O35" s="77"/>
    </row>
    <row r="36" spans="3:15" ht="14.25" customHeight="1">
      <c r="C36" s="189"/>
      <c r="J36" s="189"/>
      <c r="K36" s="189"/>
      <c r="L36" s="187"/>
      <c r="M36" s="200"/>
      <c r="N36" s="77"/>
      <c r="O36" s="77"/>
    </row>
    <row r="37" spans="3:15" ht="14.25" customHeight="1">
      <c r="C37" s="189"/>
      <c r="J37" s="189"/>
      <c r="K37" s="189"/>
      <c r="L37" s="187"/>
      <c r="M37" s="200"/>
      <c r="N37" s="77"/>
      <c r="O37" s="77"/>
    </row>
    <row r="38" spans="3:15" ht="14.25" customHeight="1">
      <c r="C38" s="189"/>
      <c r="J38" s="189"/>
      <c r="K38" s="189"/>
      <c r="L38" s="187"/>
      <c r="M38" s="200"/>
      <c r="N38" s="77"/>
      <c r="O38" s="77"/>
    </row>
    <row r="39" spans="3:15" ht="14.25" customHeight="1">
      <c r="C39" s="189"/>
      <c r="J39" s="189"/>
      <c r="K39" s="189"/>
      <c r="L39" s="187"/>
      <c r="M39" s="200"/>
      <c r="N39" s="77"/>
      <c r="O39" s="77"/>
    </row>
    <row r="40" spans="3:15" ht="14.25" customHeight="1">
      <c r="C40" s="189"/>
      <c r="J40" s="189"/>
      <c r="K40" s="189"/>
      <c r="L40" s="187"/>
      <c r="M40" s="200"/>
      <c r="N40" s="77"/>
      <c r="O40" s="77"/>
    </row>
    <row r="41" spans="3:15" ht="14.25" customHeight="1">
      <c r="C41" s="189"/>
      <c r="J41" s="189"/>
      <c r="K41" s="189"/>
      <c r="L41" s="187"/>
      <c r="M41" s="200"/>
      <c r="N41" s="77"/>
      <c r="O41" s="77"/>
    </row>
    <row r="42" spans="3:15" ht="14.25" customHeight="1">
      <c r="C42" s="189"/>
      <c r="J42" s="189"/>
      <c r="K42" s="187"/>
      <c r="L42" s="189"/>
      <c r="M42" s="200"/>
      <c r="N42" s="77"/>
      <c r="O42" s="77"/>
    </row>
    <row r="43" spans="3:15" ht="14.25" customHeight="1">
      <c r="C43" s="189"/>
      <c r="J43" s="189"/>
      <c r="K43" s="187"/>
      <c r="L43" s="189"/>
      <c r="M43" s="200"/>
      <c r="N43" s="77"/>
      <c r="O43" s="77"/>
    </row>
    <row r="44" spans="3:15" ht="14.25" customHeight="1">
      <c r="C44" s="189"/>
      <c r="J44" s="189"/>
      <c r="K44" s="187"/>
      <c r="L44" s="189"/>
      <c r="M44" s="200"/>
      <c r="N44" s="77"/>
      <c r="O44" s="77"/>
    </row>
    <row r="45" spans="3:15" ht="14.25" customHeight="1">
      <c r="C45" s="189"/>
      <c r="J45" s="189"/>
      <c r="K45" s="187"/>
      <c r="L45" s="189"/>
      <c r="M45" s="200"/>
      <c r="N45" s="77"/>
      <c r="O45" s="77"/>
    </row>
    <row r="46" spans="3:15" ht="14.25" customHeight="1">
      <c r="C46" s="189"/>
      <c r="J46" s="189"/>
      <c r="K46" s="187"/>
      <c r="L46" s="187"/>
      <c r="M46" s="204"/>
      <c r="N46" s="77"/>
      <c r="O46" s="77"/>
    </row>
    <row r="47" spans="3:15" ht="14.25" customHeight="1">
      <c r="C47" s="189"/>
      <c r="J47" s="189"/>
      <c r="K47" s="187"/>
      <c r="L47" s="187"/>
      <c r="M47" s="204"/>
      <c r="N47" s="77"/>
      <c r="O47" s="77"/>
    </row>
    <row r="48" spans="3:15" ht="14.25" customHeight="1">
      <c r="C48" s="189"/>
      <c r="J48" s="189"/>
      <c r="K48" s="187"/>
      <c r="L48" s="187"/>
      <c r="M48" s="204"/>
      <c r="N48" s="77"/>
      <c r="O48" s="77"/>
    </row>
    <row r="49" spans="3:15" ht="14.25" customHeight="1">
      <c r="C49" s="189"/>
      <c r="J49" s="189"/>
      <c r="K49" s="187"/>
      <c r="L49" s="187"/>
      <c r="M49" s="200"/>
      <c r="N49" s="76"/>
      <c r="O49" s="77"/>
    </row>
    <row r="50" spans="3:15" ht="14.25" customHeight="1">
      <c r="C50" s="189"/>
      <c r="J50" s="189"/>
      <c r="K50" s="187"/>
      <c r="L50" s="187"/>
      <c r="M50" s="200"/>
      <c r="N50" s="76"/>
      <c r="O50" s="77"/>
    </row>
    <row r="51" spans="3:15" ht="14.25" customHeight="1">
      <c r="C51" s="189"/>
      <c r="J51" s="189"/>
      <c r="K51" s="187"/>
      <c r="L51" s="187"/>
      <c r="M51" s="200"/>
      <c r="N51" s="76"/>
      <c r="O51" s="77"/>
    </row>
    <row r="52" spans="3:15" ht="14.25" customHeight="1">
      <c r="C52" s="189"/>
      <c r="J52" s="189"/>
      <c r="K52" s="187"/>
      <c r="L52" s="187"/>
      <c r="M52" s="200"/>
      <c r="N52" s="77"/>
      <c r="O52" s="76"/>
    </row>
    <row r="53" spans="3:15" ht="14.25" customHeight="1">
      <c r="J53" s="189"/>
      <c r="K53" s="187"/>
      <c r="L53" s="187"/>
      <c r="M53" s="200"/>
      <c r="N53" s="77"/>
      <c r="O53" s="76"/>
    </row>
    <row r="54" spans="3:15" ht="14.25" customHeight="1">
      <c r="J54" s="189"/>
      <c r="K54" s="187"/>
      <c r="L54" s="187"/>
      <c r="M54" s="200"/>
      <c r="N54" s="77"/>
      <c r="O54" s="76"/>
    </row>
    <row r="55" spans="3:15" ht="14.25" customHeight="1">
      <c r="J55" s="193"/>
    </row>
    <row r="56" spans="3:15" ht="14.25" customHeight="1">
      <c r="J56" s="193"/>
    </row>
    <row r="57" spans="3:15" ht="14.25" customHeight="1">
      <c r="J57" s="193"/>
    </row>
    <row r="58" spans="3:15" ht="14.25" customHeight="1">
      <c r="J58" s="193"/>
    </row>
    <row r="59" spans="3:15" ht="14.25" customHeight="1">
      <c r="J59" s="193"/>
    </row>
    <row r="60" spans="3:15" ht="14.25" customHeight="1">
      <c r="J60" s="193"/>
    </row>
    <row r="61" spans="3:15" ht="14.25" customHeight="1">
      <c r="J61" s="193"/>
    </row>
    <row r="62" spans="3:15" ht="14.25" customHeight="1">
      <c r="J62" s="193"/>
    </row>
    <row r="63" spans="3:15" ht="14.25" customHeight="1">
      <c r="J63" s="193"/>
    </row>
    <row r="64" spans="3:15" ht="14.25" customHeight="1">
      <c r="J64" s="193"/>
    </row>
    <row r="65" spans="10:10" ht="14.25" customHeight="1">
      <c r="J65" s="193"/>
    </row>
    <row r="66" spans="10:10" ht="14.25" customHeight="1">
      <c r="J66" s="193"/>
    </row>
    <row r="67" spans="10:10" ht="14.25" customHeight="1">
      <c r="J67" s="193"/>
    </row>
    <row r="68" spans="10:10" ht="14.25" customHeight="1">
      <c r="J68" s="193"/>
    </row>
    <row r="69" spans="10:10" ht="14.25" customHeight="1">
      <c r="J69" s="193"/>
    </row>
    <row r="70" spans="10:10" ht="14.25" customHeight="1">
      <c r="J70" s="193"/>
    </row>
    <row r="71" spans="10:10" ht="14.25" customHeight="1">
      <c r="J71" s="193"/>
    </row>
    <row r="72" spans="10:10" ht="14.25" customHeight="1">
      <c r="J72" s="193"/>
    </row>
    <row r="73" spans="10:10" ht="14.25" customHeight="1">
      <c r="J73" s="193"/>
    </row>
    <row r="74" spans="10:10" ht="14.25" customHeight="1">
      <c r="J74" s="193"/>
    </row>
    <row r="75" spans="10:10" ht="14.25" customHeight="1">
      <c r="J75" s="193"/>
    </row>
    <row r="76" spans="10:10" ht="14.25" customHeight="1">
      <c r="J76" s="193"/>
    </row>
    <row r="77" spans="10:10" ht="14.25" customHeight="1">
      <c r="J77" s="193"/>
    </row>
    <row r="78" spans="10:10" ht="14.25" customHeight="1">
      <c r="J78" s="193"/>
    </row>
    <row r="79" spans="10:10" ht="14.25" customHeight="1">
      <c r="J79" s="193"/>
    </row>
    <row r="80" spans="10:10" ht="14.25" customHeight="1">
      <c r="J80" s="193"/>
    </row>
    <row r="81" spans="10:10" ht="14.25" customHeight="1">
      <c r="J81" s="193"/>
    </row>
    <row r="82" spans="10:10" ht="14.25" customHeight="1">
      <c r="J82" s="193"/>
    </row>
    <row r="83" spans="10:10" ht="14.25" customHeight="1">
      <c r="J83" s="193"/>
    </row>
    <row r="84" spans="10:10" ht="14.25" customHeight="1">
      <c r="J84" s="193"/>
    </row>
    <row r="85" spans="10:10" ht="14.25" customHeight="1">
      <c r="J85" s="193"/>
    </row>
    <row r="86" spans="10:10" ht="14.25" customHeight="1">
      <c r="J86" s="193"/>
    </row>
    <row r="87" spans="10:10" ht="14.25" customHeight="1">
      <c r="J87" s="193"/>
    </row>
    <row r="88" spans="10:10" ht="14.25" customHeight="1">
      <c r="J88" s="193"/>
    </row>
    <row r="89" spans="10:10" ht="14.25" customHeight="1">
      <c r="J89" s="193"/>
    </row>
    <row r="90" spans="10:10" ht="14.25" customHeight="1">
      <c r="J90" s="193"/>
    </row>
    <row r="91" spans="10:10" ht="14.25" customHeight="1">
      <c r="J91" s="193"/>
    </row>
    <row r="92" spans="10:10" ht="14.25" customHeight="1">
      <c r="J92" s="193"/>
    </row>
    <row r="93" spans="10:10" ht="14.25" customHeight="1">
      <c r="J93" s="193"/>
    </row>
    <row r="94" spans="10:10" ht="14.25" customHeight="1">
      <c r="J94" s="193"/>
    </row>
    <row r="95" spans="10:10" ht="14.25" customHeight="1">
      <c r="J95" s="193"/>
    </row>
    <row r="96" spans="10:10" ht="14.25" customHeight="1">
      <c r="J96" s="193"/>
    </row>
    <row r="97" spans="10:10" ht="14.25" customHeight="1">
      <c r="J97" s="193"/>
    </row>
    <row r="98" spans="10:10" ht="14.25" customHeight="1">
      <c r="J98" s="193"/>
    </row>
    <row r="99" spans="10:10" ht="14.25" customHeight="1">
      <c r="J99" s="193"/>
    </row>
    <row r="100" spans="10:10" ht="14.25" customHeight="1">
      <c r="J100" s="193"/>
    </row>
    <row r="101" spans="10:10" ht="14.25" customHeight="1">
      <c r="J101" s="193"/>
    </row>
    <row r="102" spans="10:10" ht="14.25" customHeight="1">
      <c r="J102" s="193"/>
    </row>
    <row r="103" spans="10:10" ht="14.25" customHeight="1">
      <c r="J103" s="193"/>
    </row>
    <row r="104" spans="10:10" ht="14.25" customHeight="1">
      <c r="J104" s="193"/>
    </row>
    <row r="105" spans="10:10" ht="14.25" customHeight="1">
      <c r="J105" s="193"/>
    </row>
    <row r="106" spans="10:10" ht="14.25" customHeight="1">
      <c r="J106" s="193"/>
    </row>
    <row r="107" spans="10:10" ht="14.25" customHeight="1">
      <c r="J107" s="193"/>
    </row>
    <row r="108" spans="10:10" ht="14.25" customHeight="1">
      <c r="J108" s="193"/>
    </row>
    <row r="109" spans="10:10" ht="14.25" customHeight="1">
      <c r="J109" s="193"/>
    </row>
    <row r="110" spans="10:10" ht="14.25" customHeight="1">
      <c r="J110" s="193"/>
    </row>
    <row r="111" spans="10:10" ht="14.25" customHeight="1">
      <c r="J111" s="193"/>
    </row>
    <row r="112" spans="10:10" ht="14.25" customHeight="1">
      <c r="J112" s="193"/>
    </row>
    <row r="113" spans="10:10" ht="14.25" customHeight="1">
      <c r="J113" s="193"/>
    </row>
    <row r="114" spans="10:10" ht="14.25" customHeight="1">
      <c r="J114" s="193"/>
    </row>
    <row r="115" spans="10:10" ht="14.25" customHeight="1">
      <c r="J115" s="193"/>
    </row>
    <row r="116" spans="10:10" ht="14.25" customHeight="1">
      <c r="J116" s="193"/>
    </row>
    <row r="117" spans="10:10" ht="14.25" customHeight="1">
      <c r="J117" s="193"/>
    </row>
    <row r="118" spans="10:10" ht="14.25" customHeight="1">
      <c r="J118" s="193"/>
    </row>
    <row r="119" spans="10:10" ht="14.25" customHeight="1">
      <c r="J119" s="193"/>
    </row>
    <row r="120" spans="10:10" ht="14.25" customHeight="1">
      <c r="J120" s="193"/>
    </row>
    <row r="121" spans="10:10" ht="14.25" customHeight="1">
      <c r="J121" s="193"/>
    </row>
    <row r="122" spans="10:10" ht="14.25" customHeight="1">
      <c r="J122" s="193"/>
    </row>
    <row r="123" spans="10:10" ht="14.25" customHeight="1">
      <c r="J123" s="193"/>
    </row>
    <row r="124" spans="10:10" ht="14.25" customHeight="1">
      <c r="J124" s="193"/>
    </row>
    <row r="125" spans="10:10" ht="14.25" customHeight="1">
      <c r="J125" s="193"/>
    </row>
    <row r="126" spans="10:10" ht="14.25" customHeight="1">
      <c r="J126" s="193"/>
    </row>
    <row r="127" spans="10:10" ht="14.25" customHeight="1">
      <c r="J127" s="193"/>
    </row>
    <row r="128" spans="10:10" ht="14.25" customHeight="1">
      <c r="J128" s="193"/>
    </row>
    <row r="129" spans="10:10" ht="14.25" customHeight="1">
      <c r="J129" s="193"/>
    </row>
    <row r="130" spans="10:10" ht="14.25" customHeight="1">
      <c r="J130" s="193"/>
    </row>
    <row r="131" spans="10:10" ht="14.25" customHeight="1">
      <c r="J131" s="193"/>
    </row>
    <row r="132" spans="10:10" ht="14.25" customHeight="1">
      <c r="J132" s="193"/>
    </row>
    <row r="133" spans="10:10" ht="14.25" customHeight="1">
      <c r="J133" s="193"/>
    </row>
    <row r="134" spans="10:10" ht="14.25" customHeight="1">
      <c r="J134" s="193"/>
    </row>
    <row r="135" spans="10:10" ht="14.25" customHeight="1">
      <c r="J135" s="193"/>
    </row>
    <row r="136" spans="10:10" ht="14.25" customHeight="1">
      <c r="J136" s="193"/>
    </row>
    <row r="137" spans="10:10" ht="14.25" customHeight="1">
      <c r="J137" s="193"/>
    </row>
    <row r="138" spans="10:10" ht="14.25" customHeight="1">
      <c r="J138" s="193"/>
    </row>
    <row r="139" spans="10:10" ht="14.25" customHeight="1">
      <c r="J139" s="193"/>
    </row>
    <row r="140" spans="10:10" ht="14.25" customHeight="1">
      <c r="J140" s="193"/>
    </row>
    <row r="141" spans="10:10" ht="14.25" customHeight="1">
      <c r="J141" s="193"/>
    </row>
    <row r="142" spans="10:10" ht="14.25" customHeight="1">
      <c r="J142" s="193"/>
    </row>
    <row r="143" spans="10:10" ht="14.25" customHeight="1">
      <c r="J143" s="193"/>
    </row>
    <row r="144" spans="10:10" ht="14.25" customHeight="1">
      <c r="J144" s="193"/>
    </row>
    <row r="145" spans="10:10" ht="14.25" customHeight="1">
      <c r="J145" s="193"/>
    </row>
    <row r="146" spans="10:10" ht="14.25" customHeight="1">
      <c r="J146" s="193"/>
    </row>
    <row r="147" spans="10:10" ht="14.25" customHeight="1">
      <c r="J147" s="193"/>
    </row>
    <row r="148" spans="10:10" ht="14.25" customHeight="1">
      <c r="J148" s="193"/>
    </row>
    <row r="149" spans="10:10" ht="14.25" customHeight="1">
      <c r="J149" s="193"/>
    </row>
    <row r="150" spans="10:10" ht="14.25" customHeight="1">
      <c r="J150" s="193"/>
    </row>
    <row r="151" spans="10:10" ht="14.25" customHeight="1">
      <c r="J151" s="193"/>
    </row>
    <row r="152" spans="10:10" ht="14.25" customHeight="1">
      <c r="J152" s="193"/>
    </row>
    <row r="153" spans="10:10" ht="14.25" customHeight="1">
      <c r="J153" s="193"/>
    </row>
    <row r="154" spans="10:10" ht="14.25" customHeight="1">
      <c r="J154" s="193"/>
    </row>
    <row r="155" spans="10:10" ht="14.25" customHeight="1">
      <c r="J155" s="193"/>
    </row>
    <row r="156" spans="10:10" ht="14.25" customHeight="1">
      <c r="J156" s="193"/>
    </row>
    <row r="157" spans="10:10" ht="14.25" customHeight="1">
      <c r="J157" s="193"/>
    </row>
    <row r="158" spans="10:10" ht="14.25" customHeight="1">
      <c r="J158" s="193"/>
    </row>
    <row r="159" spans="10:10" ht="14.25" customHeight="1">
      <c r="J159" s="193"/>
    </row>
    <row r="160" spans="10:10" ht="14.25" customHeight="1">
      <c r="J160" s="193"/>
    </row>
    <row r="161" spans="10:10" ht="14.25" customHeight="1">
      <c r="J161" s="193"/>
    </row>
    <row r="162" spans="10:10" ht="14.25" customHeight="1">
      <c r="J162" s="193"/>
    </row>
    <row r="163" spans="10:10" ht="14.25" customHeight="1">
      <c r="J163" s="193"/>
    </row>
    <row r="164" spans="10:10" ht="14.25" customHeight="1">
      <c r="J164" s="193"/>
    </row>
    <row r="165" spans="10:10" ht="14.25" customHeight="1">
      <c r="J165" s="193"/>
    </row>
    <row r="166" spans="10:10" ht="14.25" customHeight="1">
      <c r="J166" s="193"/>
    </row>
    <row r="167" spans="10:10" ht="14.25" customHeight="1">
      <c r="J167" s="193"/>
    </row>
    <row r="168" spans="10:10" ht="14.25" customHeight="1">
      <c r="J168" s="193"/>
    </row>
    <row r="169" spans="10:10" ht="14.25" customHeight="1">
      <c r="J169" s="193"/>
    </row>
    <row r="170" spans="10:10" ht="14.25" customHeight="1">
      <c r="J170" s="193"/>
    </row>
    <row r="171" spans="10:10" ht="14.25" customHeight="1">
      <c r="J171" s="193"/>
    </row>
    <row r="172" spans="10:10" ht="14.25" customHeight="1">
      <c r="J172" s="193"/>
    </row>
    <row r="173" spans="10:10" ht="14.25" customHeight="1">
      <c r="J173" s="193"/>
    </row>
    <row r="174" spans="10:10" ht="14.25" customHeight="1">
      <c r="J174" s="193"/>
    </row>
    <row r="175" spans="10:10" ht="14.25" customHeight="1">
      <c r="J175" s="193"/>
    </row>
    <row r="176" spans="10:10" ht="14.25" customHeight="1">
      <c r="J176" s="193"/>
    </row>
    <row r="177" spans="10:10" ht="14.25" customHeight="1">
      <c r="J177" s="193"/>
    </row>
    <row r="178" spans="10:10" ht="14.25" customHeight="1">
      <c r="J178" s="193"/>
    </row>
    <row r="179" spans="10:10" ht="14.25" customHeight="1">
      <c r="J179" s="193"/>
    </row>
    <row r="180" spans="10:10" ht="14.25" customHeight="1">
      <c r="J180" s="193"/>
    </row>
    <row r="181" spans="10:10" ht="14.25" customHeight="1">
      <c r="J181" s="193"/>
    </row>
    <row r="182" spans="10:10" ht="14.25" customHeight="1">
      <c r="J182" s="193"/>
    </row>
    <row r="183" spans="10:10" ht="14.25" customHeight="1">
      <c r="J183" s="193"/>
    </row>
    <row r="184" spans="10:10" ht="14.25" customHeight="1">
      <c r="J184" s="193"/>
    </row>
    <row r="185" spans="10:10" ht="14.25" customHeight="1">
      <c r="J185" s="193"/>
    </row>
    <row r="186" spans="10:10" ht="14.25" customHeight="1">
      <c r="J186" s="193"/>
    </row>
    <row r="187" spans="10:10" ht="14.25" customHeight="1">
      <c r="J187" s="193"/>
    </row>
    <row r="188" spans="10:10" ht="14.25" customHeight="1">
      <c r="J188" s="193"/>
    </row>
    <row r="189" spans="10:10" ht="14.25" customHeight="1">
      <c r="J189" s="193"/>
    </row>
    <row r="190" spans="10:10" ht="14.25" customHeight="1">
      <c r="J190" s="193"/>
    </row>
    <row r="191" spans="10:10" ht="14.25" customHeight="1">
      <c r="J191" s="193"/>
    </row>
    <row r="192" spans="10:10" ht="14.25" customHeight="1">
      <c r="J192" s="193"/>
    </row>
    <row r="193" spans="10:10" ht="14.25" customHeight="1">
      <c r="J193" s="193"/>
    </row>
    <row r="194" spans="10:10" ht="14.25" customHeight="1">
      <c r="J194" s="193"/>
    </row>
    <row r="195" spans="10:10" ht="14.25" customHeight="1">
      <c r="J195" s="193"/>
    </row>
    <row r="196" spans="10:10" ht="14.25" customHeight="1">
      <c r="J196" s="193"/>
    </row>
    <row r="197" spans="10:10" ht="14.25" customHeight="1">
      <c r="J197" s="193"/>
    </row>
    <row r="198" spans="10:10" ht="14.25" customHeight="1">
      <c r="J198" s="193"/>
    </row>
    <row r="199" spans="10:10" ht="14.25" customHeight="1">
      <c r="J199" s="193"/>
    </row>
    <row r="200" spans="10:10" ht="14.25" customHeight="1">
      <c r="J200" s="193"/>
    </row>
    <row r="201" spans="10:10" ht="14.25" customHeight="1">
      <c r="J201" s="193"/>
    </row>
    <row r="202" spans="10:10" ht="14.25" customHeight="1">
      <c r="J202" s="193"/>
    </row>
    <row r="203" spans="10:10" ht="14.25" customHeight="1">
      <c r="J203" s="193"/>
    </row>
    <row r="204" spans="10:10" ht="14.25" customHeight="1">
      <c r="J204" s="193"/>
    </row>
    <row r="205" spans="10:10" ht="14.25" customHeight="1">
      <c r="J205" s="193"/>
    </row>
    <row r="206" spans="10:10" ht="14.25" customHeight="1">
      <c r="J206" s="193"/>
    </row>
    <row r="207" spans="10:10" ht="14.25" customHeight="1">
      <c r="J207" s="193"/>
    </row>
    <row r="208" spans="10:10" ht="14.25" customHeight="1">
      <c r="J208" s="193"/>
    </row>
    <row r="209" spans="10:10" ht="14.25" customHeight="1">
      <c r="J209" s="193"/>
    </row>
    <row r="210" spans="10:10" ht="14.25" customHeight="1">
      <c r="J210" s="193"/>
    </row>
    <row r="211" spans="10:10" ht="14.25" customHeight="1">
      <c r="J211" s="193"/>
    </row>
    <row r="212" spans="10:10" ht="14.25" customHeight="1">
      <c r="J212" s="193"/>
    </row>
    <row r="213" spans="10:10" ht="14.25" customHeight="1">
      <c r="J213" s="193"/>
    </row>
    <row r="214" spans="10:10" ht="14.25" customHeight="1">
      <c r="J214" s="193"/>
    </row>
    <row r="215" spans="10:10" ht="14.25" customHeight="1">
      <c r="J215" s="193"/>
    </row>
    <row r="216" spans="10:10" ht="14.25" customHeight="1">
      <c r="J216" s="193"/>
    </row>
    <row r="217" spans="10:10" ht="14.25" customHeight="1">
      <c r="J217" s="193"/>
    </row>
    <row r="218" spans="10:10" ht="14.25" customHeight="1">
      <c r="J218" s="193"/>
    </row>
    <row r="219" spans="10:10" ht="14.25" customHeight="1">
      <c r="J219" s="193"/>
    </row>
    <row r="220" spans="10:10" ht="14.25" customHeight="1">
      <c r="J220" s="193"/>
    </row>
    <row r="221" spans="10:10" ht="14.25" customHeight="1">
      <c r="J221" s="193"/>
    </row>
    <row r="222" spans="10:10" ht="14.25" customHeight="1">
      <c r="J222" s="193"/>
    </row>
    <row r="223" spans="10:10" ht="14.25" customHeight="1">
      <c r="J223" s="193"/>
    </row>
    <row r="224" spans="10:10" ht="14.25" customHeight="1">
      <c r="J224" s="193"/>
    </row>
    <row r="225" spans="10:10" ht="14.25" customHeight="1">
      <c r="J225" s="193"/>
    </row>
    <row r="226" spans="10:10" ht="14.25" customHeight="1">
      <c r="J226" s="193"/>
    </row>
    <row r="227" spans="10:10" ht="14.25" customHeight="1">
      <c r="J227" s="193"/>
    </row>
    <row r="228" spans="10:10" ht="14.25" customHeight="1">
      <c r="J228" s="193"/>
    </row>
    <row r="229" spans="10:10" ht="14.25" customHeight="1">
      <c r="J229" s="193"/>
    </row>
    <row r="230" spans="10:10" ht="14.25" customHeight="1">
      <c r="J230" s="193"/>
    </row>
    <row r="231" spans="10:10" ht="14.25" customHeight="1">
      <c r="J231" s="193"/>
    </row>
    <row r="232" spans="10:10" ht="14.25" customHeight="1">
      <c r="J232" s="193"/>
    </row>
    <row r="233" spans="10:10" ht="14.25" customHeight="1">
      <c r="J233" s="193"/>
    </row>
    <row r="234" spans="10:10" ht="14.25" customHeight="1">
      <c r="J234" s="193"/>
    </row>
    <row r="235" spans="10:10" ht="14.25" customHeight="1">
      <c r="J235" s="193"/>
    </row>
    <row r="236" spans="10:10" ht="14.25" customHeight="1">
      <c r="J236" s="193"/>
    </row>
    <row r="237" spans="10:10" ht="14.25" customHeight="1">
      <c r="J237" s="193"/>
    </row>
    <row r="238" spans="10:10" ht="14.25" customHeight="1">
      <c r="J238" s="193"/>
    </row>
    <row r="239" spans="10:10" ht="14.25" customHeight="1">
      <c r="J239" s="193"/>
    </row>
    <row r="240" spans="10:10" ht="14.25" customHeight="1">
      <c r="J240" s="193"/>
    </row>
    <row r="241" spans="10:10" ht="14.25" customHeight="1">
      <c r="J241" s="193"/>
    </row>
    <row r="242" spans="10:10" ht="14.25" customHeight="1">
      <c r="J242" s="193"/>
    </row>
    <row r="243" spans="10:10" ht="14.25" customHeight="1">
      <c r="J243" s="193"/>
    </row>
    <row r="244" spans="10:10" ht="14.25" customHeight="1">
      <c r="J244" s="193"/>
    </row>
    <row r="245" spans="10:10" ht="14.25" customHeight="1">
      <c r="J245" s="193"/>
    </row>
    <row r="246" spans="10:10" ht="14.25" customHeight="1">
      <c r="J246" s="193"/>
    </row>
    <row r="247" spans="10:10" ht="14.25" customHeight="1">
      <c r="J247" s="193"/>
    </row>
    <row r="248" spans="10:10" ht="14.25" customHeight="1">
      <c r="J248" s="193"/>
    </row>
    <row r="249" spans="10:10" ht="14.25" customHeight="1">
      <c r="J249" s="193"/>
    </row>
    <row r="250" spans="10:10" ht="14.25" customHeight="1">
      <c r="J250" s="193"/>
    </row>
    <row r="251" spans="10:10" ht="14.25" customHeight="1">
      <c r="J251" s="193"/>
    </row>
    <row r="252" spans="10:10" ht="14.25" customHeight="1">
      <c r="J252" s="193"/>
    </row>
    <row r="253" spans="10:10" ht="14.25" customHeight="1">
      <c r="J253" s="193"/>
    </row>
    <row r="254" spans="10:10" ht="14.25" customHeight="1">
      <c r="J254" s="193"/>
    </row>
    <row r="255" spans="10:10" ht="14.25" customHeight="1">
      <c r="J255" s="193"/>
    </row>
    <row r="256" spans="10:10" ht="14.25" customHeight="1">
      <c r="J256" s="193"/>
    </row>
    <row r="257" spans="10:10" ht="14.25" customHeight="1">
      <c r="J257" s="193"/>
    </row>
    <row r="258" spans="10:10" ht="14.25" customHeight="1">
      <c r="J258" s="193"/>
    </row>
    <row r="259" spans="10:10" ht="14.25" customHeight="1">
      <c r="J259" s="193"/>
    </row>
    <row r="260" spans="10:10" ht="14.25" customHeight="1">
      <c r="J260" s="193"/>
    </row>
    <row r="261" spans="10:10" ht="14.25" customHeight="1">
      <c r="J261" s="193"/>
    </row>
    <row r="262" spans="10:10" ht="14.25" customHeight="1">
      <c r="J262" s="193"/>
    </row>
    <row r="263" spans="10:10" ht="14.25" customHeight="1">
      <c r="J263" s="193"/>
    </row>
    <row r="264" spans="10:10" ht="14.25" customHeight="1">
      <c r="J264" s="193"/>
    </row>
    <row r="265" spans="10:10" ht="14.25" customHeight="1">
      <c r="J265" s="193"/>
    </row>
    <row r="266" spans="10:10" ht="14.25" customHeight="1">
      <c r="J266" s="193"/>
    </row>
    <row r="267" spans="10:10" ht="14.25" customHeight="1">
      <c r="J267" s="193"/>
    </row>
    <row r="268" spans="10:10" ht="14.25" customHeight="1">
      <c r="J268" s="193"/>
    </row>
    <row r="269" spans="10:10" ht="14.25" customHeight="1">
      <c r="J269" s="193"/>
    </row>
    <row r="270" spans="10:10" ht="14.25" customHeight="1">
      <c r="J270" s="193"/>
    </row>
    <row r="271" spans="10:10" ht="14.25" customHeight="1">
      <c r="J271" s="193"/>
    </row>
    <row r="272" spans="10:10" ht="14.25" customHeight="1">
      <c r="J272" s="193"/>
    </row>
    <row r="273" spans="10:10" ht="14.25" customHeight="1">
      <c r="J273" s="193"/>
    </row>
    <row r="274" spans="10:10" ht="14.25" customHeight="1">
      <c r="J274" s="193"/>
    </row>
    <row r="275" spans="10:10" ht="14.25" customHeight="1">
      <c r="J275" s="193"/>
    </row>
    <row r="276" spans="10:10" ht="14.25" customHeight="1">
      <c r="J276" s="193"/>
    </row>
    <row r="277" spans="10:10" ht="14.25" customHeight="1">
      <c r="J277" s="193"/>
    </row>
    <row r="278" spans="10:10" ht="14.25" customHeight="1">
      <c r="J278" s="193"/>
    </row>
    <row r="279" spans="10:10" ht="14.25" customHeight="1">
      <c r="J279" s="193"/>
    </row>
    <row r="280" spans="10:10" ht="14.25" customHeight="1">
      <c r="J280" s="193"/>
    </row>
    <row r="281" spans="10:10" ht="14.25" customHeight="1">
      <c r="J281" s="193"/>
    </row>
    <row r="282" spans="10:10" ht="14.25" customHeight="1">
      <c r="J282" s="193"/>
    </row>
    <row r="283" spans="10:10" ht="14.25" customHeight="1">
      <c r="J283" s="193"/>
    </row>
    <row r="284" spans="10:10" ht="14.25" customHeight="1">
      <c r="J284" s="193"/>
    </row>
    <row r="285" spans="10:10" ht="14.25" customHeight="1">
      <c r="J285" s="193"/>
    </row>
    <row r="286" spans="10:10" ht="14.25" customHeight="1">
      <c r="J286" s="193"/>
    </row>
    <row r="287" spans="10:10" ht="14.25" customHeight="1">
      <c r="J287" s="193"/>
    </row>
    <row r="288" spans="10:10" ht="14.25" customHeight="1">
      <c r="J288" s="193"/>
    </row>
    <row r="289" spans="10:10" ht="14.25" customHeight="1">
      <c r="J289" s="193"/>
    </row>
    <row r="290" spans="10:10" ht="14.25" customHeight="1">
      <c r="J290" s="193"/>
    </row>
    <row r="291" spans="10:10" ht="14.25" customHeight="1">
      <c r="J291" s="193"/>
    </row>
    <row r="292" spans="10:10" ht="14.25" customHeight="1">
      <c r="J292" s="193"/>
    </row>
    <row r="293" spans="10:10" ht="14.25" customHeight="1">
      <c r="J293" s="193"/>
    </row>
    <row r="294" spans="10:10" ht="14.25" customHeight="1">
      <c r="J294" s="193"/>
    </row>
    <row r="295" spans="10:10" ht="14.25" customHeight="1">
      <c r="J295" s="193"/>
    </row>
    <row r="296" spans="10:10" ht="14.25" customHeight="1">
      <c r="J296" s="193"/>
    </row>
    <row r="297" spans="10:10" ht="14.25" customHeight="1">
      <c r="J297" s="193"/>
    </row>
    <row r="298" spans="10:10" ht="14.25" customHeight="1">
      <c r="J298" s="193"/>
    </row>
    <row r="299" spans="10:10" ht="14.25" customHeight="1">
      <c r="J299" s="193"/>
    </row>
    <row r="300" spans="10:10" ht="14.25" customHeight="1">
      <c r="J300" s="193"/>
    </row>
    <row r="301" spans="10:10" ht="14.25" customHeight="1">
      <c r="J301" s="193"/>
    </row>
    <row r="302" spans="10:10" ht="14.25" customHeight="1">
      <c r="J302" s="193"/>
    </row>
    <row r="303" spans="10:10" ht="14.25" customHeight="1">
      <c r="J303" s="193"/>
    </row>
    <row r="304" spans="10:10" ht="14.25" customHeight="1">
      <c r="J304" s="193"/>
    </row>
    <row r="305" spans="10:10" ht="14.25" customHeight="1">
      <c r="J305" s="193"/>
    </row>
    <row r="306" spans="10:10" ht="14.25" customHeight="1">
      <c r="J306" s="193"/>
    </row>
    <row r="307" spans="10:10" ht="14.25" customHeight="1">
      <c r="J307" s="193"/>
    </row>
    <row r="308" spans="10:10" ht="14.25" customHeight="1">
      <c r="J308" s="193"/>
    </row>
    <row r="309" spans="10:10" ht="14.25" customHeight="1">
      <c r="J309" s="193"/>
    </row>
    <row r="310" spans="10:10" ht="14.25" customHeight="1">
      <c r="J310" s="193"/>
    </row>
    <row r="311" spans="10:10" ht="14.25" customHeight="1">
      <c r="J311" s="193"/>
    </row>
    <row r="312" spans="10:10" ht="14.25" customHeight="1">
      <c r="J312" s="193"/>
    </row>
    <row r="313" spans="10:10" ht="14.25" customHeight="1">
      <c r="J313" s="193"/>
    </row>
    <row r="314" spans="10:10" ht="14.25" customHeight="1">
      <c r="J314" s="193"/>
    </row>
    <row r="315" spans="10:10" ht="14.25" customHeight="1">
      <c r="J315" s="193"/>
    </row>
    <row r="316" spans="10:10" ht="14.25" customHeight="1">
      <c r="J316" s="193"/>
    </row>
    <row r="317" spans="10:10" ht="14.25" customHeight="1">
      <c r="J317" s="193"/>
    </row>
    <row r="318" spans="10:10" ht="14.25" customHeight="1">
      <c r="J318" s="193"/>
    </row>
    <row r="319" spans="10:10" ht="14.25" customHeight="1">
      <c r="J319" s="193"/>
    </row>
    <row r="320" spans="10:10" ht="14.25" customHeight="1">
      <c r="J320" s="193"/>
    </row>
    <row r="321" spans="10:10" ht="14.25" customHeight="1">
      <c r="J321" s="193"/>
    </row>
    <row r="322" spans="10:10" ht="14.25" customHeight="1">
      <c r="J322" s="193"/>
    </row>
    <row r="323" spans="10:10" ht="14.25" customHeight="1">
      <c r="J323" s="193"/>
    </row>
    <row r="324" spans="10:10" ht="14.25" customHeight="1">
      <c r="J324" s="193"/>
    </row>
    <row r="325" spans="10:10" ht="14.25" customHeight="1">
      <c r="J325" s="193"/>
    </row>
    <row r="326" spans="10:10" ht="14.25" customHeight="1">
      <c r="J326" s="193"/>
    </row>
    <row r="327" spans="10:10" ht="14.25" customHeight="1">
      <c r="J327" s="193"/>
    </row>
    <row r="328" spans="10:10" ht="14.25" customHeight="1">
      <c r="J328" s="193"/>
    </row>
    <row r="329" spans="10:10" ht="14.25" customHeight="1">
      <c r="J329" s="193"/>
    </row>
    <row r="330" spans="10:10" ht="14.25" customHeight="1">
      <c r="J330" s="193"/>
    </row>
    <row r="331" spans="10:10" ht="14.25" customHeight="1">
      <c r="J331" s="193"/>
    </row>
    <row r="332" spans="10:10" ht="14.25" customHeight="1">
      <c r="J332" s="193"/>
    </row>
    <row r="333" spans="10:10" ht="14.25" customHeight="1">
      <c r="J333" s="193"/>
    </row>
    <row r="334" spans="10:10" ht="14.25" customHeight="1">
      <c r="J334" s="193"/>
    </row>
    <row r="335" spans="10:10" ht="14.25" customHeight="1">
      <c r="J335" s="193"/>
    </row>
    <row r="336" spans="10:10" ht="14.25" customHeight="1">
      <c r="J336" s="193"/>
    </row>
    <row r="337" spans="10:10" ht="14.25" customHeight="1">
      <c r="J337" s="193"/>
    </row>
    <row r="338" spans="10:10" ht="14.25" customHeight="1">
      <c r="J338" s="193"/>
    </row>
    <row r="339" spans="10:10" ht="14.25" customHeight="1">
      <c r="J339" s="193"/>
    </row>
    <row r="340" spans="10:10" ht="14.25" customHeight="1">
      <c r="J340" s="193"/>
    </row>
    <row r="341" spans="10:10" ht="14.25" customHeight="1">
      <c r="J341" s="193"/>
    </row>
    <row r="342" spans="10:10" ht="14.25" customHeight="1">
      <c r="J342" s="193"/>
    </row>
    <row r="343" spans="10:10" ht="14.25" customHeight="1">
      <c r="J343" s="193"/>
    </row>
    <row r="344" spans="10:10" ht="14.25" customHeight="1">
      <c r="J344" s="193"/>
    </row>
    <row r="345" spans="10:10" ht="14.25" customHeight="1">
      <c r="J345" s="193"/>
    </row>
    <row r="346" spans="10:10" ht="14.25" customHeight="1">
      <c r="J346" s="193"/>
    </row>
    <row r="347" spans="10:10" ht="14.25" customHeight="1">
      <c r="J347" s="193"/>
    </row>
    <row r="348" spans="10:10" ht="14.25" customHeight="1">
      <c r="J348" s="193"/>
    </row>
    <row r="349" spans="10:10" ht="14.25" customHeight="1">
      <c r="J349" s="193"/>
    </row>
    <row r="350" spans="10:10" ht="14.25" customHeight="1">
      <c r="J350" s="193"/>
    </row>
    <row r="351" spans="10:10" ht="14.25" customHeight="1">
      <c r="J351" s="193"/>
    </row>
    <row r="352" spans="10:10" ht="14.25" customHeight="1">
      <c r="J352" s="193"/>
    </row>
    <row r="353" spans="10:10" ht="14.25" customHeight="1">
      <c r="J353" s="193"/>
    </row>
    <row r="354" spans="10:10" ht="14.25" customHeight="1">
      <c r="J354" s="193"/>
    </row>
    <row r="355" spans="10:10" ht="14.25" customHeight="1">
      <c r="J355" s="193"/>
    </row>
    <row r="356" spans="10:10" ht="14.25" customHeight="1">
      <c r="J356" s="193"/>
    </row>
    <row r="357" spans="10:10" ht="14.25" customHeight="1">
      <c r="J357" s="193"/>
    </row>
    <row r="358" spans="10:10" ht="14.25" customHeight="1">
      <c r="J358" s="193"/>
    </row>
    <row r="359" spans="10:10" ht="14.25" customHeight="1">
      <c r="J359" s="193"/>
    </row>
    <row r="360" spans="10:10" ht="14.25" customHeight="1">
      <c r="J360" s="193"/>
    </row>
    <row r="361" spans="10:10" ht="14.25" customHeight="1">
      <c r="J361" s="193"/>
    </row>
    <row r="362" spans="10:10" ht="14.25" customHeight="1">
      <c r="J362" s="193"/>
    </row>
    <row r="363" spans="10:10" ht="14.25" customHeight="1">
      <c r="J363" s="193"/>
    </row>
    <row r="364" spans="10:10" ht="14.25" customHeight="1">
      <c r="J364" s="193"/>
    </row>
    <row r="365" spans="10:10" ht="14.25" customHeight="1">
      <c r="J365" s="193"/>
    </row>
    <row r="366" spans="10:10" ht="14.25" customHeight="1">
      <c r="J366" s="193"/>
    </row>
    <row r="367" spans="10:10" ht="14.25" customHeight="1">
      <c r="J367" s="193"/>
    </row>
    <row r="368" spans="10:10" ht="14.25" customHeight="1">
      <c r="J368" s="193"/>
    </row>
    <row r="369" spans="10:10" ht="14.25" customHeight="1">
      <c r="J369" s="193"/>
    </row>
    <row r="370" spans="10:10" ht="14.25" customHeight="1">
      <c r="J370" s="193"/>
    </row>
    <row r="371" spans="10:10" ht="14.25" customHeight="1">
      <c r="J371" s="193"/>
    </row>
    <row r="372" spans="10:10" ht="14.25" customHeight="1">
      <c r="J372" s="193"/>
    </row>
    <row r="373" spans="10:10" ht="14.25" customHeight="1">
      <c r="J373" s="193"/>
    </row>
    <row r="374" spans="10:10" ht="14.25" customHeight="1">
      <c r="J374" s="193"/>
    </row>
    <row r="375" spans="10:10" ht="14.25" customHeight="1">
      <c r="J375" s="193"/>
    </row>
    <row r="376" spans="10:10" ht="14.25" customHeight="1">
      <c r="J376" s="193"/>
    </row>
    <row r="377" spans="10:10" ht="14.25" customHeight="1">
      <c r="J377" s="193"/>
    </row>
    <row r="378" spans="10:10" ht="14.25" customHeight="1">
      <c r="J378" s="193"/>
    </row>
    <row r="379" spans="10:10" ht="14.25" customHeight="1">
      <c r="J379" s="193"/>
    </row>
    <row r="380" spans="10:10" ht="14.25" customHeight="1">
      <c r="J380" s="193"/>
    </row>
    <row r="381" spans="10:10" ht="14.25" customHeight="1">
      <c r="J381" s="193"/>
    </row>
    <row r="382" spans="10:10" ht="14.25" customHeight="1">
      <c r="J382" s="193"/>
    </row>
    <row r="383" spans="10:10" ht="14.25" customHeight="1">
      <c r="J383" s="193"/>
    </row>
    <row r="384" spans="10:10" ht="14.25" customHeight="1">
      <c r="J384" s="193"/>
    </row>
    <row r="385" spans="10:10" ht="14.25" customHeight="1">
      <c r="J385" s="193"/>
    </row>
    <row r="386" spans="10:10" ht="14.25" customHeight="1">
      <c r="J386" s="193"/>
    </row>
    <row r="387" spans="10:10" ht="14.25" customHeight="1">
      <c r="J387" s="193"/>
    </row>
    <row r="388" spans="10:10" ht="14.25" customHeight="1">
      <c r="J388" s="193"/>
    </row>
    <row r="389" spans="10:10" ht="14.25" customHeight="1">
      <c r="J389" s="193"/>
    </row>
    <row r="390" spans="10:10" ht="14.25" customHeight="1">
      <c r="J390" s="193"/>
    </row>
    <row r="391" spans="10:10" ht="14.25" customHeight="1">
      <c r="J391" s="193"/>
    </row>
    <row r="392" spans="10:10" ht="14.25" customHeight="1">
      <c r="J392" s="193"/>
    </row>
    <row r="393" spans="10:10" ht="14.25" customHeight="1">
      <c r="J393" s="193"/>
    </row>
    <row r="394" spans="10:10" ht="14.25" customHeight="1">
      <c r="J394" s="193"/>
    </row>
    <row r="395" spans="10:10" ht="14.25" customHeight="1">
      <c r="J395" s="193"/>
    </row>
    <row r="396" spans="10:10" ht="14.25" customHeight="1">
      <c r="J396" s="193"/>
    </row>
    <row r="397" spans="10:10" ht="14.25" customHeight="1">
      <c r="J397" s="193"/>
    </row>
    <row r="398" spans="10:10" ht="14.25" customHeight="1">
      <c r="J398" s="193"/>
    </row>
    <row r="399" spans="10:10" ht="14.25" customHeight="1">
      <c r="J399" s="193"/>
    </row>
    <row r="400" spans="10:10" ht="14.25" customHeight="1">
      <c r="J400" s="193"/>
    </row>
    <row r="401" spans="10:10" ht="14.25" customHeight="1">
      <c r="J401" s="193"/>
    </row>
    <row r="402" spans="10:10" ht="14.25" customHeight="1">
      <c r="J402" s="193"/>
    </row>
    <row r="403" spans="10:10" ht="14.25" customHeight="1">
      <c r="J403" s="193"/>
    </row>
    <row r="404" spans="10:10" ht="14.25" customHeight="1">
      <c r="J404" s="193"/>
    </row>
    <row r="405" spans="10:10" ht="14.25" customHeight="1">
      <c r="J405" s="193"/>
    </row>
    <row r="406" spans="10:10" ht="14.25" customHeight="1">
      <c r="J406" s="193"/>
    </row>
    <row r="407" spans="10:10" ht="14.25" customHeight="1">
      <c r="J407" s="193"/>
    </row>
    <row r="408" spans="10:10" ht="14.25" customHeight="1">
      <c r="J408" s="193"/>
    </row>
    <row r="409" spans="10:10" ht="14.25" customHeight="1">
      <c r="J409" s="193"/>
    </row>
    <row r="410" spans="10:10" ht="14.25" customHeight="1">
      <c r="J410" s="193"/>
    </row>
    <row r="411" spans="10:10" ht="14.25" customHeight="1">
      <c r="J411" s="193"/>
    </row>
    <row r="412" spans="10:10" ht="14.25" customHeight="1">
      <c r="J412" s="193"/>
    </row>
    <row r="413" spans="10:10" ht="14.25" customHeight="1">
      <c r="J413" s="193"/>
    </row>
    <row r="414" spans="10:10" ht="14.25" customHeight="1">
      <c r="J414" s="193"/>
    </row>
    <row r="415" spans="10:10" ht="14.25" customHeight="1">
      <c r="J415" s="193"/>
    </row>
    <row r="416" spans="10:10" ht="14.25" customHeight="1">
      <c r="J416" s="193"/>
    </row>
    <row r="417" spans="10:10" ht="14.25" customHeight="1">
      <c r="J417" s="193"/>
    </row>
    <row r="418" spans="10:10" ht="14.25" customHeight="1">
      <c r="J418" s="193"/>
    </row>
    <row r="419" spans="10:10" ht="14.25" customHeight="1">
      <c r="J419" s="193"/>
    </row>
    <row r="420" spans="10:10" ht="14.25" customHeight="1">
      <c r="J420" s="193"/>
    </row>
    <row r="421" spans="10:10" ht="14.25" customHeight="1">
      <c r="J421" s="193"/>
    </row>
    <row r="422" spans="10:10" ht="14.25" customHeight="1">
      <c r="J422" s="193"/>
    </row>
    <row r="423" spans="10:10" ht="14.25" customHeight="1">
      <c r="J423" s="193"/>
    </row>
    <row r="424" spans="10:10" ht="14.25" customHeight="1">
      <c r="J424" s="193"/>
    </row>
    <row r="425" spans="10:10" ht="14.25" customHeight="1">
      <c r="J425" s="193"/>
    </row>
    <row r="426" spans="10:10" ht="14.25" customHeight="1">
      <c r="J426" s="193"/>
    </row>
    <row r="427" spans="10:10" ht="14.25" customHeight="1">
      <c r="J427" s="193"/>
    </row>
    <row r="428" spans="10:10" ht="14.25" customHeight="1">
      <c r="J428" s="193"/>
    </row>
    <row r="429" spans="10:10" ht="14.25" customHeight="1">
      <c r="J429" s="193"/>
    </row>
    <row r="430" spans="10:10" ht="14.25" customHeight="1">
      <c r="J430" s="193"/>
    </row>
    <row r="431" spans="10:10" ht="14.25" customHeight="1">
      <c r="J431" s="193"/>
    </row>
    <row r="432" spans="10:10" ht="14.25" customHeight="1">
      <c r="J432" s="193"/>
    </row>
    <row r="433" spans="10:10" ht="14.25" customHeight="1">
      <c r="J433" s="193"/>
    </row>
    <row r="434" spans="10:10" ht="14.25" customHeight="1">
      <c r="J434" s="193"/>
    </row>
    <row r="435" spans="10:10" ht="14.25" customHeight="1">
      <c r="J435" s="193"/>
    </row>
    <row r="436" spans="10:10" ht="14.25" customHeight="1">
      <c r="J436" s="193"/>
    </row>
    <row r="437" spans="10:10" ht="14.25" customHeight="1">
      <c r="J437" s="193"/>
    </row>
    <row r="438" spans="10:10" ht="14.25" customHeight="1">
      <c r="J438" s="193"/>
    </row>
    <row r="439" spans="10:10" ht="14.25" customHeight="1">
      <c r="J439" s="193"/>
    </row>
    <row r="440" spans="10:10" ht="14.25" customHeight="1">
      <c r="J440" s="193"/>
    </row>
    <row r="441" spans="10:10" ht="14.25" customHeight="1">
      <c r="J441" s="193"/>
    </row>
    <row r="442" spans="10:10" ht="14.25" customHeight="1">
      <c r="J442" s="193"/>
    </row>
    <row r="443" spans="10:10" ht="14.25" customHeight="1">
      <c r="J443" s="193"/>
    </row>
    <row r="444" spans="10:10" ht="14.25" customHeight="1">
      <c r="J444" s="193"/>
    </row>
    <row r="445" spans="10:10" ht="14.25" customHeight="1">
      <c r="J445" s="193"/>
    </row>
    <row r="446" spans="10:10" ht="14.25" customHeight="1">
      <c r="J446" s="193"/>
    </row>
    <row r="447" spans="10:10" ht="14.25" customHeight="1">
      <c r="J447" s="193"/>
    </row>
    <row r="448" spans="10:10" ht="14.25" customHeight="1">
      <c r="J448" s="193"/>
    </row>
    <row r="449" spans="10:10" ht="14.25" customHeight="1">
      <c r="J449" s="193"/>
    </row>
    <row r="450" spans="10:10" ht="14.25" customHeight="1">
      <c r="J450" s="193"/>
    </row>
    <row r="451" spans="10:10" ht="14.25" customHeight="1">
      <c r="J451" s="193"/>
    </row>
    <row r="452" spans="10:10" ht="14.25" customHeight="1">
      <c r="J452" s="193"/>
    </row>
    <row r="453" spans="10:10" ht="14.25" customHeight="1">
      <c r="J453" s="193"/>
    </row>
    <row r="454" spans="10:10" ht="14.25" customHeight="1">
      <c r="J454" s="193"/>
    </row>
    <row r="455" spans="10:10" ht="14.25" customHeight="1">
      <c r="J455" s="193"/>
    </row>
    <row r="456" spans="10:10" ht="14.25" customHeight="1">
      <c r="J456" s="193"/>
    </row>
    <row r="457" spans="10:10" ht="14.25" customHeight="1">
      <c r="J457" s="193"/>
    </row>
    <row r="458" spans="10:10" ht="14.25" customHeight="1">
      <c r="J458" s="193"/>
    </row>
    <row r="459" spans="10:10" ht="14.25" customHeight="1">
      <c r="J459" s="193"/>
    </row>
    <row r="460" spans="10:10" ht="14.25" customHeight="1">
      <c r="J460" s="193"/>
    </row>
    <row r="461" spans="10:10" ht="14.25" customHeight="1">
      <c r="J461" s="193"/>
    </row>
    <row r="462" spans="10:10" ht="14.25" customHeight="1">
      <c r="J462" s="193"/>
    </row>
    <row r="463" spans="10:10" ht="14.25" customHeight="1">
      <c r="J463" s="193"/>
    </row>
    <row r="464" spans="10:10" ht="14.25" customHeight="1">
      <c r="J464" s="193"/>
    </row>
    <row r="465" spans="10:10" ht="14.25" customHeight="1">
      <c r="J465" s="193"/>
    </row>
    <row r="466" spans="10:10" ht="14.25" customHeight="1">
      <c r="J466" s="193"/>
    </row>
    <row r="467" spans="10:10" ht="14.25" customHeight="1">
      <c r="J467" s="193"/>
    </row>
    <row r="468" spans="10:10" ht="14.25" customHeight="1">
      <c r="J468" s="193"/>
    </row>
    <row r="469" spans="10:10" ht="14.25" customHeight="1">
      <c r="J469" s="193"/>
    </row>
    <row r="470" spans="10:10" ht="14.25" customHeight="1">
      <c r="J470" s="193"/>
    </row>
    <row r="471" spans="10:10" ht="14.25" customHeight="1">
      <c r="J471" s="193"/>
    </row>
    <row r="472" spans="10:10" ht="14.25" customHeight="1">
      <c r="J472" s="193"/>
    </row>
    <row r="473" spans="10:10" ht="14.25" customHeight="1">
      <c r="J473" s="193"/>
    </row>
    <row r="474" spans="10:10" ht="14.25" customHeight="1">
      <c r="J474" s="193"/>
    </row>
    <row r="475" spans="10:10" ht="14.25" customHeight="1">
      <c r="J475" s="193"/>
    </row>
    <row r="476" spans="10:10" ht="14.25" customHeight="1">
      <c r="J476" s="193"/>
    </row>
    <row r="477" spans="10:10" ht="14.25" customHeight="1">
      <c r="J477" s="193"/>
    </row>
    <row r="478" spans="10:10" ht="14.25" customHeight="1">
      <c r="J478" s="193"/>
    </row>
    <row r="479" spans="10:10" ht="14.25" customHeight="1">
      <c r="J479" s="193"/>
    </row>
    <row r="480" spans="10:10" ht="14.25" customHeight="1">
      <c r="J480" s="193"/>
    </row>
    <row r="481" spans="10:10" ht="14.25" customHeight="1">
      <c r="J481" s="193"/>
    </row>
    <row r="482" spans="10:10" ht="14.25" customHeight="1">
      <c r="J482" s="193"/>
    </row>
    <row r="483" spans="10:10" ht="14.25" customHeight="1">
      <c r="J483" s="193"/>
    </row>
    <row r="484" spans="10:10" ht="14.25" customHeight="1">
      <c r="J484" s="193"/>
    </row>
    <row r="485" spans="10:10" ht="14.25" customHeight="1">
      <c r="J485" s="193"/>
    </row>
    <row r="486" spans="10:10" ht="14.25" customHeight="1">
      <c r="J486" s="193"/>
    </row>
    <row r="487" spans="10:10" ht="14.25" customHeight="1">
      <c r="J487" s="193"/>
    </row>
    <row r="488" spans="10:10" ht="14.25" customHeight="1">
      <c r="J488" s="193"/>
    </row>
    <row r="489" spans="10:10" ht="14.25" customHeight="1">
      <c r="J489" s="193"/>
    </row>
    <row r="490" spans="10:10" ht="14.25" customHeight="1">
      <c r="J490" s="193"/>
    </row>
    <row r="491" spans="10:10" ht="14.25" customHeight="1">
      <c r="J491" s="193"/>
    </row>
    <row r="492" spans="10:10" ht="14.25" customHeight="1">
      <c r="J492" s="193"/>
    </row>
    <row r="493" spans="10:10" ht="14.25" customHeight="1">
      <c r="J493" s="193"/>
    </row>
    <row r="494" spans="10:10" ht="14.25" customHeight="1">
      <c r="J494" s="193"/>
    </row>
    <row r="495" spans="10:10" ht="14.25" customHeight="1">
      <c r="J495" s="193"/>
    </row>
    <row r="496" spans="10:10" ht="14.25" customHeight="1">
      <c r="J496" s="193"/>
    </row>
    <row r="497" spans="10:10" ht="14.25" customHeight="1">
      <c r="J497" s="193"/>
    </row>
    <row r="498" spans="10:10" ht="14.25" customHeight="1">
      <c r="J498" s="193"/>
    </row>
    <row r="499" spans="10:10" ht="14.25" customHeight="1">
      <c r="J499" s="193"/>
    </row>
    <row r="500" spans="10:10" ht="14.25" customHeight="1">
      <c r="J500" s="193"/>
    </row>
    <row r="501" spans="10:10" ht="14.25" customHeight="1">
      <c r="J501" s="193"/>
    </row>
    <row r="502" spans="10:10" ht="14.25" customHeight="1">
      <c r="J502" s="193"/>
    </row>
    <row r="503" spans="10:10" ht="14.25" customHeight="1">
      <c r="J503" s="193"/>
    </row>
    <row r="504" spans="10:10" ht="14.25" customHeight="1">
      <c r="J504" s="193"/>
    </row>
    <row r="505" spans="10:10" ht="14.25" customHeight="1">
      <c r="J505" s="193"/>
    </row>
    <row r="506" spans="10:10" ht="14.25" customHeight="1">
      <c r="J506" s="193"/>
    </row>
    <row r="507" spans="10:10" ht="14.25" customHeight="1">
      <c r="J507" s="193"/>
    </row>
    <row r="508" spans="10:10" ht="14.25" customHeight="1">
      <c r="J508" s="193"/>
    </row>
    <row r="509" spans="10:10" ht="14.25" customHeight="1">
      <c r="J509" s="193"/>
    </row>
    <row r="510" spans="10:10" ht="14.25" customHeight="1">
      <c r="J510" s="193"/>
    </row>
    <row r="511" spans="10:10" ht="14.25" customHeight="1">
      <c r="J511" s="193"/>
    </row>
    <row r="512" spans="10:10" ht="14.25" customHeight="1">
      <c r="J512" s="193"/>
    </row>
    <row r="513" spans="10:10" ht="14.25" customHeight="1">
      <c r="J513" s="193"/>
    </row>
    <row r="514" spans="10:10" ht="14.25" customHeight="1">
      <c r="J514" s="193"/>
    </row>
    <row r="515" spans="10:10" ht="14.25" customHeight="1">
      <c r="J515" s="193"/>
    </row>
    <row r="516" spans="10:10" ht="14.25" customHeight="1">
      <c r="J516" s="193"/>
    </row>
    <row r="517" spans="10:10" ht="14.25" customHeight="1">
      <c r="J517" s="193"/>
    </row>
    <row r="518" spans="10:10" ht="14.25" customHeight="1">
      <c r="J518" s="193"/>
    </row>
    <row r="519" spans="10:10" ht="14.25" customHeight="1">
      <c r="J519" s="193"/>
    </row>
    <row r="520" spans="10:10" ht="14.25" customHeight="1">
      <c r="J520" s="193"/>
    </row>
    <row r="521" spans="10:10" ht="14.25" customHeight="1">
      <c r="J521" s="193"/>
    </row>
    <row r="522" spans="10:10" ht="14.25" customHeight="1">
      <c r="J522" s="193"/>
    </row>
    <row r="523" spans="10:10" ht="14.25" customHeight="1">
      <c r="J523" s="193"/>
    </row>
    <row r="524" spans="10:10" ht="14.25" customHeight="1">
      <c r="J524" s="193"/>
    </row>
    <row r="525" spans="10:10" ht="14.25" customHeight="1">
      <c r="J525" s="193"/>
    </row>
    <row r="526" spans="10:10" ht="14.25" customHeight="1">
      <c r="J526" s="193"/>
    </row>
    <row r="527" spans="10:10" ht="14.25" customHeight="1">
      <c r="J527" s="193"/>
    </row>
    <row r="528" spans="10:10" ht="14.25" customHeight="1">
      <c r="J528" s="193"/>
    </row>
    <row r="529" spans="10:10" ht="14.25" customHeight="1">
      <c r="J529" s="193"/>
    </row>
    <row r="530" spans="10:10" ht="14.25" customHeight="1">
      <c r="J530" s="193"/>
    </row>
    <row r="531" spans="10:10" ht="14.25" customHeight="1">
      <c r="J531" s="193"/>
    </row>
    <row r="532" spans="10:10" ht="14.25" customHeight="1">
      <c r="J532" s="193"/>
    </row>
    <row r="533" spans="10:10" ht="14.25" customHeight="1">
      <c r="J533" s="193"/>
    </row>
    <row r="534" spans="10:10" ht="14.25" customHeight="1">
      <c r="J534" s="193"/>
    </row>
    <row r="535" spans="10:10" ht="14.25" customHeight="1">
      <c r="J535" s="193"/>
    </row>
    <row r="536" spans="10:10" ht="14.25" customHeight="1">
      <c r="J536" s="193"/>
    </row>
    <row r="537" spans="10:10" ht="14.25" customHeight="1">
      <c r="J537" s="193"/>
    </row>
    <row r="538" spans="10:10" ht="14.25" customHeight="1">
      <c r="J538" s="193"/>
    </row>
    <row r="539" spans="10:10" ht="14.25" customHeight="1">
      <c r="J539" s="193"/>
    </row>
    <row r="540" spans="10:10" ht="14.25" customHeight="1">
      <c r="J540" s="193"/>
    </row>
    <row r="541" spans="10:10" ht="14.25" customHeight="1">
      <c r="J541" s="193"/>
    </row>
    <row r="542" spans="10:10" ht="14.25" customHeight="1">
      <c r="J542" s="193"/>
    </row>
    <row r="543" spans="10:10" ht="14.25" customHeight="1">
      <c r="J543" s="193"/>
    </row>
    <row r="544" spans="10:10" ht="14.25" customHeight="1">
      <c r="J544" s="193"/>
    </row>
    <row r="545" spans="10:10" ht="14.25" customHeight="1">
      <c r="J545" s="193"/>
    </row>
    <row r="546" spans="10:10" ht="14.25" customHeight="1">
      <c r="J546" s="193"/>
    </row>
    <row r="547" spans="10:10" ht="14.25" customHeight="1">
      <c r="J547" s="193"/>
    </row>
    <row r="548" spans="10:10" ht="14.25" customHeight="1">
      <c r="J548" s="193"/>
    </row>
    <row r="549" spans="10:10" ht="14.25" customHeight="1">
      <c r="J549" s="193"/>
    </row>
    <row r="550" spans="10:10" ht="14.25" customHeight="1">
      <c r="J550" s="193"/>
    </row>
    <row r="551" spans="10:10" ht="14.25" customHeight="1">
      <c r="J551" s="193"/>
    </row>
    <row r="552" spans="10:10" ht="14.25" customHeight="1">
      <c r="J552" s="193"/>
    </row>
    <row r="553" spans="10:10" ht="14.25" customHeight="1">
      <c r="J553" s="193"/>
    </row>
    <row r="554" spans="10:10" ht="14.25" customHeight="1">
      <c r="J554" s="193"/>
    </row>
    <row r="555" spans="10:10" ht="14.25" customHeight="1">
      <c r="J555" s="193"/>
    </row>
    <row r="556" spans="10:10" ht="14.25" customHeight="1">
      <c r="J556" s="193"/>
    </row>
    <row r="557" spans="10:10" ht="14.25" customHeight="1">
      <c r="J557" s="193"/>
    </row>
    <row r="558" spans="10:10" ht="14.25" customHeight="1">
      <c r="J558" s="193"/>
    </row>
    <row r="559" spans="10:10" ht="14.25" customHeight="1">
      <c r="J559" s="193"/>
    </row>
    <row r="560" spans="10:10" ht="14.25" customHeight="1">
      <c r="J560" s="193"/>
    </row>
    <row r="561" spans="10:10" ht="14.25" customHeight="1">
      <c r="J561" s="193"/>
    </row>
    <row r="562" spans="10:10" ht="14.25" customHeight="1">
      <c r="J562" s="193"/>
    </row>
    <row r="563" spans="10:10" ht="14.25" customHeight="1">
      <c r="J563" s="193"/>
    </row>
    <row r="564" spans="10:10" ht="14.25" customHeight="1">
      <c r="J564" s="193"/>
    </row>
    <row r="565" spans="10:10" ht="14.25" customHeight="1">
      <c r="J565" s="193"/>
    </row>
    <row r="566" spans="10:10" ht="14.25" customHeight="1">
      <c r="J566" s="193"/>
    </row>
    <row r="567" spans="10:10" ht="14.25" customHeight="1">
      <c r="J567" s="193"/>
    </row>
    <row r="568" spans="10:10" ht="14.25" customHeight="1">
      <c r="J568" s="193"/>
    </row>
    <row r="569" spans="10:10" ht="14.25" customHeight="1">
      <c r="J569" s="193"/>
    </row>
    <row r="570" spans="10:10" ht="14.25" customHeight="1">
      <c r="J570" s="193"/>
    </row>
    <row r="571" spans="10:10" ht="14.25" customHeight="1">
      <c r="J571" s="193"/>
    </row>
    <row r="572" spans="10:10" ht="14.25" customHeight="1">
      <c r="J572" s="193"/>
    </row>
    <row r="573" spans="10:10" ht="14.25" customHeight="1">
      <c r="J573" s="193"/>
    </row>
    <row r="574" spans="10:10" ht="14.25" customHeight="1">
      <c r="J574" s="193"/>
    </row>
    <row r="575" spans="10:10" ht="14.25" customHeight="1">
      <c r="J575" s="193"/>
    </row>
    <row r="576" spans="10:10" ht="14.25" customHeight="1">
      <c r="J576" s="193"/>
    </row>
    <row r="577" spans="10:10" ht="14.25" customHeight="1">
      <c r="J577" s="193"/>
    </row>
    <row r="578" spans="10:10" ht="14.25" customHeight="1">
      <c r="J578" s="193"/>
    </row>
    <row r="579" spans="10:10" ht="14.25" customHeight="1">
      <c r="J579" s="193"/>
    </row>
    <row r="580" spans="10:10" ht="14.25" customHeight="1">
      <c r="J580" s="193"/>
    </row>
    <row r="581" spans="10:10" ht="14.25" customHeight="1">
      <c r="J581" s="193"/>
    </row>
    <row r="582" spans="10:10" ht="14.25" customHeight="1">
      <c r="J582" s="193"/>
    </row>
    <row r="583" spans="10:10" ht="14.25" customHeight="1">
      <c r="J583" s="193"/>
    </row>
    <row r="584" spans="10:10" ht="14.25" customHeight="1">
      <c r="J584" s="193"/>
    </row>
    <row r="585" spans="10:10" ht="14.25" customHeight="1">
      <c r="J585" s="193"/>
    </row>
    <row r="586" spans="10:10" ht="14.25" customHeight="1">
      <c r="J586" s="193"/>
    </row>
    <row r="587" spans="10:10" ht="14.25" customHeight="1">
      <c r="J587" s="193"/>
    </row>
    <row r="588" spans="10:10" ht="14.25" customHeight="1">
      <c r="J588" s="193"/>
    </row>
    <row r="589" spans="10:10" ht="14.25" customHeight="1">
      <c r="J589" s="193"/>
    </row>
    <row r="590" spans="10:10" ht="14.25" customHeight="1">
      <c r="J590" s="193"/>
    </row>
    <row r="591" spans="10:10" ht="14.25" customHeight="1">
      <c r="J591" s="193"/>
    </row>
    <row r="592" spans="10:10" ht="14.25" customHeight="1">
      <c r="J592" s="193"/>
    </row>
    <row r="593" spans="10:10" ht="14.25" customHeight="1">
      <c r="J593" s="193"/>
    </row>
    <row r="594" spans="10:10" ht="14.25" customHeight="1">
      <c r="J594" s="193"/>
    </row>
    <row r="595" spans="10:10" ht="14.25" customHeight="1">
      <c r="J595" s="193"/>
    </row>
    <row r="596" spans="10:10" ht="14.25" customHeight="1">
      <c r="J596" s="193"/>
    </row>
    <row r="597" spans="10:10" ht="14.25" customHeight="1">
      <c r="J597" s="193"/>
    </row>
    <row r="598" spans="10:10" ht="14.25" customHeight="1">
      <c r="J598" s="193"/>
    </row>
    <row r="599" spans="10:10" ht="14.25" customHeight="1">
      <c r="J599" s="193"/>
    </row>
    <row r="600" spans="10:10" ht="14.25" customHeight="1">
      <c r="J600" s="193"/>
    </row>
    <row r="601" spans="10:10" ht="14.25" customHeight="1">
      <c r="J601" s="193"/>
    </row>
    <row r="602" spans="10:10" ht="14.25" customHeight="1">
      <c r="J602" s="193"/>
    </row>
    <row r="603" spans="10:10" ht="14.25" customHeight="1">
      <c r="J603" s="193"/>
    </row>
    <row r="604" spans="10:10" ht="14.25" customHeight="1">
      <c r="J604" s="193"/>
    </row>
    <row r="605" spans="10:10" ht="14.25" customHeight="1">
      <c r="J605" s="193"/>
    </row>
    <row r="606" spans="10:10" ht="14.25" customHeight="1">
      <c r="J606" s="193"/>
    </row>
    <row r="607" spans="10:10" ht="14.25" customHeight="1">
      <c r="J607" s="193"/>
    </row>
    <row r="608" spans="10:10" ht="14.25" customHeight="1">
      <c r="J608" s="193"/>
    </row>
    <row r="609" spans="10:10" ht="14.25" customHeight="1">
      <c r="J609" s="193"/>
    </row>
    <row r="610" spans="10:10" ht="14.25" customHeight="1">
      <c r="J610" s="193"/>
    </row>
    <row r="611" spans="10:10" ht="14.25" customHeight="1">
      <c r="J611" s="193"/>
    </row>
    <row r="612" spans="10:10" ht="14.25" customHeight="1">
      <c r="J612" s="193"/>
    </row>
    <row r="613" spans="10:10" ht="14.25" customHeight="1">
      <c r="J613" s="193"/>
    </row>
    <row r="614" spans="10:10" ht="14.25" customHeight="1">
      <c r="J614" s="193"/>
    </row>
    <row r="615" spans="10:10" ht="14.25" customHeight="1">
      <c r="J615" s="193"/>
    </row>
    <row r="616" spans="10:10" ht="14.25" customHeight="1">
      <c r="J616" s="193"/>
    </row>
    <row r="617" spans="10:10" ht="14.25" customHeight="1">
      <c r="J617" s="193"/>
    </row>
    <row r="618" spans="10:10" ht="14.25" customHeight="1">
      <c r="J618" s="193"/>
    </row>
    <row r="619" spans="10:10" ht="14.25" customHeight="1">
      <c r="J619" s="193"/>
    </row>
    <row r="620" spans="10:10" ht="14.25" customHeight="1">
      <c r="J620" s="193"/>
    </row>
    <row r="621" spans="10:10" ht="14.25" customHeight="1">
      <c r="J621" s="193"/>
    </row>
    <row r="622" spans="10:10" ht="14.25" customHeight="1">
      <c r="J622" s="193"/>
    </row>
    <row r="623" spans="10:10" ht="14.25" customHeight="1">
      <c r="J623" s="193"/>
    </row>
    <row r="624" spans="10:10" ht="14.25" customHeight="1">
      <c r="J624" s="193"/>
    </row>
    <row r="625" spans="10:10" ht="14.25" customHeight="1">
      <c r="J625" s="193"/>
    </row>
    <row r="626" spans="10:10" ht="14.25" customHeight="1">
      <c r="J626" s="193"/>
    </row>
    <row r="627" spans="10:10" ht="14.25" customHeight="1">
      <c r="J627" s="193"/>
    </row>
    <row r="628" spans="10:10" ht="14.25" customHeight="1">
      <c r="J628" s="193"/>
    </row>
    <row r="629" spans="10:10" ht="14.25" customHeight="1">
      <c r="J629" s="193"/>
    </row>
    <row r="630" spans="10:10" ht="14.25" customHeight="1">
      <c r="J630" s="193"/>
    </row>
    <row r="631" spans="10:10" ht="14.25" customHeight="1">
      <c r="J631" s="193"/>
    </row>
    <row r="632" spans="10:10" ht="14.25" customHeight="1">
      <c r="J632" s="193"/>
    </row>
    <row r="633" spans="10:10" ht="14.25" customHeight="1">
      <c r="J633" s="193"/>
    </row>
    <row r="634" spans="10:10" ht="14.25" customHeight="1">
      <c r="J634" s="193"/>
    </row>
    <row r="635" spans="10:10" ht="14.25" customHeight="1">
      <c r="J635" s="193"/>
    </row>
    <row r="636" spans="10:10" ht="14.25" customHeight="1">
      <c r="J636" s="193"/>
    </row>
    <row r="637" spans="10:10" ht="14.25" customHeight="1">
      <c r="J637" s="193"/>
    </row>
    <row r="638" spans="10:10" ht="14.25" customHeight="1">
      <c r="J638" s="193"/>
    </row>
    <row r="639" spans="10:10" ht="14.25" customHeight="1">
      <c r="J639" s="193"/>
    </row>
    <row r="640" spans="10:10" ht="14.25" customHeight="1">
      <c r="J640" s="193"/>
    </row>
    <row r="641" spans="10:10" ht="14.25" customHeight="1">
      <c r="J641" s="193"/>
    </row>
    <row r="642" spans="10:10" ht="14.25" customHeight="1">
      <c r="J642" s="193"/>
    </row>
    <row r="643" spans="10:10" ht="14.25" customHeight="1">
      <c r="J643" s="193"/>
    </row>
    <row r="644" spans="10:10" ht="14.25" customHeight="1">
      <c r="J644" s="193"/>
    </row>
    <row r="645" spans="10:10" ht="14.25" customHeight="1">
      <c r="J645" s="193"/>
    </row>
    <row r="646" spans="10:10" ht="14.25" customHeight="1">
      <c r="J646" s="193"/>
    </row>
    <row r="647" spans="10:10" ht="14.25" customHeight="1">
      <c r="J647" s="193"/>
    </row>
    <row r="648" spans="10:10" ht="14.25" customHeight="1">
      <c r="J648" s="193"/>
    </row>
    <row r="649" spans="10:10" ht="14.25" customHeight="1">
      <c r="J649" s="193"/>
    </row>
    <row r="650" spans="10:10" ht="14.25" customHeight="1">
      <c r="J650" s="193"/>
    </row>
    <row r="651" spans="10:10" ht="14.25" customHeight="1">
      <c r="J651" s="193"/>
    </row>
    <row r="652" spans="10:10" ht="14.25" customHeight="1">
      <c r="J652" s="193"/>
    </row>
    <row r="653" spans="10:10" ht="14.25" customHeight="1">
      <c r="J653" s="193"/>
    </row>
    <row r="654" spans="10:10" ht="14.25" customHeight="1">
      <c r="J654" s="193"/>
    </row>
    <row r="655" spans="10:10" ht="14.25" customHeight="1">
      <c r="J655" s="193"/>
    </row>
    <row r="656" spans="10:10" ht="14.25" customHeight="1">
      <c r="J656" s="193"/>
    </row>
    <row r="657" spans="10:10" ht="14.25" customHeight="1">
      <c r="J657" s="193"/>
    </row>
    <row r="658" spans="10:10" ht="14.25" customHeight="1">
      <c r="J658" s="193"/>
    </row>
    <row r="659" spans="10:10" ht="14.25" customHeight="1">
      <c r="J659" s="193"/>
    </row>
    <row r="660" spans="10:10" ht="14.25" customHeight="1">
      <c r="J660" s="193"/>
    </row>
    <row r="661" spans="10:10" ht="14.25" customHeight="1">
      <c r="J661" s="193"/>
    </row>
    <row r="662" spans="10:10" ht="14.25" customHeight="1">
      <c r="J662" s="193"/>
    </row>
    <row r="663" spans="10:10" ht="14.25" customHeight="1">
      <c r="J663" s="193"/>
    </row>
    <row r="664" spans="10:10" ht="14.25" customHeight="1">
      <c r="J664" s="193"/>
    </row>
    <row r="665" spans="10:10" ht="14.25" customHeight="1">
      <c r="J665" s="193"/>
    </row>
    <row r="666" spans="10:10" ht="14.25" customHeight="1">
      <c r="J666" s="193"/>
    </row>
    <row r="667" spans="10:10" ht="14.25" customHeight="1">
      <c r="J667" s="193"/>
    </row>
    <row r="668" spans="10:10" ht="14.25" customHeight="1">
      <c r="J668" s="193"/>
    </row>
    <row r="669" spans="10:10" ht="14.25" customHeight="1">
      <c r="J669" s="193"/>
    </row>
    <row r="670" spans="10:10" ht="14.25" customHeight="1">
      <c r="J670" s="193"/>
    </row>
    <row r="671" spans="10:10" ht="14.25" customHeight="1">
      <c r="J671" s="193"/>
    </row>
    <row r="672" spans="10:10" ht="14.25" customHeight="1">
      <c r="J672" s="193"/>
    </row>
    <row r="673" spans="10:10" ht="14.25" customHeight="1">
      <c r="J673" s="193"/>
    </row>
    <row r="674" spans="10:10" ht="14.25" customHeight="1">
      <c r="J674" s="193"/>
    </row>
    <row r="675" spans="10:10" ht="14.25" customHeight="1">
      <c r="J675" s="193"/>
    </row>
    <row r="676" spans="10:10" ht="14.25" customHeight="1">
      <c r="J676" s="193"/>
    </row>
    <row r="677" spans="10:10" ht="14.25" customHeight="1">
      <c r="J677" s="193"/>
    </row>
    <row r="678" spans="10:10" ht="14.25" customHeight="1">
      <c r="J678" s="193"/>
    </row>
    <row r="679" spans="10:10" ht="14.25" customHeight="1">
      <c r="J679" s="193"/>
    </row>
    <row r="680" spans="10:10" ht="14.25" customHeight="1">
      <c r="J680" s="193"/>
    </row>
    <row r="681" spans="10:10" ht="14.25" customHeight="1">
      <c r="J681" s="193"/>
    </row>
    <row r="682" spans="10:10" ht="14.25" customHeight="1">
      <c r="J682" s="193"/>
    </row>
    <row r="683" spans="10:10" ht="14.25" customHeight="1">
      <c r="J683" s="193"/>
    </row>
    <row r="684" spans="10:10" ht="14.25" customHeight="1">
      <c r="J684" s="193"/>
    </row>
    <row r="685" spans="10:10" ht="14.25" customHeight="1">
      <c r="J685" s="193"/>
    </row>
    <row r="686" spans="10:10" ht="14.25" customHeight="1">
      <c r="J686" s="193"/>
    </row>
    <row r="687" spans="10:10" ht="14.25" customHeight="1">
      <c r="J687" s="193"/>
    </row>
    <row r="688" spans="10:10" ht="14.25" customHeight="1">
      <c r="J688" s="193"/>
    </row>
    <row r="689" spans="10:10" ht="14.25" customHeight="1">
      <c r="J689" s="193"/>
    </row>
    <row r="690" spans="10:10" ht="14.25" customHeight="1">
      <c r="J690" s="193"/>
    </row>
    <row r="691" spans="10:10" ht="14.25" customHeight="1">
      <c r="J691" s="193"/>
    </row>
    <row r="692" spans="10:10" ht="14.25" customHeight="1">
      <c r="J692" s="193"/>
    </row>
    <row r="693" spans="10:10" ht="14.25" customHeight="1">
      <c r="J693" s="193"/>
    </row>
    <row r="694" spans="10:10" ht="14.25" customHeight="1">
      <c r="J694" s="193"/>
    </row>
    <row r="695" spans="10:10" ht="14.25" customHeight="1">
      <c r="J695" s="193"/>
    </row>
    <row r="696" spans="10:10" ht="14.25" customHeight="1">
      <c r="J696" s="193"/>
    </row>
    <row r="697" spans="10:10" ht="14.25" customHeight="1">
      <c r="J697" s="193"/>
    </row>
    <row r="698" spans="10:10" ht="14.25" customHeight="1">
      <c r="J698" s="193"/>
    </row>
    <row r="699" spans="10:10" ht="14.25" customHeight="1">
      <c r="J699" s="193"/>
    </row>
    <row r="700" spans="10:10" ht="14.25" customHeight="1">
      <c r="J700" s="193"/>
    </row>
    <row r="701" spans="10:10" ht="14.25" customHeight="1">
      <c r="J701" s="193"/>
    </row>
    <row r="702" spans="10:10" ht="14.25" customHeight="1">
      <c r="J702" s="193"/>
    </row>
    <row r="703" spans="10:10" ht="14.25" customHeight="1">
      <c r="J703" s="193"/>
    </row>
    <row r="704" spans="10:10" ht="14.25" customHeight="1">
      <c r="J704" s="193"/>
    </row>
    <row r="705" spans="10:10" ht="14.25" customHeight="1">
      <c r="J705" s="193"/>
    </row>
    <row r="706" spans="10:10" ht="14.25" customHeight="1">
      <c r="J706" s="193"/>
    </row>
    <row r="707" spans="10:10" ht="14.25" customHeight="1">
      <c r="J707" s="193"/>
    </row>
    <row r="708" spans="10:10" ht="14.25" customHeight="1">
      <c r="J708" s="193"/>
    </row>
    <row r="709" spans="10:10" ht="14.25" customHeight="1">
      <c r="J709" s="193"/>
    </row>
    <row r="710" spans="10:10" ht="14.25" customHeight="1">
      <c r="J710" s="193"/>
    </row>
    <row r="711" spans="10:10" ht="14.25" customHeight="1">
      <c r="J711" s="193"/>
    </row>
    <row r="712" spans="10:10" ht="14.25" customHeight="1">
      <c r="J712" s="193"/>
    </row>
    <row r="713" spans="10:10" ht="14.25" customHeight="1">
      <c r="J713" s="193"/>
    </row>
    <row r="714" spans="10:10" ht="14.25" customHeight="1">
      <c r="J714" s="193"/>
    </row>
    <row r="715" spans="10:10" ht="14.25" customHeight="1">
      <c r="J715" s="193"/>
    </row>
    <row r="716" spans="10:10" ht="14.25" customHeight="1">
      <c r="J716" s="193"/>
    </row>
    <row r="717" spans="10:10" ht="14.25" customHeight="1">
      <c r="J717" s="193"/>
    </row>
    <row r="718" spans="10:10" ht="14.25" customHeight="1">
      <c r="J718" s="193"/>
    </row>
    <row r="719" spans="10:10" ht="14.25" customHeight="1">
      <c r="J719" s="193"/>
    </row>
    <row r="720" spans="10:10" ht="14.25" customHeight="1">
      <c r="J720" s="193"/>
    </row>
    <row r="721" spans="10:10" ht="14.25" customHeight="1">
      <c r="J721" s="193"/>
    </row>
    <row r="722" spans="10:10" ht="14.25" customHeight="1">
      <c r="J722" s="193"/>
    </row>
    <row r="723" spans="10:10" ht="14.25" customHeight="1">
      <c r="J723" s="193"/>
    </row>
    <row r="724" spans="10:10" ht="14.25" customHeight="1">
      <c r="J724" s="193"/>
    </row>
    <row r="725" spans="10:10" ht="14.25" customHeight="1">
      <c r="J725" s="193"/>
    </row>
    <row r="726" spans="10:10" ht="14.25" customHeight="1">
      <c r="J726" s="193"/>
    </row>
    <row r="727" spans="10:10" ht="14.25" customHeight="1">
      <c r="J727" s="193"/>
    </row>
    <row r="728" spans="10:10" ht="14.25" customHeight="1">
      <c r="J728" s="193"/>
    </row>
    <row r="729" spans="10:10" ht="14.25" customHeight="1">
      <c r="J729" s="193"/>
    </row>
    <row r="730" spans="10:10" ht="14.25" customHeight="1">
      <c r="J730" s="193"/>
    </row>
    <row r="731" spans="10:10" ht="14.25" customHeight="1">
      <c r="J731" s="193"/>
    </row>
    <row r="732" spans="10:10" ht="14.25" customHeight="1">
      <c r="J732" s="193"/>
    </row>
    <row r="733" spans="10:10" ht="14.25" customHeight="1">
      <c r="J733" s="193"/>
    </row>
    <row r="734" spans="10:10" ht="14.25" customHeight="1">
      <c r="J734" s="193"/>
    </row>
    <row r="735" spans="10:10" ht="14.25" customHeight="1">
      <c r="J735" s="193"/>
    </row>
    <row r="736" spans="10:10" ht="14.25" customHeight="1">
      <c r="J736" s="193"/>
    </row>
    <row r="737" spans="10:10" ht="14.25" customHeight="1">
      <c r="J737" s="193"/>
    </row>
    <row r="738" spans="10:10" ht="14.25" customHeight="1">
      <c r="J738" s="193"/>
    </row>
    <row r="739" spans="10:10" ht="14.25" customHeight="1">
      <c r="J739" s="193"/>
    </row>
    <row r="740" spans="10:10" ht="14.25" customHeight="1">
      <c r="J740" s="193"/>
    </row>
    <row r="741" spans="10:10" ht="14.25" customHeight="1">
      <c r="J741" s="193"/>
    </row>
    <row r="742" spans="10:10" ht="14.25" customHeight="1">
      <c r="J742" s="193"/>
    </row>
    <row r="743" spans="10:10" ht="14.25" customHeight="1">
      <c r="J743" s="193"/>
    </row>
    <row r="744" spans="10:10" ht="14.25" customHeight="1">
      <c r="J744" s="193"/>
    </row>
    <row r="745" spans="10:10" ht="14.25" customHeight="1">
      <c r="J745" s="193"/>
    </row>
    <row r="746" spans="10:10" ht="14.25" customHeight="1">
      <c r="J746" s="193"/>
    </row>
    <row r="747" spans="10:10" ht="14.25" customHeight="1">
      <c r="J747" s="193"/>
    </row>
    <row r="748" spans="10:10" ht="14.25" customHeight="1">
      <c r="J748" s="193"/>
    </row>
    <row r="749" spans="10:10" ht="14.25" customHeight="1">
      <c r="J749" s="193"/>
    </row>
    <row r="750" spans="10:10" ht="14.25" customHeight="1">
      <c r="J750" s="193"/>
    </row>
    <row r="751" spans="10:10" ht="14.25" customHeight="1">
      <c r="J751" s="193"/>
    </row>
    <row r="752" spans="10:10" ht="14.25" customHeight="1">
      <c r="J752" s="193"/>
    </row>
    <row r="753" spans="10:10" ht="14.25" customHeight="1">
      <c r="J753" s="193"/>
    </row>
    <row r="754" spans="10:10" ht="14.25" customHeight="1">
      <c r="J754" s="193"/>
    </row>
    <row r="755" spans="10:10" ht="14.25" customHeight="1">
      <c r="J755" s="193"/>
    </row>
    <row r="756" spans="10:10" ht="14.25" customHeight="1">
      <c r="J756" s="193"/>
    </row>
    <row r="757" spans="10:10" ht="14.25" customHeight="1">
      <c r="J757" s="193"/>
    </row>
    <row r="758" spans="10:10" ht="14.25" customHeight="1">
      <c r="J758" s="193"/>
    </row>
    <row r="759" spans="10:10" ht="14.25" customHeight="1">
      <c r="J759" s="193"/>
    </row>
    <row r="760" spans="10:10" ht="14.25" customHeight="1">
      <c r="J760" s="193"/>
    </row>
    <row r="761" spans="10:10" ht="14.25" customHeight="1">
      <c r="J761" s="193"/>
    </row>
    <row r="762" spans="10:10" ht="14.25" customHeight="1">
      <c r="J762" s="193"/>
    </row>
    <row r="763" spans="10:10" ht="14.25" customHeight="1">
      <c r="J763" s="193"/>
    </row>
    <row r="764" spans="10:10" ht="14.25" customHeight="1">
      <c r="J764" s="193"/>
    </row>
    <row r="765" spans="10:10" ht="14.25" customHeight="1">
      <c r="J765" s="193"/>
    </row>
    <row r="766" spans="10:10" ht="14.25" customHeight="1">
      <c r="J766" s="193"/>
    </row>
    <row r="767" spans="10:10" ht="14.25" customHeight="1">
      <c r="J767" s="193"/>
    </row>
    <row r="768" spans="10:10" ht="14.25" customHeight="1">
      <c r="J768" s="193"/>
    </row>
    <row r="769" spans="10:10" ht="14.25" customHeight="1">
      <c r="J769" s="193"/>
    </row>
    <row r="770" spans="10:10" ht="14.25" customHeight="1">
      <c r="J770" s="193"/>
    </row>
    <row r="771" spans="10:10" ht="14.25" customHeight="1">
      <c r="J771" s="193"/>
    </row>
    <row r="772" spans="10:10" ht="14.25" customHeight="1">
      <c r="J772" s="193"/>
    </row>
    <row r="773" spans="10:10" ht="14.25" customHeight="1">
      <c r="J773" s="193"/>
    </row>
    <row r="774" spans="10:10" ht="14.25" customHeight="1">
      <c r="J774" s="193"/>
    </row>
    <row r="775" spans="10:10" ht="14.25" customHeight="1">
      <c r="J775" s="193"/>
    </row>
    <row r="776" spans="10:10" ht="14.25" customHeight="1">
      <c r="J776" s="193"/>
    </row>
    <row r="777" spans="10:10" ht="14.25" customHeight="1">
      <c r="J777" s="193"/>
    </row>
    <row r="778" spans="10:10" ht="14.25" customHeight="1">
      <c r="J778" s="193"/>
    </row>
    <row r="779" spans="10:10" ht="14.25" customHeight="1">
      <c r="J779" s="193"/>
    </row>
    <row r="780" spans="10:10" ht="14.25" customHeight="1">
      <c r="J780" s="193"/>
    </row>
    <row r="781" spans="10:10" ht="14.25" customHeight="1">
      <c r="J781" s="193"/>
    </row>
    <row r="782" spans="10:10" ht="14.25" customHeight="1">
      <c r="J782" s="193"/>
    </row>
    <row r="783" spans="10:10" ht="14.25" customHeight="1">
      <c r="J783" s="193"/>
    </row>
    <row r="784" spans="10:10" ht="14.25" customHeight="1">
      <c r="J784" s="193"/>
    </row>
    <row r="785" spans="10:10" ht="14.25" customHeight="1">
      <c r="J785" s="193"/>
    </row>
    <row r="786" spans="10:10" ht="14.25" customHeight="1">
      <c r="J786" s="193"/>
    </row>
    <row r="787" spans="10:10" ht="14.25" customHeight="1">
      <c r="J787" s="193"/>
    </row>
    <row r="788" spans="10:10" ht="14.25" customHeight="1">
      <c r="J788" s="193"/>
    </row>
    <row r="789" spans="10:10" ht="14.25" customHeight="1">
      <c r="J789" s="193"/>
    </row>
    <row r="790" spans="10:10" ht="14.25" customHeight="1">
      <c r="J790" s="193"/>
    </row>
    <row r="791" spans="10:10" ht="14.25" customHeight="1">
      <c r="J791" s="193"/>
    </row>
    <row r="792" spans="10:10" ht="14.25" customHeight="1">
      <c r="J792" s="193"/>
    </row>
    <row r="793" spans="10:10" ht="14.25" customHeight="1">
      <c r="J793" s="193"/>
    </row>
    <row r="794" spans="10:10" ht="14.25" customHeight="1">
      <c r="J794" s="193"/>
    </row>
    <row r="795" spans="10:10" ht="14.25" customHeight="1">
      <c r="J795" s="193"/>
    </row>
    <row r="796" spans="10:10" ht="14.25" customHeight="1">
      <c r="J796" s="193"/>
    </row>
    <row r="797" spans="10:10" ht="14.25" customHeight="1">
      <c r="J797" s="193"/>
    </row>
    <row r="798" spans="10:10" ht="14.25" customHeight="1">
      <c r="J798" s="193"/>
    </row>
    <row r="799" spans="10:10" ht="14.25" customHeight="1">
      <c r="J799" s="193"/>
    </row>
    <row r="800" spans="10:10" ht="14.25" customHeight="1">
      <c r="J800" s="193"/>
    </row>
    <row r="801" spans="10:10" ht="14.25" customHeight="1">
      <c r="J801" s="193"/>
    </row>
    <row r="802" spans="10:10" ht="14.25" customHeight="1">
      <c r="J802" s="193"/>
    </row>
    <row r="803" spans="10:10" ht="14.25" customHeight="1">
      <c r="J803" s="193"/>
    </row>
    <row r="804" spans="10:10" ht="14.25" customHeight="1">
      <c r="J804" s="193"/>
    </row>
    <row r="805" spans="10:10" ht="14.25" customHeight="1">
      <c r="J805" s="193"/>
    </row>
    <row r="806" spans="10:10" ht="14.25" customHeight="1">
      <c r="J806" s="193"/>
    </row>
    <row r="807" spans="10:10" ht="14.25" customHeight="1">
      <c r="J807" s="193"/>
    </row>
    <row r="808" spans="10:10" ht="14.25" customHeight="1">
      <c r="J808" s="193"/>
    </row>
    <row r="809" spans="10:10" ht="14.25" customHeight="1">
      <c r="J809" s="193"/>
    </row>
    <row r="810" spans="10:10" ht="14.25" customHeight="1">
      <c r="J810" s="193"/>
    </row>
    <row r="811" spans="10:10" ht="14.25" customHeight="1">
      <c r="J811" s="193"/>
    </row>
    <row r="812" spans="10:10" ht="14.25" customHeight="1">
      <c r="J812" s="193"/>
    </row>
    <row r="813" spans="10:10" ht="14.25" customHeight="1">
      <c r="J813" s="193"/>
    </row>
    <row r="814" spans="10:10" ht="14.25" customHeight="1">
      <c r="J814" s="193"/>
    </row>
    <row r="815" spans="10:10" ht="14.25" customHeight="1">
      <c r="J815" s="193"/>
    </row>
    <row r="816" spans="10:10" ht="14.25" customHeight="1">
      <c r="J816" s="193"/>
    </row>
    <row r="817" spans="10:10" ht="14.25" customHeight="1">
      <c r="J817" s="193"/>
    </row>
    <row r="818" spans="10:10" ht="14.25" customHeight="1">
      <c r="J818" s="193"/>
    </row>
    <row r="819" spans="10:10" ht="14.25" customHeight="1">
      <c r="J819" s="193"/>
    </row>
    <row r="820" spans="10:10" ht="14.25" customHeight="1">
      <c r="J820" s="193"/>
    </row>
    <row r="821" spans="10:10" ht="14.25" customHeight="1">
      <c r="J821" s="193"/>
    </row>
    <row r="822" spans="10:10" ht="14.25" customHeight="1">
      <c r="J822" s="193"/>
    </row>
    <row r="823" spans="10:10" ht="14.25" customHeight="1">
      <c r="J823" s="193"/>
    </row>
    <row r="824" spans="10:10" ht="14.25" customHeight="1">
      <c r="J824" s="193"/>
    </row>
    <row r="825" spans="10:10" ht="14.25" customHeight="1">
      <c r="J825" s="193"/>
    </row>
    <row r="826" spans="10:10" ht="14.25" customHeight="1">
      <c r="J826" s="193"/>
    </row>
    <row r="827" spans="10:10" ht="14.25" customHeight="1">
      <c r="J827" s="193"/>
    </row>
    <row r="828" spans="10:10" ht="14.25" customHeight="1">
      <c r="J828" s="193"/>
    </row>
    <row r="829" spans="10:10" ht="14.25" customHeight="1">
      <c r="J829" s="193"/>
    </row>
    <row r="830" spans="10:10" ht="14.25" customHeight="1">
      <c r="J830" s="193"/>
    </row>
    <row r="831" spans="10:10" ht="14.25" customHeight="1">
      <c r="J831" s="193"/>
    </row>
    <row r="832" spans="10:10" ht="14.25" customHeight="1">
      <c r="J832" s="193"/>
    </row>
    <row r="833" spans="10:10" ht="14.25" customHeight="1">
      <c r="J833" s="193"/>
    </row>
    <row r="834" spans="10:10" ht="14.25" customHeight="1">
      <c r="J834" s="193"/>
    </row>
    <row r="835" spans="10:10" ht="14.25" customHeight="1">
      <c r="J835" s="193"/>
    </row>
    <row r="836" spans="10:10" ht="14.25" customHeight="1">
      <c r="J836" s="193"/>
    </row>
    <row r="837" spans="10:10" ht="14.25" customHeight="1">
      <c r="J837" s="193"/>
    </row>
    <row r="838" spans="10:10" ht="14.25" customHeight="1">
      <c r="J838" s="193"/>
    </row>
    <row r="839" spans="10:10" ht="14.25" customHeight="1">
      <c r="J839" s="193"/>
    </row>
    <row r="840" spans="10:10" ht="14.25" customHeight="1">
      <c r="J840" s="193"/>
    </row>
    <row r="841" spans="10:10" ht="14.25" customHeight="1">
      <c r="J841" s="193"/>
    </row>
    <row r="842" spans="10:10" ht="14.25" customHeight="1">
      <c r="J842" s="193"/>
    </row>
    <row r="843" spans="10:10" ht="14.25" customHeight="1">
      <c r="J843" s="193"/>
    </row>
    <row r="844" spans="10:10" ht="14.25" customHeight="1">
      <c r="J844" s="193"/>
    </row>
    <row r="845" spans="10:10" ht="14.25" customHeight="1">
      <c r="J845" s="193"/>
    </row>
    <row r="846" spans="10:10" ht="14.25" customHeight="1">
      <c r="J846" s="193"/>
    </row>
    <row r="847" spans="10:10" ht="14.25" customHeight="1">
      <c r="J847" s="193"/>
    </row>
    <row r="848" spans="10:10" ht="14.25" customHeight="1">
      <c r="J848" s="193"/>
    </row>
    <row r="849" spans="10:10" ht="14.25" customHeight="1">
      <c r="J849" s="193"/>
    </row>
    <row r="850" spans="10:10" ht="14.25" customHeight="1">
      <c r="J850" s="193"/>
    </row>
    <row r="851" spans="10:10" ht="14.25" customHeight="1">
      <c r="J851" s="193"/>
    </row>
    <row r="852" spans="10:10" ht="14.25" customHeight="1">
      <c r="J852" s="193"/>
    </row>
    <row r="853" spans="10:10" ht="14.25" customHeight="1">
      <c r="J853" s="193"/>
    </row>
    <row r="854" spans="10:10" ht="14.25" customHeight="1">
      <c r="J854" s="193"/>
    </row>
    <row r="855" spans="10:10" ht="14.25" customHeight="1">
      <c r="J855" s="193"/>
    </row>
    <row r="856" spans="10:10" ht="14.25" customHeight="1">
      <c r="J856" s="193"/>
    </row>
    <row r="857" spans="10:10" ht="14.25" customHeight="1">
      <c r="J857" s="193"/>
    </row>
    <row r="858" spans="10:10" ht="14.25" customHeight="1">
      <c r="J858" s="193"/>
    </row>
    <row r="859" spans="10:10" ht="14.25" customHeight="1">
      <c r="J859" s="193"/>
    </row>
    <row r="860" spans="10:10" ht="14.25" customHeight="1">
      <c r="J860" s="193"/>
    </row>
    <row r="861" spans="10:10" ht="14.25" customHeight="1">
      <c r="J861" s="193"/>
    </row>
    <row r="862" spans="10:10" ht="14.25" customHeight="1">
      <c r="J862" s="193"/>
    </row>
    <row r="863" spans="10:10" ht="14.25" customHeight="1">
      <c r="J863" s="193"/>
    </row>
    <row r="864" spans="10:10" ht="14.25" customHeight="1">
      <c r="J864" s="193"/>
    </row>
    <row r="865" spans="10:10" ht="14.25" customHeight="1">
      <c r="J865" s="193"/>
    </row>
    <row r="866" spans="10:10" ht="14.25" customHeight="1">
      <c r="J866" s="193"/>
    </row>
    <row r="867" spans="10:10" ht="14.25" customHeight="1">
      <c r="J867" s="193"/>
    </row>
    <row r="868" spans="10:10" ht="14.25" customHeight="1">
      <c r="J868" s="193"/>
    </row>
    <row r="869" spans="10:10" ht="14.25" customHeight="1">
      <c r="J869" s="193"/>
    </row>
    <row r="870" spans="10:10" ht="14.25" customHeight="1">
      <c r="J870" s="193"/>
    </row>
    <row r="871" spans="10:10" ht="14.25" customHeight="1">
      <c r="J871" s="193"/>
    </row>
    <row r="872" spans="10:10" ht="14.25" customHeight="1">
      <c r="J872" s="193"/>
    </row>
    <row r="873" spans="10:10" ht="14.25" customHeight="1">
      <c r="J873" s="193"/>
    </row>
    <row r="874" spans="10:10" ht="14.25" customHeight="1">
      <c r="J874" s="193"/>
    </row>
    <row r="875" spans="10:10" ht="14.25" customHeight="1">
      <c r="J875" s="193"/>
    </row>
    <row r="876" spans="10:10" ht="14.25" customHeight="1">
      <c r="J876" s="193"/>
    </row>
    <row r="877" spans="10:10" ht="14.25" customHeight="1">
      <c r="J877" s="193"/>
    </row>
    <row r="878" spans="10:10" ht="14.25" customHeight="1">
      <c r="J878" s="193"/>
    </row>
    <row r="879" spans="10:10" ht="14.25" customHeight="1">
      <c r="J879" s="193"/>
    </row>
    <row r="880" spans="10:10" ht="14.25" customHeight="1">
      <c r="J880" s="193"/>
    </row>
    <row r="881" spans="10:10" ht="14.25" customHeight="1">
      <c r="J881" s="193"/>
    </row>
    <row r="882" spans="10:10" ht="14.25" customHeight="1">
      <c r="J882" s="193"/>
    </row>
    <row r="883" spans="10:10" ht="14.25" customHeight="1">
      <c r="J883" s="193"/>
    </row>
    <row r="884" spans="10:10" ht="14.25" customHeight="1">
      <c r="J884" s="193"/>
    </row>
    <row r="885" spans="10:10" ht="14.25" customHeight="1">
      <c r="J885" s="193"/>
    </row>
    <row r="886" spans="10:10" ht="14.25" customHeight="1">
      <c r="J886" s="193"/>
    </row>
    <row r="887" spans="10:10" ht="14.25" customHeight="1">
      <c r="J887" s="193"/>
    </row>
    <row r="888" spans="10:10" ht="14.25" customHeight="1">
      <c r="J888" s="193"/>
    </row>
    <row r="889" spans="10:10" ht="14.25" customHeight="1">
      <c r="J889" s="193"/>
    </row>
    <row r="890" spans="10:10" ht="14.25" customHeight="1">
      <c r="J890" s="193"/>
    </row>
    <row r="891" spans="10:10" ht="14.25" customHeight="1">
      <c r="J891" s="193"/>
    </row>
    <row r="892" spans="10:10" ht="14.25" customHeight="1">
      <c r="J892" s="193"/>
    </row>
    <row r="893" spans="10:10" ht="14.25" customHeight="1">
      <c r="J893" s="193"/>
    </row>
    <row r="894" spans="10:10" ht="14.25" customHeight="1">
      <c r="J894" s="193"/>
    </row>
    <row r="895" spans="10:10" ht="14.25" customHeight="1">
      <c r="J895" s="193"/>
    </row>
    <row r="896" spans="10:10" ht="14.25" customHeight="1">
      <c r="J896" s="193"/>
    </row>
    <row r="897" spans="10:10" ht="14.25" customHeight="1">
      <c r="J897" s="193"/>
    </row>
    <row r="898" spans="10:10" ht="14.25" customHeight="1">
      <c r="J898" s="193"/>
    </row>
    <row r="899" spans="10:10" ht="14.25" customHeight="1">
      <c r="J899" s="193"/>
    </row>
    <row r="900" spans="10:10" ht="14.25" customHeight="1">
      <c r="J900" s="193"/>
    </row>
    <row r="901" spans="10:10" ht="14.25" customHeight="1">
      <c r="J901" s="193"/>
    </row>
    <row r="902" spans="10:10" ht="14.25" customHeight="1">
      <c r="J902" s="193"/>
    </row>
    <row r="903" spans="10:10" ht="14.25" customHeight="1">
      <c r="J903" s="193"/>
    </row>
    <row r="904" spans="10:10" ht="14.25" customHeight="1">
      <c r="J904" s="193"/>
    </row>
    <row r="905" spans="10:10" ht="14.25" customHeight="1">
      <c r="J905" s="193"/>
    </row>
    <row r="906" spans="10:10" ht="14.25" customHeight="1">
      <c r="J906" s="193"/>
    </row>
    <row r="907" spans="10:10" ht="14.25" customHeight="1">
      <c r="J907" s="193"/>
    </row>
    <row r="908" spans="10:10" ht="14.25" customHeight="1">
      <c r="J908" s="193"/>
    </row>
    <row r="909" spans="10:10" ht="14.25" customHeight="1">
      <c r="J909" s="193"/>
    </row>
    <row r="910" spans="10:10" ht="14.25" customHeight="1">
      <c r="J910" s="193"/>
    </row>
    <row r="911" spans="10:10" ht="14.25" customHeight="1">
      <c r="J911" s="193"/>
    </row>
    <row r="912" spans="10:10" ht="14.25" customHeight="1">
      <c r="J912" s="193"/>
    </row>
    <row r="913" spans="10:10" ht="14.25" customHeight="1">
      <c r="J913" s="193"/>
    </row>
    <row r="914" spans="10:10" ht="14.25" customHeight="1">
      <c r="J914" s="193"/>
    </row>
    <row r="915" spans="10:10" ht="14.25" customHeight="1">
      <c r="J915" s="193"/>
    </row>
    <row r="916" spans="10:10" ht="14.25" customHeight="1">
      <c r="J916" s="193"/>
    </row>
    <row r="917" spans="10:10" ht="14.25" customHeight="1">
      <c r="J917" s="193"/>
    </row>
    <row r="918" spans="10:10" ht="14.25" customHeight="1">
      <c r="J918" s="193"/>
    </row>
    <row r="919" spans="10:10" ht="14.25" customHeight="1">
      <c r="J919" s="193"/>
    </row>
    <row r="920" spans="10:10" ht="14.25" customHeight="1">
      <c r="J920" s="193"/>
    </row>
    <row r="921" spans="10:10" ht="14.25" customHeight="1">
      <c r="J921" s="193"/>
    </row>
    <row r="922" spans="10:10" ht="14.25" customHeight="1">
      <c r="J922" s="193"/>
    </row>
    <row r="923" spans="10:10" ht="14.25" customHeight="1">
      <c r="J923" s="193"/>
    </row>
    <row r="924" spans="10:10" ht="14.25" customHeight="1">
      <c r="J924" s="193"/>
    </row>
    <row r="925" spans="10:10" ht="14.25" customHeight="1">
      <c r="J925" s="193"/>
    </row>
    <row r="926" spans="10:10" ht="14.25" customHeight="1">
      <c r="J926" s="193"/>
    </row>
    <row r="927" spans="10:10" ht="14.25" customHeight="1">
      <c r="J927" s="193"/>
    </row>
    <row r="928" spans="10:10" ht="14.25" customHeight="1">
      <c r="J928" s="193"/>
    </row>
    <row r="929" spans="10:10" ht="14.25" customHeight="1">
      <c r="J929" s="193"/>
    </row>
    <row r="930" spans="10:10" ht="14.25" customHeight="1">
      <c r="J930" s="193"/>
    </row>
    <row r="931" spans="10:10" ht="14.25" customHeight="1">
      <c r="J931" s="193"/>
    </row>
    <row r="932" spans="10:10" ht="14.25" customHeight="1">
      <c r="J932" s="193"/>
    </row>
    <row r="933" spans="10:10" ht="14.25" customHeight="1">
      <c r="J933" s="193"/>
    </row>
    <row r="934" spans="10:10" ht="14.25" customHeight="1">
      <c r="J934" s="193"/>
    </row>
    <row r="935" spans="10:10" ht="14.25" customHeight="1">
      <c r="J935" s="193"/>
    </row>
    <row r="936" spans="10:10" ht="14.25" customHeight="1">
      <c r="J936" s="193"/>
    </row>
    <row r="937" spans="10:10" ht="14.25" customHeight="1">
      <c r="J937" s="193"/>
    </row>
    <row r="938" spans="10:10" ht="14.25" customHeight="1">
      <c r="J938" s="193"/>
    </row>
    <row r="939" spans="10:10" ht="14.25" customHeight="1">
      <c r="J939" s="193"/>
    </row>
    <row r="940" spans="10:10" ht="14.25" customHeight="1">
      <c r="J940" s="193"/>
    </row>
    <row r="941" spans="10:10" ht="14.25" customHeight="1">
      <c r="J941" s="193"/>
    </row>
    <row r="942" spans="10:10" ht="14.25" customHeight="1">
      <c r="J942" s="193"/>
    </row>
    <row r="943" spans="10:10" ht="14.25" customHeight="1">
      <c r="J943" s="193"/>
    </row>
    <row r="944" spans="10:10" ht="14.25" customHeight="1">
      <c r="J944" s="193"/>
    </row>
    <row r="945" spans="10:10" ht="14.25" customHeight="1">
      <c r="J945" s="193"/>
    </row>
    <row r="946" spans="10:10" ht="14.25" customHeight="1">
      <c r="J946" s="193"/>
    </row>
    <row r="947" spans="10:10" ht="14.25" customHeight="1">
      <c r="J947" s="193"/>
    </row>
    <row r="948" spans="10:10" ht="14.25" customHeight="1">
      <c r="J948" s="193"/>
    </row>
    <row r="949" spans="10:10" ht="14.25" customHeight="1">
      <c r="J949" s="193"/>
    </row>
    <row r="950" spans="10:10" ht="14.25" customHeight="1">
      <c r="J950" s="193"/>
    </row>
    <row r="951" spans="10:10" ht="14.25" customHeight="1">
      <c r="J951" s="193"/>
    </row>
    <row r="952" spans="10:10" ht="14.25" customHeight="1">
      <c r="J952" s="193"/>
    </row>
    <row r="953" spans="10:10" ht="14.25" customHeight="1">
      <c r="J953" s="193"/>
    </row>
    <row r="954" spans="10:10" ht="14.25" customHeight="1">
      <c r="J954" s="193"/>
    </row>
    <row r="955" spans="10:10" ht="14.25" customHeight="1">
      <c r="J955" s="193"/>
    </row>
    <row r="956" spans="10:10" ht="14.25" customHeight="1">
      <c r="J956" s="193"/>
    </row>
    <row r="957" spans="10:10" ht="14.25" customHeight="1">
      <c r="J957" s="193"/>
    </row>
    <row r="958" spans="10:10" ht="14.25" customHeight="1">
      <c r="J958" s="193"/>
    </row>
    <row r="959" spans="10:10" ht="14.25" customHeight="1">
      <c r="J959" s="193"/>
    </row>
    <row r="960" spans="10:10" ht="14.25" customHeight="1">
      <c r="J960" s="193"/>
    </row>
    <row r="961" spans="10:10" ht="14.25" customHeight="1">
      <c r="J961" s="193"/>
    </row>
    <row r="962" spans="10:10" ht="14.25" customHeight="1">
      <c r="J962" s="193"/>
    </row>
    <row r="963" spans="10:10" ht="14.25" customHeight="1">
      <c r="J963" s="193"/>
    </row>
    <row r="964" spans="10:10" ht="14.25" customHeight="1">
      <c r="J964" s="193"/>
    </row>
    <row r="965" spans="10:10" ht="14.25" customHeight="1">
      <c r="J965" s="193"/>
    </row>
    <row r="966" spans="10:10" ht="14.25" customHeight="1">
      <c r="J966" s="193"/>
    </row>
    <row r="967" spans="10:10" ht="14.25" customHeight="1">
      <c r="J967" s="193"/>
    </row>
    <row r="968" spans="10:10" ht="14.25" customHeight="1">
      <c r="J968" s="193"/>
    </row>
    <row r="969" spans="10:10" ht="14.25" customHeight="1">
      <c r="J969" s="193"/>
    </row>
    <row r="970" spans="10:10" ht="14.25" customHeight="1">
      <c r="J970" s="193"/>
    </row>
    <row r="971" spans="10:10" ht="14.25" customHeight="1">
      <c r="J971" s="193"/>
    </row>
    <row r="972" spans="10:10" ht="14.25" customHeight="1">
      <c r="J972" s="193"/>
    </row>
    <row r="973" spans="10:10" ht="14.25" customHeight="1">
      <c r="J973" s="193"/>
    </row>
    <row r="974" spans="10:10" ht="14.25" customHeight="1">
      <c r="J974" s="193"/>
    </row>
    <row r="975" spans="10:10" ht="14.25" customHeight="1">
      <c r="J975" s="193"/>
    </row>
    <row r="976" spans="10:10" ht="14.25" customHeight="1">
      <c r="J976" s="193"/>
    </row>
    <row r="977" spans="10:10" ht="14.25" customHeight="1">
      <c r="J977" s="193"/>
    </row>
    <row r="978" spans="10:10" ht="14.25" customHeight="1">
      <c r="J978" s="193"/>
    </row>
    <row r="979" spans="10:10" ht="14.25" customHeight="1">
      <c r="J979" s="193"/>
    </row>
    <row r="980" spans="10:10" ht="14.25" customHeight="1">
      <c r="J980" s="193"/>
    </row>
    <row r="981" spans="10:10" ht="14.25" customHeight="1">
      <c r="J981" s="193"/>
    </row>
    <row r="982" spans="10:10" ht="14.25" customHeight="1">
      <c r="J982" s="193"/>
    </row>
    <row r="983" spans="10:10" ht="14.25" customHeight="1">
      <c r="J983" s="193"/>
    </row>
    <row r="984" spans="10:10" ht="14.25" customHeight="1">
      <c r="J984" s="193"/>
    </row>
    <row r="985" spans="10:10" ht="14.25" customHeight="1">
      <c r="J985" s="193"/>
    </row>
    <row r="986" spans="10:10" ht="14.25" customHeight="1">
      <c r="J986" s="193"/>
    </row>
    <row r="987" spans="10:10" ht="14.25" customHeight="1">
      <c r="J987" s="193"/>
    </row>
    <row r="988" spans="10:10" ht="14.25" customHeight="1">
      <c r="J988" s="193"/>
    </row>
    <row r="989" spans="10:10" ht="14.25" customHeight="1">
      <c r="J989" s="193"/>
    </row>
    <row r="990" spans="10:10" ht="14.25" customHeight="1">
      <c r="J990" s="193"/>
    </row>
    <row r="991" spans="10:10" ht="14.25" customHeight="1">
      <c r="J991" s="193"/>
    </row>
    <row r="992" spans="10:10" ht="14.25" customHeight="1">
      <c r="J992" s="193"/>
    </row>
    <row r="993" spans="10:10" ht="14.25" customHeight="1">
      <c r="J993" s="193"/>
    </row>
    <row r="994" spans="10:10" ht="14.25" customHeight="1">
      <c r="J994" s="193"/>
    </row>
    <row r="995" spans="10:10" ht="14.25" customHeight="1">
      <c r="J995" s="193"/>
    </row>
    <row r="996" spans="10:10" ht="14.25" customHeight="1">
      <c r="J996" s="193"/>
    </row>
    <row r="997" spans="10:10" ht="14.25" customHeight="1">
      <c r="J997" s="193"/>
    </row>
    <row r="998" spans="10:10" ht="14.25" customHeight="1">
      <c r="J998" s="193"/>
    </row>
    <row r="999" spans="10:10" ht="14.25" customHeight="1">
      <c r="J999" s="193"/>
    </row>
    <row r="1000" spans="10:10" ht="14.25" customHeight="1">
      <c r="J1000" s="193"/>
    </row>
  </sheetData>
  <pageMargins left="0.7" right="0.7" top="0.75" bottom="0.75" header="0" footer="0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00"/>
  <sheetViews>
    <sheetView workbookViewId="0">
      <selection activeCell="H21" sqref="H21"/>
    </sheetView>
  </sheetViews>
  <sheetFormatPr defaultColWidth="14.42578125" defaultRowHeight="15" customHeight="1"/>
  <cols>
    <col min="1" max="1" width="14.42578125" style="41" customWidth="1"/>
    <col min="2" max="2" width="29.140625" style="41" customWidth="1"/>
    <col min="3" max="3" width="11.5703125" style="41" customWidth="1"/>
    <col min="4" max="4" width="28.28515625" style="41" customWidth="1"/>
    <col min="5" max="9" width="10.7109375" style="41" customWidth="1"/>
    <col min="10" max="10" width="12.7109375" style="41" customWidth="1"/>
    <col min="11" max="11" width="13.85546875" style="41" customWidth="1"/>
    <col min="12" max="12" width="14.140625" style="41" customWidth="1"/>
    <col min="13" max="13" width="103.5703125" style="41" customWidth="1"/>
    <col min="14" max="26" width="8.7109375" customWidth="1"/>
  </cols>
  <sheetData>
    <row r="1" spans="1:20" ht="14.25" customHeight="1">
      <c r="A1" s="140" t="s">
        <v>56</v>
      </c>
      <c r="B1" s="140" t="s">
        <v>57</v>
      </c>
      <c r="C1" s="140" t="s">
        <v>58</v>
      </c>
      <c r="D1" s="140" t="s">
        <v>59</v>
      </c>
      <c r="E1" s="140" t="s">
        <v>1</v>
      </c>
      <c r="F1" s="140" t="s">
        <v>2</v>
      </c>
      <c r="G1" s="140" t="s">
        <v>3</v>
      </c>
      <c r="H1" s="140" t="s">
        <v>4</v>
      </c>
      <c r="I1" s="140" t="s">
        <v>5</v>
      </c>
      <c r="J1" s="140" t="s">
        <v>60</v>
      </c>
      <c r="K1" s="140" t="s">
        <v>61</v>
      </c>
      <c r="L1" s="140" t="s">
        <v>62</v>
      </c>
      <c r="M1" s="140" t="s">
        <v>63</v>
      </c>
      <c r="N1" s="1"/>
    </row>
    <row r="2" spans="1:20" ht="14.25" customHeight="1">
      <c r="A2" s="41" t="s">
        <v>87</v>
      </c>
      <c r="B2" s="41" t="s">
        <v>194</v>
      </c>
      <c r="C2" s="41" t="s">
        <v>195</v>
      </c>
      <c r="D2" s="41" t="s">
        <v>162</v>
      </c>
      <c r="F2" s="145">
        <v>28399</v>
      </c>
      <c r="J2" s="22">
        <f t="shared" ref="J2:J11" si="0">K2-L2</f>
        <v>28399</v>
      </c>
      <c r="K2" s="22">
        <v>51999</v>
      </c>
      <c r="L2" s="22">
        <v>23600</v>
      </c>
      <c r="M2" s="148" t="s">
        <v>163</v>
      </c>
      <c r="N2" s="60"/>
      <c r="O2" s="66"/>
      <c r="P2" s="66"/>
      <c r="Q2" s="66"/>
      <c r="R2" s="56"/>
      <c r="S2" s="56"/>
      <c r="T2" s="56"/>
    </row>
    <row r="3" spans="1:20" ht="14.25" customHeight="1">
      <c r="B3" s="41" t="s">
        <v>196</v>
      </c>
      <c r="C3" s="41" t="s">
        <v>195</v>
      </c>
      <c r="D3" s="41" t="s">
        <v>162</v>
      </c>
      <c r="F3" s="145">
        <v>28399</v>
      </c>
      <c r="J3" s="22">
        <f t="shared" si="0"/>
        <v>28399</v>
      </c>
      <c r="K3" s="22">
        <v>51999</v>
      </c>
      <c r="L3" s="22">
        <v>23600</v>
      </c>
      <c r="M3" s="148" t="s">
        <v>163</v>
      </c>
      <c r="N3" s="60"/>
      <c r="O3" s="66"/>
      <c r="P3" s="66"/>
      <c r="Q3" s="66"/>
      <c r="R3" s="56"/>
      <c r="S3" s="56"/>
      <c r="T3" s="56"/>
    </row>
    <row r="4" spans="1:20" ht="14.25" customHeight="1">
      <c r="B4" s="41" t="s">
        <v>191</v>
      </c>
      <c r="C4" s="41" t="s">
        <v>195</v>
      </c>
      <c r="D4" s="41" t="s">
        <v>162</v>
      </c>
      <c r="F4" s="145">
        <v>28399</v>
      </c>
      <c r="J4" s="22">
        <f t="shared" si="0"/>
        <v>28399</v>
      </c>
      <c r="K4" s="22">
        <v>51999</v>
      </c>
      <c r="L4" s="22">
        <v>23600</v>
      </c>
      <c r="M4" s="148" t="s">
        <v>163</v>
      </c>
      <c r="N4" s="61"/>
      <c r="O4" s="66"/>
      <c r="P4" s="66"/>
      <c r="Q4" s="66"/>
      <c r="R4" s="56"/>
      <c r="S4" s="56"/>
      <c r="T4" s="56"/>
    </row>
    <row r="5" spans="1:20" ht="14.25" customHeight="1">
      <c r="B5" s="41" t="s">
        <v>197</v>
      </c>
      <c r="C5" s="41" t="s">
        <v>195</v>
      </c>
      <c r="D5" s="41" t="s">
        <v>117</v>
      </c>
      <c r="F5" s="145">
        <v>11133</v>
      </c>
      <c r="J5" s="22">
        <f t="shared" si="0"/>
        <v>11133</v>
      </c>
      <c r="K5" s="22">
        <v>27333</v>
      </c>
      <c r="L5" s="22">
        <v>16200</v>
      </c>
      <c r="M5" s="148" t="s">
        <v>163</v>
      </c>
      <c r="N5" s="57"/>
      <c r="O5" s="66"/>
      <c r="P5" s="66"/>
      <c r="Q5" s="66"/>
      <c r="R5" s="56"/>
      <c r="S5" s="56"/>
      <c r="T5" s="56"/>
    </row>
    <row r="6" spans="1:20" ht="14.25" customHeight="1">
      <c r="B6" s="41" t="s">
        <v>198</v>
      </c>
      <c r="C6" s="41" t="s">
        <v>195</v>
      </c>
      <c r="D6" s="41" t="s">
        <v>117</v>
      </c>
      <c r="F6" s="145">
        <v>11133</v>
      </c>
      <c r="J6" s="22">
        <f t="shared" si="0"/>
        <v>11133</v>
      </c>
      <c r="K6" s="22">
        <v>27333</v>
      </c>
      <c r="L6" s="22">
        <v>16200</v>
      </c>
      <c r="M6" s="148" t="s">
        <v>163</v>
      </c>
      <c r="N6" s="57"/>
      <c r="O6" s="66"/>
      <c r="P6" s="66"/>
      <c r="Q6" s="66"/>
      <c r="R6" s="56"/>
      <c r="S6" s="56"/>
      <c r="T6" s="56"/>
    </row>
    <row r="7" spans="1:20" ht="14.25" customHeight="1">
      <c r="A7" s="152" t="s">
        <v>95</v>
      </c>
      <c r="B7" s="41" t="s">
        <v>199</v>
      </c>
      <c r="C7" s="41" t="s">
        <v>195</v>
      </c>
      <c r="D7" s="41" t="s">
        <v>200</v>
      </c>
      <c r="F7" s="145">
        <v>7236</v>
      </c>
      <c r="J7" s="22">
        <f t="shared" si="0"/>
        <v>7236</v>
      </c>
      <c r="K7" s="22">
        <v>10500</v>
      </c>
      <c r="L7" s="205">
        <v>3264</v>
      </c>
      <c r="M7" s="41" t="s">
        <v>201</v>
      </c>
      <c r="N7" s="57"/>
      <c r="O7" s="66"/>
      <c r="P7" s="66"/>
      <c r="Q7" s="66"/>
      <c r="R7" s="56"/>
      <c r="S7" s="56"/>
      <c r="T7" s="56"/>
    </row>
    <row r="8" spans="1:20" ht="14.25" customHeight="1">
      <c r="B8" s="41" t="s">
        <v>202</v>
      </c>
      <c r="C8" s="41" t="s">
        <v>195</v>
      </c>
      <c r="D8" s="41" t="s">
        <v>203</v>
      </c>
      <c r="F8" s="145">
        <v>6103833</v>
      </c>
      <c r="J8" s="22">
        <f t="shared" si="0"/>
        <v>6103833</v>
      </c>
      <c r="K8" s="22">
        <v>8719900</v>
      </c>
      <c r="L8" s="22">
        <v>2616067</v>
      </c>
      <c r="M8" s="41" t="s">
        <v>201</v>
      </c>
      <c r="N8" s="57"/>
      <c r="O8" s="66"/>
      <c r="P8" s="66"/>
      <c r="Q8" s="66"/>
      <c r="R8" s="56"/>
      <c r="S8" s="56"/>
      <c r="T8" s="56"/>
    </row>
    <row r="9" spans="1:20" ht="14.25" customHeight="1">
      <c r="B9" s="41" t="s">
        <v>204</v>
      </c>
      <c r="C9" s="41" t="s">
        <v>195</v>
      </c>
      <c r="D9" s="41" t="s">
        <v>200</v>
      </c>
      <c r="E9" s="22"/>
      <c r="F9" s="145">
        <v>26836</v>
      </c>
      <c r="J9" s="22">
        <f t="shared" si="0"/>
        <v>26836</v>
      </c>
      <c r="K9" s="22">
        <v>38500</v>
      </c>
      <c r="L9" s="205">
        <v>11664</v>
      </c>
      <c r="M9" s="41" t="s">
        <v>201</v>
      </c>
      <c r="N9" s="61"/>
      <c r="O9" s="66"/>
      <c r="P9" s="66"/>
      <c r="Q9" s="66"/>
      <c r="R9" s="56"/>
      <c r="S9" s="56"/>
      <c r="T9" s="56"/>
    </row>
    <row r="10" spans="1:20" ht="14.25" customHeight="1">
      <c r="B10" s="41" t="s">
        <v>205</v>
      </c>
      <c r="C10" s="41" t="s">
        <v>195</v>
      </c>
      <c r="D10" s="41" t="s">
        <v>170</v>
      </c>
      <c r="E10" s="22"/>
      <c r="F10" s="145">
        <v>66036</v>
      </c>
      <c r="J10" s="22">
        <f t="shared" si="0"/>
        <v>66036</v>
      </c>
      <c r="K10" s="22">
        <v>94500</v>
      </c>
      <c r="L10" s="205">
        <v>28464</v>
      </c>
      <c r="M10" s="41" t="s">
        <v>201</v>
      </c>
      <c r="N10" s="60"/>
      <c r="O10" s="66"/>
      <c r="P10" s="66"/>
      <c r="Q10" s="66"/>
      <c r="R10" s="56"/>
      <c r="S10" s="56"/>
      <c r="T10" s="56"/>
    </row>
    <row r="11" spans="1:20" ht="14.25" customHeight="1">
      <c r="B11" s="41" t="s">
        <v>206</v>
      </c>
      <c r="C11" s="41" t="s">
        <v>195</v>
      </c>
      <c r="D11" s="41" t="s">
        <v>170</v>
      </c>
      <c r="E11" s="22"/>
      <c r="F11" s="145">
        <v>88086</v>
      </c>
      <c r="J11" s="22">
        <f t="shared" si="0"/>
        <v>88086</v>
      </c>
      <c r="K11" s="22">
        <v>126000</v>
      </c>
      <c r="L11" s="205">
        <v>37914</v>
      </c>
      <c r="M11" s="41" t="s">
        <v>201</v>
      </c>
      <c r="N11" s="60"/>
      <c r="O11" s="66"/>
      <c r="P11" s="66"/>
      <c r="Q11" s="66"/>
      <c r="R11" s="56"/>
      <c r="S11" s="56"/>
      <c r="T11" s="56"/>
    </row>
    <row r="12" spans="1:20" ht="14.25" customHeight="1">
      <c r="D12" s="154" t="s">
        <v>100</v>
      </c>
      <c r="E12" s="157">
        <f t="shared" ref="E12:I12" si="1">SUM(E2:E11)</f>
        <v>0</v>
      </c>
      <c r="F12" s="24">
        <f t="shared" si="1"/>
        <v>6399490</v>
      </c>
      <c r="G12" s="157">
        <f t="shared" si="1"/>
        <v>0</v>
      </c>
      <c r="H12" s="157">
        <f t="shared" si="1"/>
        <v>0</v>
      </c>
      <c r="I12" s="157">
        <f t="shared" si="1"/>
        <v>0</v>
      </c>
      <c r="J12" s="157"/>
      <c r="M12" s="176"/>
      <c r="N12" s="60"/>
      <c r="O12" s="66"/>
      <c r="P12" s="66"/>
      <c r="Q12" s="66"/>
      <c r="R12" s="56"/>
      <c r="S12" s="56"/>
      <c r="T12" s="56"/>
    </row>
    <row r="13" spans="1:20" ht="14.25" customHeight="1">
      <c r="D13" s="157"/>
      <c r="E13" s="157"/>
      <c r="F13" s="157"/>
      <c r="G13" s="157"/>
      <c r="H13" s="157"/>
      <c r="I13" s="184" t="s">
        <v>101</v>
      </c>
      <c r="J13" s="24">
        <f>SUM(E12:I12)</f>
        <v>6399490</v>
      </c>
      <c r="M13" s="176"/>
      <c r="N13" s="60"/>
      <c r="O13" s="66"/>
      <c r="P13" s="66"/>
      <c r="Q13" s="66"/>
      <c r="R13" s="56"/>
      <c r="S13" s="56"/>
      <c r="T13" s="56"/>
    </row>
    <row r="14" spans="1:20" ht="14.25" customHeight="1">
      <c r="M14" s="176"/>
      <c r="N14" s="60"/>
      <c r="O14" s="66"/>
      <c r="P14" s="66"/>
      <c r="Q14" s="66"/>
      <c r="R14" s="56"/>
      <c r="S14" s="56"/>
      <c r="T14" s="56"/>
    </row>
    <row r="15" spans="1:20" ht="14.25" customHeight="1">
      <c r="M15" s="176"/>
      <c r="N15" s="60"/>
      <c r="O15" s="66"/>
      <c r="P15" s="56"/>
      <c r="Q15" s="56"/>
      <c r="R15" s="56"/>
      <c r="S15" s="56"/>
      <c r="T15" s="56"/>
    </row>
    <row r="16" spans="1:20" ht="14.25" customHeight="1">
      <c r="M16" s="176"/>
      <c r="N16" s="60"/>
      <c r="O16" s="66"/>
      <c r="P16" s="56"/>
      <c r="Q16" s="56"/>
      <c r="R16" s="56"/>
      <c r="S16" s="56"/>
      <c r="T16" s="56"/>
    </row>
    <row r="17" spans="13:20" ht="14.25" customHeight="1">
      <c r="M17" s="157"/>
      <c r="N17" s="60"/>
      <c r="O17" s="66"/>
      <c r="P17" s="56"/>
      <c r="Q17" s="56"/>
      <c r="R17" s="56"/>
      <c r="S17" s="56"/>
      <c r="T17" s="56"/>
    </row>
    <row r="18" spans="13:20" ht="14.25" customHeight="1">
      <c r="N18" s="60"/>
      <c r="O18" s="66"/>
      <c r="P18" s="56"/>
      <c r="Q18" s="56"/>
      <c r="R18" s="56"/>
      <c r="S18" s="56"/>
      <c r="T18" s="56"/>
    </row>
    <row r="19" spans="13:20" ht="14.25" customHeight="1">
      <c r="N19" s="60"/>
      <c r="O19" s="66"/>
      <c r="P19" s="56"/>
      <c r="Q19" s="56"/>
      <c r="R19" s="56"/>
      <c r="S19" s="56"/>
      <c r="T19" s="56"/>
    </row>
    <row r="20" spans="13:20" ht="14.25" customHeight="1">
      <c r="N20" s="1"/>
    </row>
    <row r="21" spans="13:20" ht="14.25" customHeight="1"/>
    <row r="22" spans="13:20" ht="14.25" customHeight="1"/>
    <row r="23" spans="13:20" ht="14.25" customHeight="1"/>
    <row r="24" spans="13:20" ht="14.25" customHeight="1"/>
    <row r="25" spans="13:20" ht="14.25" customHeight="1"/>
    <row r="26" spans="13:20" ht="14.25" customHeight="1"/>
    <row r="27" spans="13:20" ht="14.25" customHeight="1"/>
    <row r="28" spans="13:20" ht="14.25" customHeight="1"/>
    <row r="29" spans="13:20" ht="14.25" customHeight="1"/>
    <row r="30" spans="13:20" ht="14.25" customHeight="1"/>
    <row r="31" spans="13:20" ht="14.25" customHeight="1"/>
    <row r="32" spans="13:20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0"/>
  <sheetViews>
    <sheetView workbookViewId="0">
      <selection activeCell="G16" sqref="G16"/>
    </sheetView>
  </sheetViews>
  <sheetFormatPr defaultColWidth="14.42578125" defaultRowHeight="15" customHeight="1"/>
  <cols>
    <col min="1" max="1" width="10.5703125" style="41" customWidth="1"/>
    <col min="2" max="2" width="14.42578125" style="41" customWidth="1"/>
    <col min="3" max="3" width="12" style="41" customWidth="1"/>
    <col min="4" max="4" width="23" style="41" customWidth="1"/>
    <col min="5" max="5" width="13.7109375" style="41" customWidth="1"/>
    <col min="6" max="6" width="10.7109375" style="41" customWidth="1"/>
    <col min="7" max="9" width="8.7109375" style="41" customWidth="1"/>
    <col min="10" max="11" width="18.7109375" style="41" customWidth="1"/>
    <col min="12" max="12" width="16" style="41" customWidth="1"/>
    <col min="13" max="13" width="31.42578125" style="153" customWidth="1"/>
    <col min="14" max="14" width="15.5703125" customWidth="1"/>
    <col min="15" max="27" width="8.7109375" customWidth="1"/>
  </cols>
  <sheetData>
    <row r="1" spans="1:23" ht="14.25" customHeight="1">
      <c r="A1" s="140" t="s">
        <v>56</v>
      </c>
      <c r="B1" s="140" t="s">
        <v>57</v>
      </c>
      <c r="C1" s="140" t="s">
        <v>58</v>
      </c>
      <c r="D1" s="140" t="s">
        <v>59</v>
      </c>
      <c r="E1" s="140" t="s">
        <v>1</v>
      </c>
      <c r="F1" s="140" t="s">
        <v>2</v>
      </c>
      <c r="G1" s="140" t="s">
        <v>3</v>
      </c>
      <c r="H1" s="140" t="s">
        <v>4</v>
      </c>
      <c r="I1" s="140" t="s">
        <v>5</v>
      </c>
      <c r="J1" s="140" t="s">
        <v>60</v>
      </c>
      <c r="K1" s="140" t="s">
        <v>61</v>
      </c>
      <c r="L1" s="140" t="s">
        <v>62</v>
      </c>
      <c r="M1" s="143" t="s">
        <v>63</v>
      </c>
      <c r="N1" s="72"/>
      <c r="O1" s="1"/>
      <c r="P1" s="23"/>
      <c r="Q1" s="1"/>
    </row>
    <row r="2" spans="1:23" ht="14.25" customHeight="1">
      <c r="A2" s="41" t="s">
        <v>64</v>
      </c>
      <c r="B2" s="41" t="s">
        <v>207</v>
      </c>
      <c r="D2" s="41" t="s">
        <v>208</v>
      </c>
      <c r="E2" s="145">
        <v>2295000</v>
      </c>
      <c r="J2" s="22">
        <f t="shared" ref="J2:J4" si="0">K2-L2</f>
        <v>2295000</v>
      </c>
      <c r="K2" s="22">
        <v>2700000</v>
      </c>
      <c r="L2" s="22">
        <v>405000</v>
      </c>
      <c r="M2" s="153" t="s">
        <v>209</v>
      </c>
      <c r="N2" s="82"/>
      <c r="O2" s="1"/>
      <c r="P2" s="1"/>
      <c r="Q2" s="1"/>
    </row>
    <row r="3" spans="1:23" ht="14.25" customHeight="1">
      <c r="B3" s="41" t="s">
        <v>210</v>
      </c>
      <c r="D3" s="41" t="s">
        <v>208</v>
      </c>
      <c r="E3" s="145">
        <v>801000</v>
      </c>
      <c r="J3" s="22">
        <f t="shared" si="0"/>
        <v>801000</v>
      </c>
      <c r="K3" s="22">
        <v>900000</v>
      </c>
      <c r="L3" s="22">
        <v>99000</v>
      </c>
      <c r="M3" s="153" t="s">
        <v>209</v>
      </c>
      <c r="N3" s="82"/>
      <c r="O3" s="1"/>
      <c r="P3" s="1"/>
      <c r="Q3" s="1"/>
    </row>
    <row r="4" spans="1:23" ht="14.25" customHeight="1">
      <c r="A4" s="152" t="s">
        <v>95</v>
      </c>
      <c r="B4" s="41" t="s">
        <v>210</v>
      </c>
      <c r="D4" s="41" t="s">
        <v>211</v>
      </c>
      <c r="F4" s="172">
        <v>409000</v>
      </c>
      <c r="J4" s="22">
        <f t="shared" si="0"/>
        <v>409000</v>
      </c>
      <c r="K4" s="206">
        <v>1500000</v>
      </c>
      <c r="L4" s="207">
        <v>1091000</v>
      </c>
      <c r="M4" s="153" t="s">
        <v>212</v>
      </c>
      <c r="N4" s="82"/>
      <c r="O4" s="1"/>
      <c r="P4" s="1"/>
      <c r="Q4" s="1"/>
    </row>
    <row r="5" spans="1:23" ht="14.25" customHeight="1">
      <c r="D5" s="154" t="s">
        <v>100</v>
      </c>
      <c r="E5" s="24">
        <f t="shared" ref="E5:I5" si="1">SUM(E2:E4)</f>
        <v>3096000</v>
      </c>
      <c r="F5" s="24">
        <f t="shared" si="1"/>
        <v>409000</v>
      </c>
      <c r="G5" s="157">
        <f t="shared" si="1"/>
        <v>0</v>
      </c>
      <c r="H5" s="157">
        <f t="shared" si="1"/>
        <v>0</v>
      </c>
      <c r="I5" s="157">
        <f t="shared" si="1"/>
        <v>0</v>
      </c>
      <c r="J5" s="157"/>
      <c r="M5" s="156"/>
      <c r="N5" s="1"/>
      <c r="O5" s="1"/>
      <c r="P5" s="1"/>
      <c r="Q5" s="1"/>
    </row>
    <row r="6" spans="1:23" ht="14.25" customHeight="1">
      <c r="D6" s="157"/>
      <c r="E6" s="157"/>
      <c r="F6" s="157"/>
      <c r="G6" s="157"/>
      <c r="H6" s="157"/>
      <c r="I6" s="184" t="s">
        <v>101</v>
      </c>
      <c r="J6" s="24">
        <f>SUM(E5:I5)</f>
        <v>3505000</v>
      </c>
      <c r="M6" s="156"/>
      <c r="N6" s="82"/>
      <c r="O6" s="1"/>
      <c r="P6" s="1"/>
      <c r="Q6" s="75"/>
      <c r="R6" s="32"/>
      <c r="S6" s="42"/>
      <c r="W6" s="32">
        <v>3505000</v>
      </c>
    </row>
    <row r="7" spans="1:23" ht="14.25" customHeight="1">
      <c r="M7" s="156"/>
      <c r="N7" s="1"/>
      <c r="O7" s="1"/>
      <c r="P7" s="1"/>
      <c r="Q7" s="82"/>
    </row>
    <row r="8" spans="1:23" ht="14.25" customHeight="1">
      <c r="M8" s="156"/>
      <c r="N8" s="1"/>
      <c r="O8" s="1"/>
      <c r="P8" s="1"/>
      <c r="Q8" s="1"/>
    </row>
    <row r="9" spans="1:23" ht="14.25" customHeight="1">
      <c r="M9" s="156"/>
      <c r="N9" s="1"/>
      <c r="O9" s="1"/>
      <c r="P9" s="1"/>
      <c r="Q9" s="1"/>
    </row>
    <row r="10" spans="1:23" ht="14.25" customHeight="1">
      <c r="M10" s="162"/>
      <c r="N10" s="1"/>
      <c r="O10" s="1"/>
      <c r="P10" s="1"/>
      <c r="Q10" s="1"/>
    </row>
    <row r="11" spans="1:23" ht="14.25" customHeight="1">
      <c r="N11" s="1"/>
      <c r="O11" s="1"/>
      <c r="P11" s="1"/>
      <c r="Q11" s="75"/>
    </row>
    <row r="12" spans="1:23" ht="14.25" customHeight="1">
      <c r="N12" s="1"/>
      <c r="O12" s="1"/>
      <c r="P12" s="1"/>
      <c r="Q12" s="1"/>
    </row>
    <row r="13" spans="1:23" ht="14.25" customHeight="1">
      <c r="N13" s="1"/>
      <c r="O13" s="1"/>
      <c r="P13" s="1"/>
      <c r="Q13" s="1"/>
    </row>
    <row r="14" spans="1:23" ht="14.25" customHeight="1">
      <c r="N14" s="1"/>
      <c r="O14" s="1"/>
      <c r="P14" s="1"/>
      <c r="Q14" s="1"/>
    </row>
    <row r="15" spans="1:23" ht="14.25" customHeight="1">
      <c r="N15" s="1"/>
      <c r="O15" s="1"/>
      <c r="P15" s="1"/>
      <c r="Q15" s="1"/>
    </row>
    <row r="16" spans="1:23" ht="14.25" customHeight="1">
      <c r="N16" s="1"/>
      <c r="O16" s="1"/>
      <c r="P16" s="1"/>
      <c r="Q16" s="1"/>
    </row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N16"/>
  <sheetViews>
    <sheetView workbookViewId="0">
      <selection activeCell="O1" sqref="O1:O1048576"/>
    </sheetView>
  </sheetViews>
  <sheetFormatPr defaultColWidth="14.42578125" defaultRowHeight="15" customHeight="1"/>
  <cols>
    <col min="1" max="1" width="14.42578125" style="41"/>
    <col min="2" max="2" width="22" style="41" customWidth="1"/>
    <col min="3" max="3" width="11.85546875" style="41" customWidth="1"/>
    <col min="4" max="4" width="24.140625" style="41" customWidth="1"/>
    <col min="5" max="9" width="10.7109375" style="41" customWidth="1"/>
    <col min="10" max="10" width="14.42578125" style="41"/>
    <col min="11" max="11" width="12.42578125" style="41" customWidth="1"/>
    <col min="12" max="12" width="16.85546875" style="41" customWidth="1"/>
    <col min="13" max="13" width="52" style="41" customWidth="1"/>
  </cols>
  <sheetData>
    <row r="1" spans="1:14" ht="14.25" customHeight="1">
      <c r="A1" s="140" t="s">
        <v>56</v>
      </c>
      <c r="B1" s="140" t="s">
        <v>57</v>
      </c>
      <c r="C1" s="140" t="s">
        <v>58</v>
      </c>
      <c r="D1" s="140" t="s">
        <v>59</v>
      </c>
      <c r="E1" s="140" t="s">
        <v>1</v>
      </c>
      <c r="F1" s="140" t="s">
        <v>2</v>
      </c>
      <c r="G1" s="140" t="s">
        <v>3</v>
      </c>
      <c r="H1" s="140" t="s">
        <v>4</v>
      </c>
      <c r="I1" s="140" t="s">
        <v>5</v>
      </c>
      <c r="J1" s="140" t="s">
        <v>60</v>
      </c>
      <c r="K1" s="140" t="s">
        <v>61</v>
      </c>
      <c r="L1" s="140" t="s">
        <v>62</v>
      </c>
      <c r="M1" s="140" t="s">
        <v>63</v>
      </c>
      <c r="N1" s="60"/>
    </row>
    <row r="2" spans="1:14">
      <c r="A2" s="41" t="s">
        <v>87</v>
      </c>
      <c r="B2" s="41" t="s">
        <v>213</v>
      </c>
      <c r="D2" s="41" t="s">
        <v>214</v>
      </c>
      <c r="E2" s="172">
        <v>62647</v>
      </c>
      <c r="F2" s="41">
        <v>0</v>
      </c>
      <c r="G2" s="41">
        <v>0</v>
      </c>
      <c r="H2" s="41">
        <v>0</v>
      </c>
      <c r="I2" s="41">
        <v>0</v>
      </c>
      <c r="J2" s="172">
        <f>K2-L2</f>
        <v>62647</v>
      </c>
      <c r="K2" s="172">
        <v>115000</v>
      </c>
      <c r="L2" s="172">
        <v>52353</v>
      </c>
      <c r="M2" s="208" t="s">
        <v>113</v>
      </c>
      <c r="N2" s="60"/>
    </row>
    <row r="3" spans="1:14">
      <c r="D3" s="154" t="s">
        <v>100</v>
      </c>
      <c r="E3" s="209">
        <f>E2</f>
        <v>62647</v>
      </c>
      <c r="F3" s="157">
        <v>0</v>
      </c>
      <c r="G3" s="157">
        <v>0</v>
      </c>
      <c r="H3" s="157">
        <v>0</v>
      </c>
      <c r="I3" s="157">
        <v>0</v>
      </c>
      <c r="J3" s="210"/>
      <c r="M3" s="176"/>
      <c r="N3" s="60"/>
    </row>
    <row r="4" spans="1:14">
      <c r="D4" s="157"/>
      <c r="E4" s="157"/>
      <c r="F4" s="157"/>
      <c r="G4" s="157"/>
      <c r="H4" s="157"/>
      <c r="I4" s="184" t="s">
        <v>101</v>
      </c>
      <c r="J4" s="211">
        <f>SUM(E3:I3)</f>
        <v>62647</v>
      </c>
      <c r="M4" s="176"/>
      <c r="N4" s="60"/>
    </row>
    <row r="5" spans="1:14">
      <c r="D5" s="157"/>
      <c r="E5" s="157"/>
      <c r="F5" s="157"/>
      <c r="G5" s="157"/>
      <c r="H5" s="157"/>
      <c r="I5" s="157"/>
      <c r="J5" s="157"/>
      <c r="M5" s="176"/>
      <c r="N5" s="60"/>
    </row>
    <row r="6" spans="1:14">
      <c r="D6" s="157"/>
      <c r="E6" s="157"/>
      <c r="F6" s="157"/>
      <c r="G6" s="157"/>
      <c r="H6" s="157"/>
      <c r="I6" s="157"/>
      <c r="J6" s="157"/>
      <c r="M6" s="176"/>
      <c r="N6" s="60"/>
    </row>
    <row r="7" spans="1:14">
      <c r="M7" s="176"/>
      <c r="N7" s="60"/>
    </row>
    <row r="8" spans="1:14">
      <c r="M8" s="157"/>
      <c r="N8" s="60"/>
    </row>
    <row r="9" spans="1:14">
      <c r="N9" s="60"/>
    </row>
    <row r="10" spans="1:14">
      <c r="J10" s="22"/>
      <c r="K10" s="22"/>
      <c r="N10" s="60"/>
    </row>
    <row r="11" spans="1:14">
      <c r="N11" s="60"/>
    </row>
    <row r="12" spans="1:14">
      <c r="J12" s="22"/>
      <c r="K12" s="22"/>
      <c r="N12" s="60"/>
    </row>
    <row r="13" spans="1:14">
      <c r="A13" s="96"/>
      <c r="B13" s="96"/>
      <c r="C13" s="96"/>
      <c r="D13" s="96"/>
      <c r="E13" s="96"/>
      <c r="F13" s="96"/>
      <c r="G13" s="96"/>
      <c r="H13" s="96"/>
      <c r="I13" s="96"/>
      <c r="J13" s="28"/>
      <c r="K13" s="28"/>
      <c r="L13" s="96"/>
      <c r="M13" s="96"/>
      <c r="N13" s="67"/>
    </row>
    <row r="14" spans="1:14">
      <c r="A14" s="96"/>
      <c r="B14" s="96"/>
      <c r="C14" s="96"/>
      <c r="D14" s="96"/>
      <c r="E14" s="96"/>
      <c r="F14" s="96"/>
      <c r="G14" s="96"/>
      <c r="H14" s="96"/>
      <c r="I14" s="96"/>
      <c r="J14" s="28"/>
      <c r="K14" s="28"/>
      <c r="L14" s="96"/>
      <c r="M14" s="96"/>
      <c r="N14" s="67"/>
    </row>
    <row r="15" spans="1:14">
      <c r="J15" s="28"/>
      <c r="K15" s="28"/>
    </row>
    <row r="16" spans="1:14">
      <c r="J16" s="28"/>
      <c r="K16" s="28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22"/>
  <sheetViews>
    <sheetView workbookViewId="0">
      <selection activeCell="C3" sqref="C3"/>
    </sheetView>
  </sheetViews>
  <sheetFormatPr defaultColWidth="14.42578125" defaultRowHeight="15" customHeight="1"/>
  <cols>
    <col min="1" max="1" width="14.42578125" style="41"/>
    <col min="2" max="2" width="25.5703125" style="41" customWidth="1"/>
    <col min="3" max="3" width="14.42578125" style="41"/>
    <col min="4" max="4" width="29.28515625" style="41" customWidth="1"/>
    <col min="5" max="9" width="10.7109375" style="41" customWidth="1"/>
    <col min="10" max="13" width="14.42578125" style="41"/>
  </cols>
  <sheetData>
    <row r="1" spans="1:15" ht="14.25" customHeight="1">
      <c r="A1" s="140" t="s">
        <v>56</v>
      </c>
      <c r="B1" s="140" t="s">
        <v>57</v>
      </c>
      <c r="C1" s="140" t="s">
        <v>58</v>
      </c>
      <c r="D1" s="140" t="s">
        <v>59</v>
      </c>
      <c r="E1" s="140" t="s">
        <v>1</v>
      </c>
      <c r="F1" s="140" t="s">
        <v>2</v>
      </c>
      <c r="G1" s="140" t="s">
        <v>3</v>
      </c>
      <c r="H1" s="140" t="s">
        <v>4</v>
      </c>
      <c r="I1" s="140" t="s">
        <v>5</v>
      </c>
      <c r="J1" s="140" t="s">
        <v>60</v>
      </c>
      <c r="K1" s="140" t="s">
        <v>61</v>
      </c>
      <c r="L1" s="140" t="s">
        <v>62</v>
      </c>
      <c r="M1" s="140" t="s">
        <v>63</v>
      </c>
      <c r="N1" s="72"/>
      <c r="O1" s="1"/>
    </row>
    <row r="2" spans="1:15">
      <c r="A2" s="152" t="s">
        <v>95</v>
      </c>
      <c r="B2" s="41" t="s">
        <v>215</v>
      </c>
      <c r="D2" s="41" t="s">
        <v>170</v>
      </c>
      <c r="E2" s="22"/>
      <c r="F2" s="22"/>
      <c r="G2" s="22"/>
      <c r="H2" s="22">
        <v>1120000</v>
      </c>
      <c r="I2" s="22"/>
      <c r="J2" s="22">
        <v>1120000</v>
      </c>
      <c r="K2" s="93">
        <v>1600000</v>
      </c>
      <c r="L2" s="22">
        <v>480000</v>
      </c>
      <c r="M2" s="41" t="s">
        <v>216</v>
      </c>
      <c r="O2" s="1"/>
    </row>
    <row r="3" spans="1:15">
      <c r="B3" s="41" t="s">
        <v>217</v>
      </c>
      <c r="D3" s="41" t="s">
        <v>170</v>
      </c>
      <c r="E3" s="22"/>
      <c r="F3" s="22">
        <v>183750</v>
      </c>
      <c r="G3" s="22"/>
      <c r="H3" s="22"/>
      <c r="I3" s="22"/>
      <c r="J3" s="22">
        <v>183750</v>
      </c>
      <c r="K3" s="93">
        <v>262500</v>
      </c>
      <c r="L3" s="22">
        <v>78750</v>
      </c>
      <c r="M3" s="41" t="s">
        <v>216</v>
      </c>
      <c r="O3" s="1"/>
    </row>
    <row r="4" spans="1:15">
      <c r="B4" s="41" t="s">
        <v>218</v>
      </c>
      <c r="D4" s="41" t="s">
        <v>192</v>
      </c>
      <c r="E4" s="22"/>
      <c r="F4" s="22"/>
      <c r="G4" s="28">
        <v>2457000</v>
      </c>
      <c r="H4" s="22"/>
      <c r="I4" s="22"/>
      <c r="J4" s="28">
        <v>2457000</v>
      </c>
      <c r="K4" s="93">
        <v>3510000</v>
      </c>
      <c r="L4" s="28">
        <v>1053000</v>
      </c>
      <c r="M4" s="41" t="s">
        <v>216</v>
      </c>
      <c r="O4" s="1"/>
    </row>
    <row r="5" spans="1:15">
      <c r="B5" s="41" t="s">
        <v>219</v>
      </c>
      <c r="D5" s="41" t="s">
        <v>192</v>
      </c>
      <c r="E5" s="22"/>
      <c r="F5" s="22"/>
      <c r="G5" s="22"/>
      <c r="H5" s="22"/>
      <c r="I5" s="28">
        <v>459200</v>
      </c>
      <c r="J5" s="28">
        <v>459200</v>
      </c>
      <c r="K5" s="93">
        <v>656000</v>
      </c>
      <c r="L5" s="28">
        <v>196800</v>
      </c>
      <c r="M5" s="41" t="s">
        <v>216</v>
      </c>
      <c r="O5" s="1"/>
    </row>
    <row r="6" spans="1:15">
      <c r="B6" s="41" t="s">
        <v>220</v>
      </c>
      <c r="D6" s="41" t="s">
        <v>192</v>
      </c>
      <c r="E6" s="22"/>
      <c r="F6" s="22"/>
      <c r="G6" s="28">
        <v>1194375</v>
      </c>
      <c r="H6" s="22"/>
      <c r="I6" s="22"/>
      <c r="J6" s="28">
        <v>1194375</v>
      </c>
      <c r="K6" s="93">
        <v>1706250</v>
      </c>
      <c r="L6" s="28">
        <v>511875</v>
      </c>
      <c r="M6" s="41" t="s">
        <v>216</v>
      </c>
      <c r="O6" s="1"/>
    </row>
    <row r="7" spans="1:15">
      <c r="B7" s="41" t="s">
        <v>221</v>
      </c>
      <c r="D7" s="41" t="s">
        <v>192</v>
      </c>
      <c r="E7" s="22"/>
      <c r="F7" s="22"/>
      <c r="G7" s="22"/>
      <c r="H7" s="28">
        <v>840000</v>
      </c>
      <c r="I7" s="22"/>
      <c r="J7" s="28">
        <v>840000</v>
      </c>
      <c r="K7" s="93">
        <v>1200000</v>
      </c>
      <c r="L7" s="28">
        <v>360000</v>
      </c>
      <c r="M7" s="41" t="s">
        <v>216</v>
      </c>
      <c r="O7" s="1"/>
    </row>
    <row r="8" spans="1:15">
      <c r="B8" s="41" t="s">
        <v>222</v>
      </c>
      <c r="D8" s="41" t="s">
        <v>192</v>
      </c>
      <c r="E8" s="22"/>
      <c r="F8" s="22"/>
      <c r="G8" s="22"/>
      <c r="H8" s="22">
        <v>910000</v>
      </c>
      <c r="I8" s="22"/>
      <c r="J8" s="22">
        <v>910000</v>
      </c>
      <c r="K8" s="28">
        <v>1300000</v>
      </c>
      <c r="L8" s="22">
        <v>390000</v>
      </c>
      <c r="M8" s="41" t="s">
        <v>216</v>
      </c>
      <c r="O8" s="1"/>
    </row>
    <row r="9" spans="1:15">
      <c r="D9" s="154" t="s">
        <v>223</v>
      </c>
      <c r="E9" s="24">
        <v>0</v>
      </c>
      <c r="F9" s="24">
        <f t="shared" ref="F9:I9" si="0">SUM(F2:F8)</f>
        <v>183750</v>
      </c>
      <c r="G9" s="24">
        <f t="shared" si="0"/>
        <v>3651375</v>
      </c>
      <c r="H9" s="24">
        <f t="shared" si="0"/>
        <v>2870000</v>
      </c>
      <c r="I9" s="24">
        <f t="shared" si="0"/>
        <v>459200</v>
      </c>
      <c r="J9" s="30"/>
      <c r="K9" s="96"/>
      <c r="L9" s="96"/>
      <c r="M9" s="176"/>
      <c r="O9" s="1"/>
    </row>
    <row r="10" spans="1:15">
      <c r="D10" s="157"/>
      <c r="E10" s="157"/>
      <c r="F10" s="157"/>
      <c r="G10" s="157"/>
      <c r="H10" s="157"/>
      <c r="I10" s="184" t="s">
        <v>101</v>
      </c>
      <c r="J10" s="24">
        <f>SUM(E9:I9)</f>
        <v>7164325</v>
      </c>
      <c r="M10" s="176"/>
      <c r="O10" s="1"/>
    </row>
    <row r="11" spans="1:15">
      <c r="M11" s="176"/>
      <c r="O11" s="1"/>
    </row>
    <row r="12" spans="1:15">
      <c r="M12" s="176"/>
      <c r="O12" s="1"/>
    </row>
    <row r="13" spans="1:15">
      <c r="M13" s="176"/>
      <c r="O13" s="1"/>
    </row>
    <row r="14" spans="1:15">
      <c r="M14" s="157"/>
      <c r="O14" s="1"/>
    </row>
    <row r="15" spans="1:15">
      <c r="N15" s="1"/>
      <c r="O15" s="1"/>
    </row>
    <row r="16" spans="1:15">
      <c r="J16" s="205"/>
      <c r="N16" s="1"/>
      <c r="O16" s="1"/>
    </row>
    <row r="17" spans="8:15">
      <c r="J17" s="205"/>
      <c r="N17" s="1"/>
      <c r="O17" s="1"/>
    </row>
    <row r="18" spans="8:15">
      <c r="J18" s="53"/>
    </row>
    <row r="19" spans="8:15">
      <c r="J19" s="28"/>
    </row>
    <row r="20" spans="8:15">
      <c r="H20" s="28"/>
      <c r="I20" s="28"/>
      <c r="J20" s="28"/>
      <c r="K20" s="28"/>
      <c r="L20" s="28"/>
      <c r="M20" s="28"/>
      <c r="N20" s="32"/>
    </row>
    <row r="21" spans="8:15">
      <c r="H21" s="28"/>
      <c r="I21" s="28"/>
      <c r="J21" s="53"/>
      <c r="K21" s="28"/>
      <c r="L21" s="28"/>
      <c r="M21" s="28"/>
      <c r="N21" s="32"/>
    </row>
    <row r="22" spans="8:15">
      <c r="J22" s="53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Q20"/>
  <sheetViews>
    <sheetView workbookViewId="0">
      <selection activeCell="H18" sqref="H18"/>
    </sheetView>
  </sheetViews>
  <sheetFormatPr defaultColWidth="14.42578125" defaultRowHeight="15" customHeight="1"/>
  <cols>
    <col min="1" max="1" width="14.42578125" style="41"/>
    <col min="2" max="2" width="23.7109375" style="41" customWidth="1"/>
    <col min="3" max="3" width="11.28515625" style="41" customWidth="1"/>
    <col min="4" max="4" width="22.7109375" style="41" customWidth="1"/>
    <col min="5" max="5" width="10.7109375" style="41" customWidth="1"/>
    <col min="6" max="6" width="8.85546875" style="41" customWidth="1"/>
    <col min="7" max="9" width="10.7109375" style="41" customWidth="1"/>
    <col min="10" max="12" width="14.42578125" style="41"/>
    <col min="13" max="13" width="106.140625" style="203" customWidth="1"/>
  </cols>
  <sheetData>
    <row r="1" spans="1:17" ht="15" customHeight="1">
      <c r="A1" s="140" t="s">
        <v>56</v>
      </c>
      <c r="B1" s="140" t="s">
        <v>57</v>
      </c>
      <c r="C1" s="140" t="s">
        <v>58</v>
      </c>
      <c r="D1" s="140" t="s">
        <v>59</v>
      </c>
      <c r="E1" s="140" t="s">
        <v>1</v>
      </c>
      <c r="F1" s="140" t="s">
        <v>2</v>
      </c>
      <c r="G1" s="140" t="s">
        <v>3</v>
      </c>
      <c r="H1" s="140" t="s">
        <v>4</v>
      </c>
      <c r="I1" s="140" t="s">
        <v>5</v>
      </c>
      <c r="J1" s="140" t="s">
        <v>60</v>
      </c>
      <c r="K1" s="140" t="s">
        <v>61</v>
      </c>
      <c r="L1" s="140" t="s">
        <v>62</v>
      </c>
      <c r="M1" s="198" t="s">
        <v>63</v>
      </c>
      <c r="N1" s="72"/>
      <c r="O1" s="1"/>
    </row>
    <row r="2" spans="1:17" ht="15" customHeight="1">
      <c r="A2" s="41" t="s">
        <v>87</v>
      </c>
      <c r="B2" s="158" t="s">
        <v>224</v>
      </c>
      <c r="C2" s="41" t="s">
        <v>77</v>
      </c>
      <c r="D2" s="41" t="s">
        <v>117</v>
      </c>
      <c r="E2" s="145">
        <v>4142.8</v>
      </c>
      <c r="F2" s="22"/>
      <c r="G2" s="22"/>
      <c r="H2" s="22"/>
      <c r="I2" s="22"/>
      <c r="J2" s="22">
        <f t="shared" ref="J2:J11" si="0">SUM(E2:I2)</f>
        <v>4142.8</v>
      </c>
      <c r="K2" s="22">
        <v>18204</v>
      </c>
      <c r="L2" s="22">
        <v>14061.2</v>
      </c>
      <c r="M2" s="212" t="s">
        <v>89</v>
      </c>
      <c r="N2" s="60"/>
      <c r="O2" s="60"/>
    </row>
    <row r="3" spans="1:17" ht="15" customHeight="1">
      <c r="B3" s="158" t="s">
        <v>225</v>
      </c>
      <c r="C3" s="41" t="s">
        <v>77</v>
      </c>
      <c r="D3" s="41" t="s">
        <v>226</v>
      </c>
      <c r="E3" s="22"/>
      <c r="F3" s="22">
        <v>37049</v>
      </c>
      <c r="G3" s="22"/>
      <c r="H3" s="22"/>
      <c r="I3" s="22"/>
      <c r="J3" s="22">
        <f t="shared" si="0"/>
        <v>37049</v>
      </c>
      <c r="K3" s="22">
        <v>91020</v>
      </c>
      <c r="L3" s="22">
        <v>53971</v>
      </c>
      <c r="M3" s="212" t="s">
        <v>89</v>
      </c>
      <c r="N3" s="60"/>
      <c r="O3" s="60"/>
    </row>
    <row r="4" spans="1:17" ht="15" customHeight="1">
      <c r="B4" s="158" t="s">
        <v>227</v>
      </c>
      <c r="C4" s="41" t="s">
        <v>77</v>
      </c>
      <c r="D4" s="41" t="s">
        <v>117</v>
      </c>
      <c r="E4" s="145">
        <v>4142.8</v>
      </c>
      <c r="F4" s="22"/>
      <c r="G4" s="22"/>
      <c r="H4" s="22"/>
      <c r="I4" s="22"/>
      <c r="J4" s="22">
        <f t="shared" si="0"/>
        <v>4142.8</v>
      </c>
      <c r="K4" s="22">
        <v>18204</v>
      </c>
      <c r="L4" s="22">
        <v>14061.2</v>
      </c>
      <c r="M4" s="212" t="s">
        <v>89</v>
      </c>
      <c r="N4" s="60"/>
      <c r="O4" s="60"/>
    </row>
    <row r="5" spans="1:17" ht="15" customHeight="1">
      <c r="B5" s="158" t="s">
        <v>228</v>
      </c>
      <c r="C5" s="41" t="s">
        <v>77</v>
      </c>
      <c r="D5" s="41" t="s">
        <v>117</v>
      </c>
      <c r="E5" s="145">
        <v>4142.8</v>
      </c>
      <c r="F5" s="22"/>
      <c r="G5" s="22"/>
      <c r="H5" s="22"/>
      <c r="I5" s="22"/>
      <c r="J5" s="22">
        <f t="shared" si="0"/>
        <v>4142.8</v>
      </c>
      <c r="K5" s="22">
        <v>18204</v>
      </c>
      <c r="L5" s="22">
        <v>14061.2</v>
      </c>
      <c r="M5" s="212" t="s">
        <v>89</v>
      </c>
      <c r="N5" s="60"/>
      <c r="O5" s="60"/>
    </row>
    <row r="6" spans="1:17" ht="15" customHeight="1">
      <c r="B6" s="158" t="s">
        <v>229</v>
      </c>
      <c r="C6" s="41" t="s">
        <v>77</v>
      </c>
      <c r="D6" s="41" t="s">
        <v>162</v>
      </c>
      <c r="E6" s="22"/>
      <c r="F6" s="22">
        <v>12428.4</v>
      </c>
      <c r="G6" s="22"/>
      <c r="H6" s="22"/>
      <c r="I6" s="22"/>
      <c r="J6" s="22">
        <f t="shared" si="0"/>
        <v>12428.4</v>
      </c>
      <c r="K6" s="22">
        <v>54612</v>
      </c>
      <c r="L6" s="22">
        <v>42183.600000000006</v>
      </c>
      <c r="M6" s="212" t="s">
        <v>89</v>
      </c>
      <c r="N6" s="60"/>
      <c r="O6" s="60"/>
      <c r="Q6" s="42"/>
    </row>
    <row r="7" spans="1:17" ht="15" customHeight="1">
      <c r="B7" s="158" t="s">
        <v>230</v>
      </c>
      <c r="D7" s="41" t="s">
        <v>117</v>
      </c>
      <c r="E7" s="22"/>
      <c r="F7" s="22"/>
      <c r="G7" s="145">
        <v>11850.75</v>
      </c>
      <c r="H7" s="22"/>
      <c r="I7" s="22"/>
      <c r="J7" s="22">
        <f t="shared" si="0"/>
        <v>11850.75</v>
      </c>
      <c r="K7" s="22">
        <v>18204</v>
      </c>
      <c r="L7" s="22">
        <v>6353.25</v>
      </c>
      <c r="M7" s="212" t="s">
        <v>89</v>
      </c>
      <c r="N7" s="60"/>
      <c r="O7" s="60"/>
      <c r="Q7" s="42"/>
    </row>
    <row r="8" spans="1:17" ht="15" customHeight="1">
      <c r="B8" s="158" t="s">
        <v>231</v>
      </c>
      <c r="D8" s="41" t="s">
        <v>115</v>
      </c>
      <c r="E8" s="22"/>
      <c r="F8" s="22"/>
      <c r="G8" s="22">
        <v>23701.5</v>
      </c>
      <c r="H8" s="22"/>
      <c r="I8" s="22"/>
      <c r="J8" s="22">
        <f t="shared" si="0"/>
        <v>23701.5</v>
      </c>
      <c r="K8" s="22">
        <v>36408</v>
      </c>
      <c r="L8" s="22">
        <v>12706.5</v>
      </c>
      <c r="M8" s="212" t="s">
        <v>89</v>
      </c>
      <c r="N8" s="60"/>
      <c r="O8" s="60"/>
      <c r="Q8" s="42"/>
    </row>
    <row r="9" spans="1:17" ht="15" customHeight="1">
      <c r="B9" s="158" t="s">
        <v>232</v>
      </c>
      <c r="D9" s="41" t="s">
        <v>115</v>
      </c>
      <c r="E9" s="22"/>
      <c r="F9" s="22"/>
      <c r="G9" s="22">
        <v>23702.5</v>
      </c>
      <c r="H9" s="22"/>
      <c r="I9" s="22"/>
      <c r="J9" s="22">
        <f t="shared" si="0"/>
        <v>23702.5</v>
      </c>
      <c r="K9" s="22">
        <v>36408</v>
      </c>
      <c r="L9" s="22">
        <v>12706.5</v>
      </c>
      <c r="M9" s="212" t="s">
        <v>89</v>
      </c>
      <c r="N9" s="60"/>
      <c r="O9" s="60"/>
      <c r="Q9" s="42"/>
    </row>
    <row r="10" spans="1:17" ht="15" customHeight="1">
      <c r="B10" s="158" t="s">
        <v>233</v>
      </c>
      <c r="D10" s="41" t="s">
        <v>115</v>
      </c>
      <c r="E10" s="22"/>
      <c r="F10" s="22"/>
      <c r="G10" s="22">
        <v>23701.5</v>
      </c>
      <c r="H10" s="22"/>
      <c r="I10" s="22"/>
      <c r="J10" s="22">
        <f t="shared" si="0"/>
        <v>23701.5</v>
      </c>
      <c r="K10" s="22">
        <v>36408</v>
      </c>
      <c r="L10" s="22">
        <v>12706.5</v>
      </c>
      <c r="M10" s="212" t="s">
        <v>89</v>
      </c>
      <c r="N10" s="60"/>
      <c r="O10" s="60"/>
      <c r="Q10" s="42"/>
    </row>
    <row r="11" spans="1:17" ht="15" customHeight="1">
      <c r="B11" s="158" t="s">
        <v>234</v>
      </c>
      <c r="C11" s="41" t="s">
        <v>77</v>
      </c>
      <c r="D11" s="41" t="s">
        <v>226</v>
      </c>
      <c r="E11" s="22"/>
      <c r="F11" s="22">
        <v>37049</v>
      </c>
      <c r="G11" s="22"/>
      <c r="H11" s="22"/>
      <c r="I11" s="22"/>
      <c r="J11" s="22">
        <f t="shared" si="0"/>
        <v>37049</v>
      </c>
      <c r="K11" s="22">
        <v>91020</v>
      </c>
      <c r="L11" s="22">
        <v>53971</v>
      </c>
      <c r="M11" s="212" t="s">
        <v>89</v>
      </c>
      <c r="N11" s="60"/>
      <c r="O11" s="60"/>
      <c r="Q11" s="83"/>
    </row>
    <row r="12" spans="1:17" ht="15" customHeight="1">
      <c r="D12" s="154" t="s">
        <v>100</v>
      </c>
      <c r="E12" s="24">
        <f t="shared" ref="E12:I12" si="1">SUM(E2:E11)</f>
        <v>12428.400000000001</v>
      </c>
      <c r="F12" s="24">
        <f t="shared" si="1"/>
        <v>86526.399999999994</v>
      </c>
      <c r="G12" s="24">
        <f t="shared" si="1"/>
        <v>82956.25</v>
      </c>
      <c r="H12" s="24">
        <f t="shared" si="1"/>
        <v>0</v>
      </c>
      <c r="I12" s="24">
        <f t="shared" si="1"/>
        <v>0</v>
      </c>
      <c r="K12" s="22"/>
      <c r="L12" s="24"/>
      <c r="M12" s="213"/>
      <c r="N12" s="57"/>
      <c r="O12" s="60"/>
    </row>
    <row r="13" spans="1:17" ht="15" customHeight="1">
      <c r="E13" s="22"/>
      <c r="F13" s="145"/>
      <c r="G13" s="22"/>
      <c r="H13" s="145"/>
      <c r="I13" s="184" t="s">
        <v>101</v>
      </c>
      <c r="J13" s="24">
        <f>SUM(J2:J11)</f>
        <v>181911.05000000002</v>
      </c>
      <c r="K13" s="22"/>
      <c r="L13" s="22"/>
      <c r="M13" s="213"/>
      <c r="N13" s="84"/>
      <c r="O13" s="60"/>
    </row>
    <row r="14" spans="1:17" ht="15" customHeight="1">
      <c r="M14" s="213"/>
      <c r="N14" s="57"/>
      <c r="O14" s="60"/>
    </row>
    <row r="15" spans="1:17" ht="15" customHeight="1">
      <c r="M15" s="213"/>
      <c r="N15" s="57"/>
      <c r="O15" s="60"/>
    </row>
    <row r="16" spans="1:17" ht="15" customHeight="1">
      <c r="M16" s="213"/>
      <c r="N16" s="57"/>
      <c r="O16" s="60"/>
    </row>
    <row r="17" spans="13:15" ht="15" customHeight="1">
      <c r="M17" s="214"/>
      <c r="N17" s="60"/>
      <c r="O17" s="60"/>
    </row>
    <row r="18" spans="13:15" ht="15" customHeight="1">
      <c r="N18" s="1"/>
      <c r="O18" s="1"/>
    </row>
    <row r="19" spans="13:15" ht="15" customHeight="1">
      <c r="N19" s="1"/>
      <c r="O19" s="1"/>
    </row>
    <row r="20" spans="13:15" ht="15" customHeight="1">
      <c r="N20" s="1"/>
      <c r="O20" s="1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12"/>
  <sheetViews>
    <sheetView workbookViewId="0">
      <selection activeCell="D11" sqref="D11"/>
    </sheetView>
  </sheetViews>
  <sheetFormatPr defaultColWidth="14.42578125" defaultRowHeight="15" customHeight="1"/>
  <cols>
    <col min="1" max="1" width="14.42578125" style="41"/>
    <col min="2" max="2" width="24.42578125" style="153" customWidth="1"/>
    <col min="3" max="4" width="14.42578125" style="41"/>
    <col min="5" max="9" width="10.7109375" style="41" customWidth="1"/>
    <col min="10" max="12" width="14.42578125" style="41"/>
    <col min="13" max="13" width="33.85546875" style="41" customWidth="1"/>
  </cols>
  <sheetData>
    <row r="1" spans="1:15" ht="14.25" customHeight="1">
      <c r="A1" s="140" t="s">
        <v>56</v>
      </c>
      <c r="B1" s="143" t="s">
        <v>57</v>
      </c>
      <c r="C1" s="140" t="s">
        <v>58</v>
      </c>
      <c r="D1" s="140" t="s">
        <v>59</v>
      </c>
      <c r="E1" s="140" t="s">
        <v>1</v>
      </c>
      <c r="F1" s="140" t="s">
        <v>2</v>
      </c>
      <c r="G1" s="140" t="s">
        <v>3</v>
      </c>
      <c r="H1" s="140" t="s">
        <v>4</v>
      </c>
      <c r="I1" s="140" t="s">
        <v>5</v>
      </c>
      <c r="J1" s="140" t="s">
        <v>60</v>
      </c>
      <c r="K1" s="140" t="s">
        <v>61</v>
      </c>
      <c r="L1" s="140" t="s">
        <v>62</v>
      </c>
      <c r="M1" s="140" t="s">
        <v>63</v>
      </c>
      <c r="N1" s="72"/>
      <c r="O1" s="1"/>
    </row>
    <row r="2" spans="1:15">
      <c r="A2" s="152" t="s">
        <v>95</v>
      </c>
      <c r="B2" s="150" t="s">
        <v>235</v>
      </c>
      <c r="D2" s="41" t="s">
        <v>236</v>
      </c>
      <c r="E2" s="22">
        <v>251149</v>
      </c>
      <c r="F2" s="22"/>
      <c r="G2" s="22"/>
      <c r="H2" s="22"/>
      <c r="I2" s="22"/>
      <c r="J2" s="22">
        <v>251149</v>
      </c>
      <c r="K2" s="22">
        <v>564000</v>
      </c>
      <c r="L2" s="22">
        <v>312851</v>
      </c>
      <c r="M2" s="41" t="s">
        <v>124</v>
      </c>
      <c r="N2" s="60"/>
      <c r="O2" s="60"/>
    </row>
    <row r="3" spans="1:15">
      <c r="B3" s="150" t="s">
        <v>237</v>
      </c>
      <c r="D3" s="41" t="s">
        <v>236</v>
      </c>
      <c r="E3" s="22"/>
      <c r="F3" s="22">
        <v>109868</v>
      </c>
      <c r="G3" s="22"/>
      <c r="H3" s="22"/>
      <c r="I3" s="22"/>
      <c r="J3" s="22">
        <v>109868</v>
      </c>
      <c r="K3" s="22">
        <v>225600</v>
      </c>
      <c r="L3" s="22">
        <v>115732</v>
      </c>
      <c r="M3" s="41" t="s">
        <v>124</v>
      </c>
      <c r="N3" s="60"/>
      <c r="O3" s="60"/>
    </row>
    <row r="4" spans="1:15">
      <c r="B4" s="150" t="s">
        <v>238</v>
      </c>
      <c r="D4" s="41" t="s">
        <v>236</v>
      </c>
      <c r="E4" s="22"/>
      <c r="F4" s="22"/>
      <c r="G4" s="22">
        <v>109868</v>
      </c>
      <c r="H4" s="22"/>
      <c r="I4" s="22"/>
      <c r="J4" s="22">
        <v>109868</v>
      </c>
      <c r="K4" s="22">
        <v>1428000</v>
      </c>
      <c r="L4" s="22">
        <v>613341</v>
      </c>
      <c r="M4" s="41" t="s">
        <v>124</v>
      </c>
      <c r="N4" s="60"/>
      <c r="O4" s="60"/>
    </row>
    <row r="5" spans="1:15">
      <c r="D5" s="154" t="s">
        <v>100</v>
      </c>
      <c r="E5" s="24">
        <f t="shared" ref="E5:I5" si="0">SUM(E2:E4)</f>
        <v>251149</v>
      </c>
      <c r="F5" s="24">
        <f t="shared" si="0"/>
        <v>109868</v>
      </c>
      <c r="G5" s="24">
        <f t="shared" si="0"/>
        <v>109868</v>
      </c>
      <c r="H5" s="24">
        <f t="shared" si="0"/>
        <v>0</v>
      </c>
      <c r="I5" s="24">
        <f t="shared" si="0"/>
        <v>0</v>
      </c>
      <c r="J5" s="24"/>
      <c r="K5" s="22"/>
      <c r="L5" s="22"/>
      <c r="M5" s="176"/>
      <c r="N5" s="85"/>
      <c r="O5" s="60"/>
    </row>
    <row r="6" spans="1:15">
      <c r="D6" s="157"/>
      <c r="E6" s="24"/>
      <c r="F6" s="24"/>
      <c r="G6" s="24"/>
      <c r="H6" s="24"/>
      <c r="I6" s="184" t="s">
        <v>101</v>
      </c>
      <c r="J6" s="24">
        <f>SUM(E5:I5)</f>
        <v>470885</v>
      </c>
      <c r="K6" s="22"/>
      <c r="L6" s="22"/>
      <c r="M6" s="176"/>
      <c r="N6" s="85"/>
      <c r="O6" s="60"/>
    </row>
    <row r="7" spans="1:15">
      <c r="D7" s="157"/>
      <c r="E7" s="24"/>
      <c r="F7" s="24"/>
      <c r="G7" s="24"/>
      <c r="H7" s="24"/>
      <c r="I7" s="24"/>
      <c r="J7" s="24"/>
      <c r="K7" s="22"/>
      <c r="L7" s="22"/>
      <c r="M7" s="176"/>
      <c r="N7" s="85"/>
      <c r="O7" s="60"/>
    </row>
    <row r="8" spans="1:15">
      <c r="E8" s="22"/>
      <c r="F8" s="22"/>
      <c r="G8" s="22"/>
      <c r="H8" s="22"/>
      <c r="I8" s="22"/>
      <c r="J8" s="22"/>
      <c r="K8" s="22"/>
      <c r="L8" s="22"/>
      <c r="M8" s="176"/>
      <c r="N8" s="57"/>
      <c r="O8" s="60"/>
    </row>
    <row r="9" spans="1:15">
      <c r="M9" s="176"/>
      <c r="N9" s="57"/>
      <c r="O9" s="60"/>
    </row>
    <row r="10" spans="1:15">
      <c r="M10" s="157"/>
      <c r="N10" s="60"/>
      <c r="O10" s="60"/>
    </row>
    <row r="11" spans="1:15">
      <c r="N11" s="60"/>
      <c r="O11" s="60"/>
    </row>
    <row r="12" spans="1:15">
      <c r="N12" s="60"/>
      <c r="O12" s="6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00"/>
  <sheetViews>
    <sheetView workbookViewId="0"/>
  </sheetViews>
  <sheetFormatPr defaultColWidth="14.42578125" defaultRowHeight="15" customHeight="1"/>
  <cols>
    <col min="1" max="1" width="18.28515625" customWidth="1"/>
    <col min="2" max="12" width="14.42578125" customWidth="1"/>
    <col min="13" max="13" width="14.85546875" customWidth="1"/>
    <col min="14" max="31" width="8.7109375" customWidth="1"/>
  </cols>
  <sheetData>
    <row r="1" spans="1:31" ht="39" customHeight="1">
      <c r="A1" s="7" t="s">
        <v>0</v>
      </c>
      <c r="B1" s="8" t="s">
        <v>1</v>
      </c>
      <c r="C1" s="9" t="s">
        <v>12</v>
      </c>
      <c r="D1" s="10" t="s">
        <v>2</v>
      </c>
      <c r="E1" s="9" t="s">
        <v>13</v>
      </c>
      <c r="F1" s="10" t="s">
        <v>3</v>
      </c>
      <c r="G1" s="9" t="s">
        <v>14</v>
      </c>
      <c r="H1" s="10" t="s">
        <v>4</v>
      </c>
      <c r="I1" s="9" t="s">
        <v>15</v>
      </c>
      <c r="J1" s="10" t="s">
        <v>5</v>
      </c>
      <c r="K1" s="9" t="s">
        <v>16</v>
      </c>
      <c r="L1" s="9" t="s">
        <v>6</v>
      </c>
      <c r="M1" s="11"/>
      <c r="N1" s="12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</row>
    <row r="2" spans="1:31" ht="14.25" customHeight="1">
      <c r="A2" s="14" t="s">
        <v>8</v>
      </c>
      <c r="B2" s="2">
        <v>105000</v>
      </c>
      <c r="C2" s="15">
        <f t="shared" ref="C2:C4" si="0">B2*0.18</f>
        <v>18900</v>
      </c>
      <c r="D2" s="15">
        <f t="shared" ref="D2:D4" si="1">B2*1.04</f>
        <v>109200</v>
      </c>
      <c r="E2" s="15">
        <f t="shared" ref="E2:E4" si="2">D2*0.18</f>
        <v>19656</v>
      </c>
      <c r="F2" s="15">
        <f t="shared" ref="F2:F4" si="3">D2*1.04</f>
        <v>113568</v>
      </c>
      <c r="G2" s="15">
        <f t="shared" ref="G2:G4" si="4">F2*0.18</f>
        <v>20442.239999999998</v>
      </c>
      <c r="H2" s="15">
        <f t="shared" ref="H2:H4" si="5">F2*1.04</f>
        <v>118110.72</v>
      </c>
      <c r="I2" s="15">
        <f t="shared" ref="I2:I4" si="6">H2*0.18</f>
        <v>21259.929599999999</v>
      </c>
      <c r="J2" s="15">
        <f t="shared" ref="J2:J4" si="7">H2*1.04</f>
        <v>122835.14880000001</v>
      </c>
      <c r="K2" s="15">
        <f t="shared" ref="K2:K4" si="8">J2*0.18</f>
        <v>22110.326784000001</v>
      </c>
      <c r="L2" s="15">
        <f t="shared" ref="L2:L4" si="9">C2+E2+G2+I2+K2</f>
        <v>102368.496384</v>
      </c>
      <c r="M2" s="16"/>
      <c r="N2" s="16"/>
    </row>
    <row r="3" spans="1:31" ht="14.25" customHeight="1">
      <c r="A3" s="14" t="s">
        <v>9</v>
      </c>
      <c r="B3" s="2">
        <v>53000</v>
      </c>
      <c r="C3" s="15">
        <f t="shared" si="0"/>
        <v>9540</v>
      </c>
      <c r="D3" s="15">
        <f t="shared" si="1"/>
        <v>55120</v>
      </c>
      <c r="E3" s="15">
        <f t="shared" si="2"/>
        <v>9921.6</v>
      </c>
      <c r="F3" s="15">
        <f t="shared" si="3"/>
        <v>57324.800000000003</v>
      </c>
      <c r="G3" s="15">
        <f t="shared" si="4"/>
        <v>10318.464</v>
      </c>
      <c r="H3" s="15">
        <f t="shared" si="5"/>
        <v>59617.792000000009</v>
      </c>
      <c r="I3" s="15">
        <f t="shared" si="6"/>
        <v>10731.202560000002</v>
      </c>
      <c r="J3" s="15">
        <f t="shared" si="7"/>
        <v>62002.503680000009</v>
      </c>
      <c r="K3" s="15">
        <f t="shared" si="8"/>
        <v>11160.450662400001</v>
      </c>
      <c r="L3" s="15">
        <f t="shared" si="9"/>
        <v>51671.717222400002</v>
      </c>
      <c r="M3" s="16"/>
      <c r="N3" s="16"/>
    </row>
    <row r="4" spans="1:31" ht="14.25" customHeight="1">
      <c r="A4" s="14" t="s">
        <v>10</v>
      </c>
      <c r="B4" s="2">
        <v>53000</v>
      </c>
      <c r="C4" s="15">
        <f t="shared" si="0"/>
        <v>9540</v>
      </c>
      <c r="D4" s="15">
        <f t="shared" si="1"/>
        <v>55120</v>
      </c>
      <c r="E4" s="15">
        <f t="shared" si="2"/>
        <v>9921.6</v>
      </c>
      <c r="F4" s="15">
        <f t="shared" si="3"/>
        <v>57324.800000000003</v>
      </c>
      <c r="G4" s="15">
        <f t="shared" si="4"/>
        <v>10318.464</v>
      </c>
      <c r="H4" s="15">
        <f t="shared" si="5"/>
        <v>59617.792000000009</v>
      </c>
      <c r="I4" s="15">
        <f t="shared" si="6"/>
        <v>10731.202560000002</v>
      </c>
      <c r="J4" s="15">
        <f t="shared" si="7"/>
        <v>62002.503680000009</v>
      </c>
      <c r="K4" s="15">
        <f t="shared" si="8"/>
        <v>11160.450662400001</v>
      </c>
      <c r="L4" s="15">
        <f t="shared" si="9"/>
        <v>51671.717222400002</v>
      </c>
      <c r="M4" s="16"/>
      <c r="N4" s="16"/>
    </row>
    <row r="5" spans="1:31" ht="14.25" customHeight="1">
      <c r="A5" s="17" t="s">
        <v>17</v>
      </c>
      <c r="B5" s="2"/>
      <c r="C5" s="18">
        <f>SUM(C2:C4)</f>
        <v>37980</v>
      </c>
      <c r="D5" s="18"/>
      <c r="E5" s="18">
        <f>SUM(E2:E4)</f>
        <v>39499.199999999997</v>
      </c>
      <c r="F5" s="18"/>
      <c r="G5" s="18">
        <f>SUM(G2:G4)</f>
        <v>41079.167999999998</v>
      </c>
      <c r="H5" s="18"/>
      <c r="I5" s="18">
        <f>SUM(I2:I4)</f>
        <v>42722.334719999999</v>
      </c>
      <c r="J5" s="18"/>
      <c r="K5" s="18">
        <f>SUM(K2:K4)</f>
        <v>44431.228108800002</v>
      </c>
      <c r="L5" s="18">
        <f>SUM(C5:K5)</f>
        <v>205711.93082880002</v>
      </c>
      <c r="M5" s="16"/>
      <c r="N5" s="16"/>
    </row>
    <row r="6" spans="1:31" ht="14.25" customHeight="1"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31" ht="14.25" customHeight="1"/>
    <row r="8" spans="1:31" ht="14.25" customHeight="1"/>
    <row r="9" spans="1:31" ht="14.25" customHeight="1"/>
    <row r="10" spans="1:31" ht="14.25" customHeight="1"/>
    <row r="11" spans="1:31" ht="14.25" customHeight="1"/>
    <row r="12" spans="1:31" ht="14.25" customHeight="1"/>
    <row r="13" spans="1:31" ht="14.25" customHeight="1"/>
    <row r="14" spans="1:31" ht="14.25" customHeight="1"/>
    <row r="15" spans="1:31" ht="14.25" customHeight="1"/>
    <row r="16" spans="1:31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landscape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20"/>
  <sheetViews>
    <sheetView workbookViewId="0">
      <selection activeCell="I20" sqref="I20"/>
    </sheetView>
  </sheetViews>
  <sheetFormatPr defaultColWidth="14.42578125" defaultRowHeight="15" customHeight="1"/>
  <cols>
    <col min="1" max="1" width="14.42578125" style="41"/>
    <col min="2" max="2" width="27.42578125" style="41" customWidth="1"/>
    <col min="3" max="3" width="11" style="41" customWidth="1"/>
    <col min="4" max="4" width="30.7109375" style="41" customWidth="1"/>
    <col min="5" max="9" width="10.7109375" style="41" customWidth="1"/>
    <col min="10" max="10" width="11.85546875" style="41" customWidth="1"/>
    <col min="11" max="12" width="14.42578125" style="41"/>
    <col min="13" max="13" width="20.42578125" style="41" customWidth="1"/>
  </cols>
  <sheetData>
    <row r="1" spans="1:15" ht="14.25" customHeight="1">
      <c r="A1" s="140" t="s">
        <v>56</v>
      </c>
      <c r="B1" s="140" t="s">
        <v>57</v>
      </c>
      <c r="C1" s="140" t="s">
        <v>58</v>
      </c>
      <c r="D1" s="140" t="s">
        <v>59</v>
      </c>
      <c r="E1" s="140" t="s">
        <v>1</v>
      </c>
      <c r="F1" s="140" t="s">
        <v>2</v>
      </c>
      <c r="G1" s="140" t="s">
        <v>3</v>
      </c>
      <c r="H1" s="140" t="s">
        <v>4</v>
      </c>
      <c r="I1" s="140" t="s">
        <v>5</v>
      </c>
      <c r="J1" s="140" t="s">
        <v>60</v>
      </c>
      <c r="K1" s="140" t="s">
        <v>61</v>
      </c>
      <c r="L1" s="140" t="s">
        <v>62</v>
      </c>
      <c r="M1" s="140" t="s">
        <v>63</v>
      </c>
      <c r="N1" s="54"/>
    </row>
    <row r="2" spans="1:15">
      <c r="A2" s="152" t="s">
        <v>95</v>
      </c>
      <c r="B2" s="41" t="s">
        <v>239</v>
      </c>
      <c r="D2" s="41" t="s">
        <v>174</v>
      </c>
      <c r="E2" s="22">
        <v>112156</v>
      </c>
      <c r="J2" s="22">
        <f t="shared" ref="J2:J6" si="0">K2-L2</f>
        <v>112156</v>
      </c>
      <c r="K2" s="22">
        <v>455000</v>
      </c>
      <c r="L2" s="205">
        <v>342844</v>
      </c>
      <c r="M2" s="41" t="s">
        <v>171</v>
      </c>
      <c r="N2" s="57"/>
      <c r="O2" s="1"/>
    </row>
    <row r="3" spans="1:15">
      <c r="B3" s="41" t="s">
        <v>240</v>
      </c>
      <c r="D3" s="41" t="s">
        <v>192</v>
      </c>
      <c r="E3" s="22">
        <v>449840</v>
      </c>
      <c r="J3" s="22">
        <f t="shared" si="0"/>
        <v>449840</v>
      </c>
      <c r="K3" s="22">
        <v>958253</v>
      </c>
      <c r="L3" s="205">
        <v>508413</v>
      </c>
      <c r="M3" s="41" t="s">
        <v>171</v>
      </c>
      <c r="N3" s="57"/>
      <c r="O3" s="1"/>
    </row>
    <row r="4" spans="1:15">
      <c r="B4" s="41" t="s">
        <v>241</v>
      </c>
      <c r="D4" s="41" t="s">
        <v>242</v>
      </c>
      <c r="E4" s="22">
        <v>222246</v>
      </c>
      <c r="J4" s="22">
        <f t="shared" si="0"/>
        <v>222246</v>
      </c>
      <c r="K4" s="22">
        <v>625854</v>
      </c>
      <c r="L4" s="205">
        <v>403608</v>
      </c>
      <c r="M4" s="41" t="s">
        <v>171</v>
      </c>
      <c r="N4" s="57"/>
      <c r="O4" s="1"/>
    </row>
    <row r="5" spans="1:15">
      <c r="B5" s="41" t="s">
        <v>243</v>
      </c>
      <c r="D5" s="41" t="s">
        <v>244</v>
      </c>
      <c r="E5" s="22">
        <v>200383</v>
      </c>
      <c r="J5" s="22">
        <f t="shared" si="0"/>
        <v>200383</v>
      </c>
      <c r="K5" s="22">
        <v>875547</v>
      </c>
      <c r="L5" s="205">
        <v>675164</v>
      </c>
      <c r="M5" s="41" t="s">
        <v>171</v>
      </c>
      <c r="N5" s="57"/>
      <c r="O5" s="1"/>
    </row>
    <row r="6" spans="1:15">
      <c r="B6" s="41" t="s">
        <v>245</v>
      </c>
      <c r="D6" s="41" t="s">
        <v>174</v>
      </c>
      <c r="E6" s="22">
        <v>149293.95405405411</v>
      </c>
      <c r="J6" s="22">
        <f t="shared" si="0"/>
        <v>149293.95405405411</v>
      </c>
      <c r="K6" s="22">
        <v>652321.95405405411</v>
      </c>
      <c r="L6" s="205">
        <v>503028</v>
      </c>
      <c r="M6" s="41" t="s">
        <v>171</v>
      </c>
      <c r="N6" s="57"/>
      <c r="O6" s="1"/>
    </row>
    <row r="7" spans="1:15">
      <c r="D7" s="154" t="s">
        <v>100</v>
      </c>
      <c r="E7" s="24">
        <f t="shared" ref="E7:I7" si="1">SUM(E2:E6)</f>
        <v>1133918.9540540541</v>
      </c>
      <c r="F7" s="157">
        <f t="shared" si="1"/>
        <v>0</v>
      </c>
      <c r="G7" s="157">
        <f t="shared" si="1"/>
        <v>0</v>
      </c>
      <c r="H7" s="157">
        <f t="shared" si="1"/>
        <v>0</v>
      </c>
      <c r="I7" s="157">
        <f t="shared" si="1"/>
        <v>0</v>
      </c>
      <c r="J7" s="157"/>
      <c r="M7" s="176"/>
      <c r="N7" s="85"/>
      <c r="O7" s="1"/>
    </row>
    <row r="8" spans="1:15">
      <c r="D8" s="157"/>
      <c r="E8" s="157"/>
      <c r="F8" s="157"/>
      <c r="G8" s="157"/>
      <c r="H8" s="157"/>
      <c r="I8" s="184" t="s">
        <v>101</v>
      </c>
      <c r="J8" s="24">
        <f>E7</f>
        <v>1133918.9540540541</v>
      </c>
      <c r="M8" s="176"/>
      <c r="N8" s="57"/>
      <c r="O8" s="1"/>
    </row>
    <row r="9" spans="1:15">
      <c r="D9" s="157"/>
      <c r="E9" s="157"/>
      <c r="F9" s="157"/>
      <c r="G9" s="157"/>
      <c r="H9" s="157"/>
      <c r="I9" s="157"/>
      <c r="J9" s="157"/>
      <c r="M9" s="176"/>
      <c r="N9" s="57"/>
      <c r="O9" s="1"/>
    </row>
    <row r="10" spans="1:15">
      <c r="D10" s="157"/>
      <c r="E10" s="157"/>
      <c r="F10" s="157"/>
      <c r="G10" s="157"/>
      <c r="H10" s="157"/>
      <c r="I10" s="157"/>
      <c r="J10" s="157"/>
      <c r="M10" s="176"/>
      <c r="N10" s="57"/>
      <c r="O10" s="1"/>
    </row>
    <row r="11" spans="1:15">
      <c r="M11" s="176"/>
      <c r="N11" s="57"/>
      <c r="O11" s="1"/>
    </row>
    <row r="12" spans="1:15">
      <c r="M12" s="157"/>
      <c r="N12" s="85"/>
      <c r="O12" s="1"/>
    </row>
    <row r="13" spans="1:15">
      <c r="E13" s="22"/>
      <c r="N13" s="60"/>
      <c r="O13" s="1"/>
    </row>
    <row r="14" spans="1:15">
      <c r="D14" s="94"/>
      <c r="E14" s="22"/>
      <c r="N14" s="1"/>
      <c r="O14" s="1"/>
    </row>
    <row r="15" spans="1:15">
      <c r="E15" s="22"/>
      <c r="I15" s="22"/>
      <c r="N15" s="1"/>
      <c r="O15" s="1"/>
    </row>
    <row r="16" spans="1:15">
      <c r="D16" s="216"/>
      <c r="E16" s="28"/>
      <c r="I16" s="28"/>
      <c r="J16" s="28"/>
      <c r="K16" s="28"/>
      <c r="L16" s="28"/>
      <c r="M16" s="28"/>
      <c r="N16" s="42"/>
      <c r="O16" s="86"/>
    </row>
    <row r="17" spans="5:9">
      <c r="E17" s="28"/>
      <c r="I17" s="28"/>
    </row>
    <row r="18" spans="5:9">
      <c r="E18" s="28"/>
      <c r="I18" s="28"/>
    </row>
    <row r="19" spans="5:9">
      <c r="I19" s="28"/>
    </row>
    <row r="20" spans="5:9">
      <c r="I20" s="28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2"/>
  <sheetViews>
    <sheetView workbookViewId="0">
      <selection activeCell="A9" sqref="A9"/>
    </sheetView>
  </sheetViews>
  <sheetFormatPr defaultColWidth="14.42578125" defaultRowHeight="15" customHeight="1"/>
  <cols>
    <col min="1" max="1" width="34.5703125" style="41" customWidth="1"/>
    <col min="2" max="2" width="13.7109375" customWidth="1"/>
    <col min="3" max="3" width="15.5703125" customWidth="1"/>
    <col min="4" max="4" width="13.85546875" customWidth="1"/>
    <col min="5" max="5" width="13.7109375" customWidth="1"/>
    <col min="6" max="6" width="13.85546875" customWidth="1"/>
    <col min="7" max="7" width="16.5703125" customWidth="1"/>
    <col min="8" max="26" width="8.7109375" customWidth="1"/>
  </cols>
  <sheetData>
    <row r="1" spans="1:7" ht="14.25" customHeight="1">
      <c r="A1" s="26" t="s">
        <v>246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52</v>
      </c>
    </row>
    <row r="2" spans="1:7" ht="14.25" customHeight="1">
      <c r="A2" s="96" t="s">
        <v>247</v>
      </c>
      <c r="B2" s="22">
        <v>2832438</v>
      </c>
      <c r="C2" s="22">
        <v>2485859</v>
      </c>
      <c r="D2" s="22">
        <v>936900</v>
      </c>
      <c r="E2" s="22">
        <v>574771</v>
      </c>
      <c r="F2" s="22">
        <v>0</v>
      </c>
      <c r="G2" s="22">
        <f t="shared" ref="G2:G11" si="0">SUM(B2:F2)</f>
        <v>6829968</v>
      </c>
    </row>
    <row r="3" spans="1:7" ht="14.25" customHeight="1">
      <c r="A3" s="96" t="s">
        <v>248</v>
      </c>
      <c r="B3" s="22">
        <v>1764683</v>
      </c>
      <c r="C3" s="22">
        <v>1269702</v>
      </c>
      <c r="D3" s="22">
        <v>804876</v>
      </c>
      <c r="E3" s="22">
        <v>478030</v>
      </c>
      <c r="F3" s="22">
        <v>0</v>
      </c>
      <c r="G3" s="22">
        <f t="shared" si="0"/>
        <v>4317291</v>
      </c>
    </row>
    <row r="4" spans="1:7" ht="14.25" customHeight="1">
      <c r="A4" s="96" t="s">
        <v>249</v>
      </c>
      <c r="B4" s="87">
        <v>1637909</v>
      </c>
      <c r="C4" s="87">
        <v>473831</v>
      </c>
      <c r="D4" s="87">
        <v>460851</v>
      </c>
      <c r="E4" s="87">
        <v>3228160</v>
      </c>
      <c r="F4" s="87">
        <v>1242895</v>
      </c>
      <c r="G4" s="22">
        <f t="shared" si="0"/>
        <v>7043646</v>
      </c>
    </row>
    <row r="5" spans="1:7" ht="14.25" customHeight="1">
      <c r="A5" s="96" t="s">
        <v>250</v>
      </c>
      <c r="B5" s="22">
        <v>62647</v>
      </c>
      <c r="C5" s="21">
        <v>0</v>
      </c>
      <c r="D5" s="21">
        <v>0</v>
      </c>
      <c r="E5" s="21">
        <v>0</v>
      </c>
      <c r="F5" s="21">
        <v>0</v>
      </c>
      <c r="G5" s="22">
        <f t="shared" si="0"/>
        <v>62647</v>
      </c>
    </row>
    <row r="6" spans="1:7" ht="14.25" customHeight="1">
      <c r="A6" s="96" t="s">
        <v>251</v>
      </c>
      <c r="B6" s="22">
        <v>251149</v>
      </c>
      <c r="C6" s="22">
        <v>109868</v>
      </c>
      <c r="D6" s="22">
        <v>109868</v>
      </c>
      <c r="E6" s="22">
        <v>0</v>
      </c>
      <c r="F6" s="22">
        <v>0</v>
      </c>
      <c r="G6" s="22">
        <f t="shared" si="0"/>
        <v>470885</v>
      </c>
    </row>
    <row r="7" spans="1:7" ht="14.25" customHeight="1">
      <c r="A7" s="96" t="s">
        <v>252</v>
      </c>
      <c r="B7" s="22">
        <v>6399490</v>
      </c>
      <c r="C7" s="22">
        <v>0</v>
      </c>
      <c r="D7" s="22">
        <v>0</v>
      </c>
      <c r="E7" s="22">
        <v>0</v>
      </c>
      <c r="F7" s="21">
        <v>0</v>
      </c>
      <c r="G7" s="22">
        <f t="shared" si="0"/>
        <v>6399490</v>
      </c>
    </row>
    <row r="8" spans="1:7" ht="14.25" customHeight="1">
      <c r="A8" s="96" t="s">
        <v>253</v>
      </c>
      <c r="B8" s="21">
        <v>0</v>
      </c>
      <c r="C8" s="22">
        <v>183750</v>
      </c>
      <c r="D8" s="22">
        <v>3651375</v>
      </c>
      <c r="E8" s="22">
        <v>2870000</v>
      </c>
      <c r="F8" s="22">
        <v>459200</v>
      </c>
      <c r="G8" s="22">
        <f t="shared" si="0"/>
        <v>7164325</v>
      </c>
    </row>
    <row r="9" spans="1:7" ht="14.25" customHeight="1">
      <c r="A9" s="96" t="s">
        <v>254</v>
      </c>
      <c r="B9" s="22">
        <v>3096000</v>
      </c>
      <c r="C9" s="22">
        <v>409000</v>
      </c>
      <c r="D9" s="22">
        <v>0</v>
      </c>
      <c r="E9" s="22">
        <v>0</v>
      </c>
      <c r="F9" s="22">
        <v>0</v>
      </c>
      <c r="G9" s="22">
        <f t="shared" si="0"/>
        <v>3505000</v>
      </c>
    </row>
    <row r="10" spans="1:7" ht="14.25" customHeight="1">
      <c r="A10" s="96" t="s">
        <v>255</v>
      </c>
      <c r="B10" s="22">
        <v>12428.400000000001</v>
      </c>
      <c r="C10" s="22">
        <v>86526.399999999994</v>
      </c>
      <c r="D10" s="22">
        <v>82956.25</v>
      </c>
      <c r="E10" s="22">
        <v>0</v>
      </c>
      <c r="F10" s="22">
        <v>0</v>
      </c>
      <c r="G10" s="22">
        <f t="shared" si="0"/>
        <v>181911.05</v>
      </c>
    </row>
    <row r="11" spans="1:7" ht="14.25" customHeight="1">
      <c r="A11" s="96" t="s">
        <v>256</v>
      </c>
      <c r="B11" s="22">
        <v>1133918.9540540541</v>
      </c>
      <c r="C11" s="22">
        <v>0</v>
      </c>
      <c r="D11" s="22">
        <v>0</v>
      </c>
      <c r="E11" s="22">
        <v>0</v>
      </c>
      <c r="F11" s="22">
        <v>0</v>
      </c>
      <c r="G11" s="22">
        <f t="shared" si="0"/>
        <v>1133918.9540540541</v>
      </c>
    </row>
    <row r="12" spans="1:7" ht="14.25" customHeight="1">
      <c r="A12" s="217" t="s">
        <v>257</v>
      </c>
      <c r="B12" s="24">
        <f t="shared" ref="B12:G12" si="1">SUM(B2:B11)</f>
        <v>17190663.354054056</v>
      </c>
      <c r="C12" s="24">
        <f t="shared" si="1"/>
        <v>5018536.4000000004</v>
      </c>
      <c r="D12" s="24">
        <f t="shared" si="1"/>
        <v>6046826.25</v>
      </c>
      <c r="E12" s="24">
        <f t="shared" si="1"/>
        <v>7150961</v>
      </c>
      <c r="F12" s="24">
        <f t="shared" si="1"/>
        <v>1702095</v>
      </c>
      <c r="G12" s="24">
        <f t="shared" si="1"/>
        <v>37109082.004054055</v>
      </c>
    </row>
    <row r="13" spans="1:7" ht="14.25" customHeight="1">
      <c r="B13" s="88"/>
      <c r="C13" s="88"/>
      <c r="D13" s="88"/>
      <c r="E13" s="88"/>
      <c r="F13" s="88"/>
      <c r="G13" s="88"/>
    </row>
    <row r="14" spans="1:7" ht="14.25" customHeight="1"/>
    <row r="15" spans="1:7" ht="14.25" customHeight="1">
      <c r="A15" s="96"/>
    </row>
    <row r="17" spans="3:3" ht="14.25" customHeight="1"/>
    <row r="18" spans="3:3" ht="14.25" customHeight="1"/>
    <row r="19" spans="3:3" ht="14.25" customHeight="1"/>
    <row r="20" spans="3:3" ht="14.25" customHeight="1">
      <c r="C20" s="89"/>
    </row>
    <row r="21" spans="3:3" ht="14.25" customHeight="1"/>
    <row r="22" spans="3:3" ht="14.25" customHeight="1"/>
    <row r="23" spans="3:3" ht="14.25" customHeight="1"/>
    <row r="24" spans="3:3" ht="14.25" customHeight="1"/>
    <row r="25" spans="3:3" ht="14.25" customHeight="1"/>
    <row r="26" spans="3:3" ht="14.25" customHeight="1"/>
    <row r="27" spans="3:3" ht="14.25" customHeight="1"/>
    <row r="28" spans="3:3" ht="14.25" customHeight="1"/>
    <row r="29" spans="3:3" ht="14.25" customHeight="1"/>
    <row r="30" spans="3:3" ht="14.25" customHeight="1"/>
    <row r="31" spans="3:3" ht="14.25" customHeight="1"/>
    <row r="32" spans="3:3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  <row r="1002" ht="14.25" customHeight="1"/>
  </sheetData>
  <pageMargins left="0.7" right="0.7" top="0.75" bottom="0.75" header="0" footer="0"/>
  <pageSetup orientation="landscape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workbookViewId="0">
      <selection activeCell="C15" sqref="C15"/>
    </sheetView>
  </sheetViews>
  <sheetFormatPr defaultColWidth="14.42578125" defaultRowHeight="15" customHeight="1"/>
  <cols>
    <col min="1" max="1" width="35.7109375" style="41" customWidth="1"/>
    <col min="2" max="2" width="16.7109375" style="41" customWidth="1"/>
    <col min="3" max="3" width="16.5703125" style="41" customWidth="1"/>
    <col min="4" max="8" width="8.7109375" style="41" customWidth="1"/>
    <col min="9" max="9" width="16" style="41" customWidth="1"/>
    <col min="10" max="10" width="13.42578125" customWidth="1"/>
    <col min="11" max="27" width="8.7109375" customWidth="1"/>
  </cols>
  <sheetData>
    <row r="1" spans="1:10" ht="14.25" customHeight="1">
      <c r="A1" s="26" t="s">
        <v>258</v>
      </c>
      <c r="B1" s="90" t="s">
        <v>259</v>
      </c>
      <c r="C1" s="90" t="s">
        <v>260</v>
      </c>
      <c r="D1" s="90" t="s">
        <v>1</v>
      </c>
      <c r="E1" s="90" t="s">
        <v>2</v>
      </c>
      <c r="F1" s="90" t="s">
        <v>3</v>
      </c>
      <c r="G1" s="90" t="s">
        <v>4</v>
      </c>
      <c r="H1" s="90" t="s">
        <v>5</v>
      </c>
      <c r="I1" s="36" t="s">
        <v>6</v>
      </c>
      <c r="J1" s="11" t="s">
        <v>261</v>
      </c>
    </row>
    <row r="2" spans="1:10" ht="13.5" customHeight="1">
      <c r="A2" s="91" t="s">
        <v>262</v>
      </c>
      <c r="B2" s="92">
        <v>71.66</v>
      </c>
      <c r="C2" s="93">
        <f>B2*416</f>
        <v>29810.559999999998</v>
      </c>
      <c r="D2" s="93">
        <f t="shared" ref="D2:H2" si="0">C2*1.04</f>
        <v>31002.982399999997</v>
      </c>
      <c r="E2" s="93">
        <f t="shared" si="0"/>
        <v>32243.101695999998</v>
      </c>
      <c r="F2" s="93">
        <f t="shared" si="0"/>
        <v>33532.825763839995</v>
      </c>
      <c r="G2" s="93">
        <f t="shared" si="0"/>
        <v>34874.138794393599</v>
      </c>
      <c r="H2" s="93">
        <f t="shared" si="0"/>
        <v>36269.104346169341</v>
      </c>
      <c r="I2" s="93">
        <f>SUM(D2:H2)</f>
        <v>167922.1530004029</v>
      </c>
      <c r="J2" s="13"/>
    </row>
    <row r="3" spans="1:10" ht="13.5" customHeight="1">
      <c r="A3" s="96" t="s">
        <v>263</v>
      </c>
      <c r="B3" s="92">
        <v>38.46</v>
      </c>
      <c r="C3" s="93">
        <f t="shared" ref="C3:C8" si="1">B3*416</f>
        <v>15999.36</v>
      </c>
      <c r="D3" s="93">
        <v>32000</v>
      </c>
      <c r="E3" s="93">
        <f t="shared" ref="E3:H3" si="2">D3*1.04</f>
        <v>33280</v>
      </c>
      <c r="F3" s="93">
        <f t="shared" si="2"/>
        <v>34611.200000000004</v>
      </c>
      <c r="G3" s="93">
        <f t="shared" si="2"/>
        <v>35995.648000000008</v>
      </c>
      <c r="H3" s="93">
        <f t="shared" si="2"/>
        <v>37435.473920000011</v>
      </c>
      <c r="I3" s="93">
        <f t="shared" ref="I3:I8" si="3">SUM(D3:H3)</f>
        <v>173322.32192000005</v>
      </c>
      <c r="J3" s="13"/>
    </row>
    <row r="4" spans="1:10" ht="14.25" customHeight="1">
      <c r="A4" s="96" t="s">
        <v>264</v>
      </c>
      <c r="B4" s="92">
        <v>48.07</v>
      </c>
      <c r="C4" s="93">
        <f t="shared" si="1"/>
        <v>19997.12</v>
      </c>
      <c r="D4" s="93">
        <v>40000</v>
      </c>
      <c r="E4" s="93">
        <f t="shared" ref="E4:H4" si="4">D4*1.04</f>
        <v>41600</v>
      </c>
      <c r="F4" s="93">
        <f t="shared" si="4"/>
        <v>43264</v>
      </c>
      <c r="G4" s="93">
        <f t="shared" si="4"/>
        <v>44994.560000000005</v>
      </c>
      <c r="H4" s="93">
        <f t="shared" si="4"/>
        <v>46794.342400000009</v>
      </c>
      <c r="I4" s="93">
        <f t="shared" si="3"/>
        <v>216652.90240000002</v>
      </c>
      <c r="J4" s="13"/>
    </row>
    <row r="5" spans="1:10" ht="14.25" customHeight="1">
      <c r="A5" s="94" t="s">
        <v>265</v>
      </c>
      <c r="B5" s="92">
        <v>39.69</v>
      </c>
      <c r="C5" s="93">
        <f t="shared" si="1"/>
        <v>16511.04</v>
      </c>
      <c r="D5" s="93">
        <f t="shared" ref="D5:H5" si="5">C5*1.04</f>
        <v>17171.481600000003</v>
      </c>
      <c r="E5" s="93">
        <f t="shared" si="5"/>
        <v>17858.340864000005</v>
      </c>
      <c r="F5" s="93">
        <f t="shared" si="5"/>
        <v>18572.674498560005</v>
      </c>
      <c r="G5" s="93">
        <f t="shared" si="5"/>
        <v>19315.581478502405</v>
      </c>
      <c r="H5" s="93">
        <f t="shared" si="5"/>
        <v>20088.204737642503</v>
      </c>
      <c r="I5" s="93">
        <f t="shared" si="3"/>
        <v>93006.283178704922</v>
      </c>
      <c r="J5" s="13"/>
    </row>
    <row r="6" spans="1:10" ht="14.25" customHeight="1">
      <c r="A6" s="94" t="s">
        <v>266</v>
      </c>
      <c r="B6" s="92">
        <v>63.32</v>
      </c>
      <c r="C6" s="93">
        <f t="shared" si="1"/>
        <v>26341.119999999999</v>
      </c>
      <c r="D6" s="93">
        <f t="shared" ref="D6:H6" si="6">C6*1.04</f>
        <v>27394.764800000001</v>
      </c>
      <c r="E6" s="93">
        <f t="shared" si="6"/>
        <v>28490.555392000002</v>
      </c>
      <c r="F6" s="93">
        <f t="shared" si="6"/>
        <v>29630.177607680002</v>
      </c>
      <c r="G6" s="93">
        <f t="shared" si="6"/>
        <v>30815.384711987204</v>
      </c>
      <c r="H6" s="93">
        <f t="shared" si="6"/>
        <v>32048.000100466692</v>
      </c>
      <c r="I6" s="93">
        <f t="shared" si="3"/>
        <v>148378.88261213389</v>
      </c>
      <c r="J6" s="13"/>
    </row>
    <row r="7" spans="1:10" ht="14.25" customHeight="1">
      <c r="A7" s="94" t="s">
        <v>267</v>
      </c>
      <c r="B7" s="92">
        <v>97.37</v>
      </c>
      <c r="C7" s="93">
        <f t="shared" si="1"/>
        <v>40505.919999999998</v>
      </c>
      <c r="D7" s="93">
        <f t="shared" ref="D7:H7" si="7">C7*1.04</f>
        <v>42126.156799999997</v>
      </c>
      <c r="E7" s="93">
        <f t="shared" si="7"/>
        <v>43811.203071999997</v>
      </c>
      <c r="F7" s="93">
        <f t="shared" si="7"/>
        <v>45563.651194879996</v>
      </c>
      <c r="G7" s="93">
        <f t="shared" si="7"/>
        <v>47386.197242675196</v>
      </c>
      <c r="H7" s="93">
        <f t="shared" si="7"/>
        <v>49281.645132382204</v>
      </c>
      <c r="I7" s="93">
        <f t="shared" si="3"/>
        <v>228168.85344193739</v>
      </c>
      <c r="J7" s="13"/>
    </row>
    <row r="8" spans="1:10" ht="14.25" customHeight="1">
      <c r="A8" s="94" t="s">
        <v>268</v>
      </c>
      <c r="B8" s="92">
        <v>200</v>
      </c>
      <c r="C8" s="93">
        <f t="shared" si="1"/>
        <v>83200</v>
      </c>
      <c r="D8" s="93">
        <f t="shared" ref="D8:H8" si="8">C8*1.04</f>
        <v>86528</v>
      </c>
      <c r="E8" s="93">
        <f t="shared" si="8"/>
        <v>89989.12000000001</v>
      </c>
      <c r="F8" s="93">
        <f t="shared" si="8"/>
        <v>93588.684800000017</v>
      </c>
      <c r="G8" s="93">
        <f t="shared" si="8"/>
        <v>97332.232192000025</v>
      </c>
      <c r="H8" s="93">
        <f t="shared" si="8"/>
        <v>101225.52147968003</v>
      </c>
      <c r="I8" s="93">
        <f t="shared" si="3"/>
        <v>468663.55847168009</v>
      </c>
      <c r="J8" s="13"/>
    </row>
    <row r="9" spans="1:10" ht="14.25" customHeight="1">
      <c r="A9" s="217" t="s">
        <v>269</v>
      </c>
      <c r="B9" s="96"/>
      <c r="C9" s="28"/>
      <c r="D9" s="95">
        <f t="shared" ref="D9:I9" si="9">SUM(D2:D8)</f>
        <v>276223.38559999998</v>
      </c>
      <c r="E9" s="95">
        <f t="shared" si="9"/>
        <v>287272.321024</v>
      </c>
      <c r="F9" s="95">
        <f t="shared" si="9"/>
        <v>298763.21386496001</v>
      </c>
      <c r="G9" s="95">
        <f t="shared" si="9"/>
        <v>310713.74241955846</v>
      </c>
      <c r="H9" s="95">
        <f t="shared" si="9"/>
        <v>323142.29211634077</v>
      </c>
      <c r="I9" s="95">
        <f t="shared" si="9"/>
        <v>1496114.9550248592</v>
      </c>
      <c r="J9" s="13"/>
    </row>
    <row r="10" spans="1:10" ht="14.25" customHeight="1">
      <c r="A10" s="96"/>
      <c r="B10" s="96"/>
      <c r="C10" s="96"/>
      <c r="D10" s="96"/>
      <c r="E10" s="96"/>
      <c r="F10" s="96"/>
      <c r="G10" s="96"/>
      <c r="H10" s="96"/>
      <c r="I10" s="96"/>
      <c r="J10" s="13"/>
    </row>
    <row r="11" spans="1:10" ht="14.25" customHeight="1">
      <c r="A11" s="96"/>
      <c r="B11" s="96"/>
      <c r="C11" s="28"/>
      <c r="D11" s="28"/>
      <c r="E11" s="28"/>
      <c r="F11" s="28"/>
      <c r="G11" s="28"/>
      <c r="H11" s="28"/>
      <c r="I11" s="96"/>
      <c r="J11" s="13"/>
    </row>
    <row r="12" spans="1:10" ht="14.25" customHeight="1">
      <c r="B12" s="96"/>
      <c r="C12" s="28"/>
      <c r="D12" s="28"/>
      <c r="E12" s="28"/>
      <c r="F12" s="28"/>
      <c r="G12" s="28"/>
      <c r="H12" s="28"/>
    </row>
    <row r="13" spans="1:10" ht="14.25" customHeight="1">
      <c r="B13" s="96"/>
      <c r="C13" s="28"/>
      <c r="D13" s="28"/>
      <c r="E13" s="28"/>
      <c r="F13" s="28"/>
      <c r="G13" s="28"/>
      <c r="H13" s="28"/>
    </row>
    <row r="14" spans="1:10" ht="14.25" customHeight="1">
      <c r="B14" s="96"/>
      <c r="C14" s="28"/>
      <c r="D14" s="28"/>
      <c r="E14" s="28"/>
      <c r="F14" s="28"/>
      <c r="G14" s="28"/>
      <c r="H14" s="28"/>
    </row>
    <row r="15" spans="1:10" ht="14.25" customHeight="1">
      <c r="B15" s="96"/>
      <c r="C15" s="28"/>
      <c r="D15" s="28"/>
      <c r="E15" s="28"/>
      <c r="F15" s="28"/>
      <c r="G15" s="28"/>
      <c r="H15" s="28"/>
    </row>
    <row r="16" spans="1:10" ht="14.25" customHeight="1">
      <c r="B16" s="96"/>
      <c r="C16" s="28"/>
      <c r="D16" s="28"/>
      <c r="E16" s="28"/>
      <c r="F16" s="28"/>
      <c r="G16" s="28"/>
      <c r="H16" s="28"/>
    </row>
    <row r="17" spans="2:8" ht="14.25" customHeight="1">
      <c r="B17" s="94"/>
      <c r="C17" s="28"/>
      <c r="D17" s="28"/>
      <c r="E17" s="28"/>
      <c r="F17" s="28"/>
      <c r="G17" s="28"/>
      <c r="H17" s="28"/>
    </row>
    <row r="18" spans="2:8" ht="14.25" customHeight="1">
      <c r="C18" s="28"/>
      <c r="D18" s="28"/>
      <c r="E18" s="28"/>
      <c r="F18" s="28"/>
      <c r="G18" s="28"/>
      <c r="H18" s="28"/>
    </row>
    <row r="19" spans="2:8" ht="14.25" customHeight="1"/>
    <row r="20" spans="2:8" ht="14.25" customHeight="1"/>
    <row r="21" spans="2:8" ht="14.25" customHeight="1"/>
    <row r="22" spans="2:8" ht="14.25" customHeight="1"/>
    <row r="23" spans="2:8" ht="14.25" customHeight="1"/>
    <row r="24" spans="2:8" ht="14.25" customHeight="1"/>
    <row r="25" spans="2:8" ht="14.25" customHeight="1"/>
    <row r="26" spans="2:8" ht="14.25" customHeight="1"/>
    <row r="27" spans="2:8" ht="14.25" customHeight="1"/>
    <row r="28" spans="2:8" ht="14.25" customHeight="1"/>
    <row r="29" spans="2:8" ht="14.25" customHeight="1"/>
    <row r="30" spans="2:8" ht="14.25" customHeight="1"/>
    <row r="31" spans="2:8" ht="14.25" customHeight="1"/>
    <row r="32" spans="2:8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landscape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Q1007"/>
  <sheetViews>
    <sheetView topLeftCell="A19" workbookViewId="0">
      <selection activeCell="G45" sqref="G45"/>
    </sheetView>
  </sheetViews>
  <sheetFormatPr defaultColWidth="14.42578125" defaultRowHeight="15" customHeight="1"/>
  <cols>
    <col min="1" max="1" width="51.42578125" customWidth="1"/>
    <col min="2" max="7" width="12.28515625" customWidth="1"/>
  </cols>
  <sheetData>
    <row r="1" spans="1:17">
      <c r="A1" s="97" t="s">
        <v>26</v>
      </c>
      <c r="B1" s="98" t="s">
        <v>270</v>
      </c>
      <c r="C1" s="98" t="s">
        <v>271</v>
      </c>
      <c r="D1" s="98" t="s">
        <v>272</v>
      </c>
      <c r="E1" s="98" t="s">
        <v>273</v>
      </c>
      <c r="F1" s="98" t="s">
        <v>274</v>
      </c>
      <c r="G1" s="98" t="s">
        <v>52</v>
      </c>
    </row>
    <row r="2" spans="1:17">
      <c r="A2" s="99" t="s">
        <v>275</v>
      </c>
      <c r="B2" s="100">
        <v>211000</v>
      </c>
      <c r="C2" s="100">
        <v>219440</v>
      </c>
      <c r="D2" s="100">
        <v>228218</v>
      </c>
      <c r="E2" s="100">
        <v>237346</v>
      </c>
      <c r="F2" s="100">
        <v>246840</v>
      </c>
      <c r="G2" s="100">
        <v>1142844</v>
      </c>
    </row>
    <row r="3" spans="1:17">
      <c r="A3" s="99" t="s">
        <v>276</v>
      </c>
      <c r="B3" s="101">
        <v>37980</v>
      </c>
      <c r="C3" s="101">
        <v>39499</v>
      </c>
      <c r="D3" s="101">
        <v>41079</v>
      </c>
      <c r="E3" s="101">
        <v>42722</v>
      </c>
      <c r="F3" s="101">
        <v>44431</v>
      </c>
      <c r="G3" s="101">
        <v>205712</v>
      </c>
    </row>
    <row r="4" spans="1:17">
      <c r="A4" s="99" t="s">
        <v>277</v>
      </c>
      <c r="B4" s="102">
        <v>2589</v>
      </c>
      <c r="C4" s="102">
        <v>2589</v>
      </c>
      <c r="D4" s="102">
        <v>2589</v>
      </c>
      <c r="E4" s="102">
        <v>2589</v>
      </c>
      <c r="F4" s="102">
        <v>2589</v>
      </c>
      <c r="G4" s="100">
        <v>12945</v>
      </c>
    </row>
    <row r="5" spans="1:17">
      <c r="A5" s="99" t="s">
        <v>278</v>
      </c>
      <c r="B5" s="101">
        <v>0</v>
      </c>
      <c r="C5" s="101">
        <v>0</v>
      </c>
      <c r="D5" s="101">
        <v>0</v>
      </c>
      <c r="E5" s="101">
        <v>0</v>
      </c>
      <c r="F5" s="101">
        <v>0</v>
      </c>
      <c r="G5" s="101">
        <v>0</v>
      </c>
      <c r="I5" s="103"/>
    </row>
    <row r="6" spans="1:17">
      <c r="A6" s="99" t="s">
        <v>279</v>
      </c>
      <c r="B6" s="104"/>
      <c r="C6" s="104"/>
      <c r="D6" s="104"/>
      <c r="E6" s="104"/>
      <c r="F6" s="104"/>
      <c r="G6" s="104"/>
      <c r="I6" s="103"/>
    </row>
    <row r="7" spans="1:17">
      <c r="A7" s="105" t="s">
        <v>280</v>
      </c>
      <c r="B7" s="101">
        <v>2400</v>
      </c>
      <c r="C7" s="101">
        <v>0</v>
      </c>
      <c r="D7" s="101">
        <v>0</v>
      </c>
      <c r="E7" s="101">
        <v>0</v>
      </c>
      <c r="F7" s="101">
        <v>0</v>
      </c>
      <c r="G7" s="101">
        <v>2400</v>
      </c>
      <c r="I7" s="103"/>
      <c r="J7" s="86"/>
      <c r="L7" s="32"/>
      <c r="M7" s="32"/>
      <c r="N7" s="32"/>
      <c r="O7" s="32"/>
      <c r="P7" s="32"/>
    </row>
    <row r="8" spans="1:17">
      <c r="A8" s="105" t="s">
        <v>28</v>
      </c>
      <c r="B8" s="101">
        <v>400</v>
      </c>
      <c r="C8" s="101">
        <v>400</v>
      </c>
      <c r="D8" s="101">
        <v>400</v>
      </c>
      <c r="E8" s="101">
        <v>400</v>
      </c>
      <c r="F8" s="101">
        <v>400</v>
      </c>
      <c r="G8" s="101">
        <v>2000</v>
      </c>
      <c r="I8" s="103"/>
      <c r="J8" s="86"/>
    </row>
    <row r="9" spans="1:17">
      <c r="A9" s="105" t="s">
        <v>29</v>
      </c>
      <c r="B9" s="101">
        <v>1960</v>
      </c>
      <c r="C9" s="101">
        <v>1960</v>
      </c>
      <c r="D9" s="101">
        <v>1960</v>
      </c>
      <c r="E9" s="101">
        <v>1960</v>
      </c>
      <c r="F9" s="101">
        <v>1960</v>
      </c>
      <c r="G9" s="101">
        <v>9800</v>
      </c>
      <c r="I9" s="103"/>
      <c r="J9" s="86"/>
    </row>
    <row r="10" spans="1:17">
      <c r="A10" s="105" t="s">
        <v>30</v>
      </c>
      <c r="B10" s="101">
        <v>10000</v>
      </c>
      <c r="C10" s="101">
        <v>10000</v>
      </c>
      <c r="D10" s="101">
        <v>10000</v>
      </c>
      <c r="E10" s="101">
        <v>10000</v>
      </c>
      <c r="F10" s="101">
        <v>10000</v>
      </c>
      <c r="G10" s="101">
        <v>50000</v>
      </c>
      <c r="J10" s="42"/>
    </row>
    <row r="11" spans="1:17">
      <c r="A11" s="106" t="s">
        <v>281</v>
      </c>
      <c r="B11" s="218">
        <f t="shared" ref="B11:G11" si="0">SUM(B7:B10)</f>
        <v>14760</v>
      </c>
      <c r="C11" s="218">
        <f t="shared" si="0"/>
        <v>12360</v>
      </c>
      <c r="D11" s="218">
        <f t="shared" si="0"/>
        <v>12360</v>
      </c>
      <c r="E11" s="218">
        <f t="shared" si="0"/>
        <v>12360</v>
      </c>
      <c r="F11" s="218">
        <f t="shared" si="0"/>
        <v>12360</v>
      </c>
      <c r="G11" s="218">
        <f t="shared" si="0"/>
        <v>64200</v>
      </c>
      <c r="J11" s="42"/>
    </row>
    <row r="12" spans="1:17">
      <c r="A12" s="99" t="s">
        <v>282</v>
      </c>
      <c r="B12" s="104"/>
      <c r="C12" s="104"/>
      <c r="D12" s="104"/>
      <c r="E12" s="104"/>
      <c r="F12" s="104"/>
      <c r="G12" s="104"/>
      <c r="J12" s="107"/>
      <c r="K12" s="42"/>
      <c r="L12" s="32"/>
      <c r="M12" s="32"/>
      <c r="N12" s="32"/>
      <c r="O12" s="32"/>
      <c r="P12" s="32"/>
      <c r="Q12" s="38"/>
    </row>
    <row r="13" spans="1:17" ht="18" customHeight="1">
      <c r="A13" s="105" t="s">
        <v>32</v>
      </c>
      <c r="B13" s="100">
        <v>800000</v>
      </c>
      <c r="C13" s="100">
        <v>832000</v>
      </c>
      <c r="D13" s="100">
        <v>865280</v>
      </c>
      <c r="E13" s="100">
        <v>899891</v>
      </c>
      <c r="F13" s="100">
        <v>935887</v>
      </c>
      <c r="G13" s="100">
        <v>4333058</v>
      </c>
      <c r="J13" s="108"/>
      <c r="K13" s="32"/>
      <c r="L13" s="32"/>
      <c r="M13" s="32"/>
      <c r="N13" s="32"/>
      <c r="O13" s="32"/>
      <c r="P13" s="32"/>
    </row>
    <row r="14" spans="1:17" ht="29.25" customHeight="1">
      <c r="A14" s="109" t="s">
        <v>33</v>
      </c>
      <c r="B14" s="100">
        <v>120000</v>
      </c>
      <c r="C14" s="100">
        <v>124800</v>
      </c>
      <c r="D14" s="100">
        <v>129792</v>
      </c>
      <c r="E14" s="100">
        <v>134984</v>
      </c>
      <c r="F14" s="100">
        <v>140383</v>
      </c>
      <c r="G14" s="100">
        <v>649959</v>
      </c>
      <c r="I14" s="32"/>
      <c r="J14" s="108"/>
      <c r="K14" s="42"/>
      <c r="L14" s="32"/>
      <c r="M14" s="32"/>
      <c r="N14" s="32"/>
      <c r="O14" s="32"/>
      <c r="P14" s="32"/>
      <c r="Q14" s="25"/>
    </row>
    <row r="15" spans="1:17" ht="30.75" customHeight="1">
      <c r="A15" s="109" t="s">
        <v>283</v>
      </c>
      <c r="B15" s="104">
        <v>270000</v>
      </c>
      <c r="C15" s="104">
        <v>280800</v>
      </c>
      <c r="D15" s="104">
        <v>292032</v>
      </c>
      <c r="E15" s="104">
        <v>303713.28000000003</v>
      </c>
      <c r="F15" s="104">
        <v>315861.81120000005</v>
      </c>
      <c r="G15" s="104">
        <v>1462407.0912000001</v>
      </c>
      <c r="J15" s="108"/>
      <c r="K15" s="39"/>
      <c r="L15" s="39"/>
      <c r="M15" s="39"/>
      <c r="N15" s="39"/>
      <c r="O15" s="39"/>
      <c r="P15" s="110"/>
    </row>
    <row r="16" spans="1:17" ht="60" customHeight="1">
      <c r="A16" s="109" t="s">
        <v>35</v>
      </c>
      <c r="B16" s="100">
        <v>4988000</v>
      </c>
      <c r="C16" s="100">
        <v>5187200</v>
      </c>
      <c r="D16" s="100">
        <v>5394368</v>
      </c>
      <c r="E16" s="100">
        <v>5609823</v>
      </c>
      <c r="F16" s="100">
        <v>5833896</v>
      </c>
      <c r="G16" s="100">
        <f>SUM(B16:F16)</f>
        <v>27013287</v>
      </c>
      <c r="J16" s="111"/>
      <c r="K16" s="32"/>
      <c r="L16" s="32"/>
      <c r="M16" s="32"/>
      <c r="N16" s="32"/>
      <c r="O16" s="32"/>
      <c r="P16" s="32"/>
    </row>
    <row r="17" spans="1:13">
      <c r="A17" s="106" t="s">
        <v>284</v>
      </c>
      <c r="B17" s="112">
        <f t="shared" ref="B17:G17" si="1">SUM(B13:B16)</f>
        <v>6178000</v>
      </c>
      <c r="C17" s="112">
        <f t="shared" si="1"/>
        <v>6424800</v>
      </c>
      <c r="D17" s="112">
        <f t="shared" si="1"/>
        <v>6681472</v>
      </c>
      <c r="E17" s="112">
        <f t="shared" si="1"/>
        <v>6948411.2800000003</v>
      </c>
      <c r="F17" s="112">
        <f t="shared" si="1"/>
        <v>7226027.8112000003</v>
      </c>
      <c r="G17" s="112">
        <f t="shared" si="1"/>
        <v>33458711.091200002</v>
      </c>
    </row>
    <row r="18" spans="1:13">
      <c r="A18" s="113" t="s">
        <v>285</v>
      </c>
      <c r="B18" s="104"/>
      <c r="C18" s="104"/>
      <c r="D18" s="104"/>
      <c r="E18" s="104"/>
      <c r="F18" s="104"/>
      <c r="G18" s="104"/>
    </row>
    <row r="19" spans="1:13">
      <c r="A19" s="105" t="s">
        <v>53</v>
      </c>
      <c r="B19" s="101">
        <v>2600000</v>
      </c>
      <c r="C19" s="101">
        <v>2600000</v>
      </c>
      <c r="D19" s="101">
        <v>2600000</v>
      </c>
      <c r="E19" s="101">
        <v>2600000</v>
      </c>
      <c r="F19" s="101">
        <v>2600000</v>
      </c>
      <c r="G19" s="101">
        <v>13000000</v>
      </c>
    </row>
    <row r="20" spans="1:13">
      <c r="A20" s="105" t="s">
        <v>286</v>
      </c>
      <c r="B20" s="104">
        <v>490000</v>
      </c>
      <c r="C20" s="114">
        <v>490000</v>
      </c>
      <c r="D20" s="114">
        <v>490000</v>
      </c>
      <c r="E20" s="114">
        <v>490000</v>
      </c>
      <c r="F20" s="114">
        <v>490000</v>
      </c>
      <c r="G20" s="104">
        <f>SUM(B20:F20)</f>
        <v>2450000</v>
      </c>
    </row>
    <row r="21" spans="1:13">
      <c r="A21" s="115" t="s">
        <v>287</v>
      </c>
      <c r="B21" s="116">
        <f t="shared" ref="B21:G21" si="2">SUM(B19:B20)</f>
        <v>3090000</v>
      </c>
      <c r="C21" s="116">
        <f t="shared" si="2"/>
        <v>3090000</v>
      </c>
      <c r="D21" s="116">
        <f t="shared" si="2"/>
        <v>3090000</v>
      </c>
      <c r="E21" s="116">
        <f t="shared" si="2"/>
        <v>3090000</v>
      </c>
      <c r="F21" s="116">
        <f t="shared" si="2"/>
        <v>3090000</v>
      </c>
      <c r="G21" s="116">
        <f t="shared" si="2"/>
        <v>15450000</v>
      </c>
    </row>
    <row r="22" spans="1:13">
      <c r="A22" s="105" t="s">
        <v>288</v>
      </c>
      <c r="B22" s="117">
        <v>1692759</v>
      </c>
      <c r="C22" s="117">
        <v>15796949</v>
      </c>
      <c r="D22" s="117">
        <v>4600536</v>
      </c>
      <c r="E22" s="117">
        <v>1237012</v>
      </c>
      <c r="F22" s="117">
        <v>2121043</v>
      </c>
      <c r="G22" s="118">
        <v>25448299</v>
      </c>
    </row>
    <row r="23" spans="1:13">
      <c r="A23" s="105" t="s">
        <v>289</v>
      </c>
      <c r="B23" s="104"/>
      <c r="C23" s="104"/>
      <c r="D23" s="104"/>
      <c r="E23" s="104"/>
      <c r="F23" s="104"/>
      <c r="G23" s="104"/>
      <c r="H23" s="119"/>
      <c r="I23" s="119"/>
      <c r="J23" s="119"/>
      <c r="K23" s="119"/>
      <c r="L23" s="119"/>
      <c r="M23" s="83"/>
    </row>
    <row r="24" spans="1:13">
      <c r="A24" s="105" t="s">
        <v>247</v>
      </c>
      <c r="B24" s="120">
        <v>2832438</v>
      </c>
      <c r="C24" s="120">
        <v>2485859</v>
      </c>
      <c r="D24" s="120">
        <v>936900</v>
      </c>
      <c r="E24" s="120">
        <v>574771</v>
      </c>
      <c r="F24" s="121">
        <v>0</v>
      </c>
      <c r="G24" s="121">
        <f>SUM(B24:F24)</f>
        <v>6829968</v>
      </c>
      <c r="H24" s="32"/>
      <c r="I24" s="32"/>
      <c r="J24" s="32"/>
      <c r="K24" s="32"/>
      <c r="L24" s="32"/>
      <c r="M24" s="32"/>
    </row>
    <row r="25" spans="1:13">
      <c r="A25" s="105" t="s">
        <v>248</v>
      </c>
      <c r="B25" s="121">
        <v>1764683</v>
      </c>
      <c r="C25" s="121">
        <v>1269702</v>
      </c>
      <c r="D25" s="121">
        <v>804876</v>
      </c>
      <c r="E25" s="121">
        <v>478030</v>
      </c>
      <c r="F25" s="121">
        <v>0</v>
      </c>
      <c r="G25" s="122">
        <f>SUM(B25:E25)</f>
        <v>4317291</v>
      </c>
      <c r="H25" s="32"/>
      <c r="I25" s="32"/>
      <c r="J25" s="32"/>
      <c r="K25" s="32"/>
      <c r="L25" s="32"/>
      <c r="M25" s="32"/>
    </row>
    <row r="26" spans="1:13">
      <c r="A26" s="105" t="s">
        <v>249</v>
      </c>
      <c r="B26" s="123">
        <v>1637909</v>
      </c>
      <c r="C26" s="123">
        <v>473831</v>
      </c>
      <c r="D26" s="123">
        <v>460851</v>
      </c>
      <c r="E26" s="123">
        <v>3228160</v>
      </c>
      <c r="F26" s="123">
        <v>1242895</v>
      </c>
      <c r="G26" s="124">
        <v>7043646</v>
      </c>
      <c r="H26" s="32"/>
      <c r="I26" s="42"/>
      <c r="J26" s="32"/>
      <c r="K26" s="32"/>
      <c r="L26" s="32"/>
      <c r="M26" s="32"/>
    </row>
    <row r="27" spans="1:13">
      <c r="A27" s="219" t="s">
        <v>250</v>
      </c>
      <c r="B27" s="220">
        <v>62647</v>
      </c>
      <c r="C27" s="220">
        <v>0</v>
      </c>
      <c r="D27" s="220">
        <v>0</v>
      </c>
      <c r="E27" s="220">
        <v>0</v>
      </c>
      <c r="F27" s="220">
        <v>0</v>
      </c>
      <c r="G27" s="221">
        <v>62647</v>
      </c>
      <c r="H27" s="32"/>
      <c r="I27" s="42"/>
      <c r="J27" s="42"/>
      <c r="K27" s="42"/>
      <c r="L27" s="42"/>
      <c r="M27" s="32"/>
    </row>
    <row r="28" spans="1:13">
      <c r="A28" s="223" t="s">
        <v>251</v>
      </c>
      <c r="B28" s="224">
        <v>251149</v>
      </c>
      <c r="C28" s="224">
        <v>109868</v>
      </c>
      <c r="D28" s="224">
        <v>109868</v>
      </c>
      <c r="E28" s="224">
        <v>0</v>
      </c>
      <c r="F28" s="224">
        <v>0</v>
      </c>
      <c r="G28" s="225">
        <v>470885</v>
      </c>
      <c r="H28" s="32"/>
      <c r="I28" s="32"/>
      <c r="J28" s="32"/>
      <c r="K28" s="32"/>
      <c r="L28" s="32"/>
      <c r="M28" s="32"/>
    </row>
    <row r="29" spans="1:13">
      <c r="A29" s="223" t="s">
        <v>252</v>
      </c>
      <c r="B29" s="226">
        <v>6399490</v>
      </c>
      <c r="C29" s="226">
        <v>0</v>
      </c>
      <c r="D29" s="226">
        <v>0</v>
      </c>
      <c r="E29" s="226">
        <v>0</v>
      </c>
      <c r="F29" s="226">
        <v>0</v>
      </c>
      <c r="G29" s="226">
        <v>6399490</v>
      </c>
      <c r="H29" s="32"/>
      <c r="I29" s="32"/>
      <c r="J29" s="32"/>
      <c r="K29" s="32"/>
      <c r="L29" s="42"/>
      <c r="M29" s="32"/>
    </row>
    <row r="30" spans="1:13">
      <c r="A30" s="223" t="s">
        <v>253</v>
      </c>
      <c r="B30" s="224">
        <v>0</v>
      </c>
      <c r="C30" s="224">
        <v>183750</v>
      </c>
      <c r="D30" s="224">
        <v>3651375</v>
      </c>
      <c r="E30" s="224">
        <v>2870000</v>
      </c>
      <c r="F30" s="224">
        <v>459200</v>
      </c>
      <c r="G30" s="224">
        <v>7164325</v>
      </c>
      <c r="H30" s="42"/>
      <c r="I30" s="32"/>
      <c r="J30" s="32"/>
      <c r="K30" s="32"/>
      <c r="L30" s="32"/>
      <c r="M30" s="32"/>
    </row>
    <row r="31" spans="1:13">
      <c r="A31" s="223" t="s">
        <v>254</v>
      </c>
      <c r="B31" s="224">
        <v>3096000</v>
      </c>
      <c r="C31" s="224">
        <v>409000</v>
      </c>
      <c r="D31" s="224">
        <v>0</v>
      </c>
      <c r="E31" s="224">
        <v>0</v>
      </c>
      <c r="F31" s="224">
        <v>0</v>
      </c>
      <c r="G31" s="224">
        <v>3505000</v>
      </c>
      <c r="H31" s="32"/>
      <c r="I31" s="32"/>
      <c r="J31" s="32"/>
      <c r="K31" s="32"/>
      <c r="L31" s="32"/>
      <c r="M31" s="32"/>
    </row>
    <row r="32" spans="1:13">
      <c r="A32" s="223" t="s">
        <v>255</v>
      </c>
      <c r="B32" s="224">
        <v>12428.400000000001</v>
      </c>
      <c r="C32" s="224">
        <v>86526</v>
      </c>
      <c r="D32" s="224">
        <v>82957</v>
      </c>
      <c r="E32" s="224">
        <v>0</v>
      </c>
      <c r="F32" s="224">
        <v>0</v>
      </c>
      <c r="G32" s="224">
        <v>181911.05</v>
      </c>
      <c r="H32" s="32"/>
      <c r="I32" s="32"/>
      <c r="J32" s="32"/>
      <c r="K32" s="32"/>
      <c r="L32" s="32"/>
      <c r="M32" s="32"/>
    </row>
    <row r="33" spans="1:13">
      <c r="A33" s="223" t="s">
        <v>290</v>
      </c>
      <c r="B33" s="224">
        <v>1133918.9540540541</v>
      </c>
      <c r="C33" s="224">
        <v>0</v>
      </c>
      <c r="D33" s="224">
        <v>0</v>
      </c>
      <c r="E33" s="224">
        <v>0</v>
      </c>
      <c r="F33" s="224">
        <v>0</v>
      </c>
      <c r="G33" s="224">
        <v>1133919</v>
      </c>
      <c r="H33" s="32"/>
      <c r="I33" s="32"/>
      <c r="J33" s="32"/>
      <c r="K33" s="32"/>
      <c r="L33" s="32"/>
      <c r="M33" s="32"/>
    </row>
    <row r="34" spans="1:13" s="23" customFormat="1">
      <c r="A34" s="227" t="s">
        <v>324</v>
      </c>
      <c r="B34" s="228">
        <v>17190663</v>
      </c>
      <c r="C34" s="228">
        <v>5018536</v>
      </c>
      <c r="D34" s="228">
        <v>6046827</v>
      </c>
      <c r="E34" s="228">
        <v>7150961</v>
      </c>
      <c r="F34" s="228">
        <v>1702095</v>
      </c>
      <c r="G34" s="228">
        <v>37109082</v>
      </c>
      <c r="H34" s="86"/>
      <c r="I34" s="86"/>
      <c r="J34" s="86"/>
      <c r="K34" s="86"/>
      <c r="L34" s="86"/>
      <c r="M34" s="86"/>
    </row>
    <row r="35" spans="1:13" ht="30">
      <c r="A35" s="229" t="s">
        <v>323</v>
      </c>
      <c r="B35" s="224">
        <f t="shared" ref="B35:G35" si="3">SUM(B22:B33)</f>
        <v>18883422.354054052</v>
      </c>
      <c r="C35" s="224">
        <f t="shared" si="3"/>
        <v>20815485</v>
      </c>
      <c r="D35" s="224">
        <f t="shared" si="3"/>
        <v>10647363</v>
      </c>
      <c r="E35" s="224">
        <f t="shared" si="3"/>
        <v>8387973</v>
      </c>
      <c r="F35" s="224">
        <f>SUM(F22:F33)</f>
        <v>3823138</v>
      </c>
      <c r="G35" s="230">
        <f t="shared" si="3"/>
        <v>62557381.049999997</v>
      </c>
      <c r="H35" s="32"/>
      <c r="I35" s="32"/>
      <c r="J35" s="32"/>
      <c r="K35" s="32"/>
      <c r="L35" s="32"/>
      <c r="M35" s="32"/>
    </row>
    <row r="36" spans="1:13">
      <c r="A36" s="231" t="s">
        <v>291</v>
      </c>
      <c r="B36" s="224"/>
      <c r="C36" s="224"/>
      <c r="D36" s="224"/>
      <c r="E36" s="224"/>
      <c r="F36" s="224"/>
      <c r="G36" s="224"/>
      <c r="M36" s="32"/>
    </row>
    <row r="37" spans="1:13">
      <c r="A37" s="232" t="s">
        <v>292</v>
      </c>
      <c r="B37" s="233">
        <v>31002.982399999997</v>
      </c>
      <c r="C37" s="233">
        <v>32243.101695999998</v>
      </c>
      <c r="D37" s="233">
        <v>33532.825763839995</v>
      </c>
      <c r="E37" s="233">
        <v>34874.138794393599</v>
      </c>
      <c r="F37" s="233">
        <v>36269.104346169341</v>
      </c>
      <c r="G37" s="233">
        <f t="shared" ref="G37:G43" si="4">SUM(B37:F37)</f>
        <v>167922.1530004029</v>
      </c>
      <c r="M37" s="32"/>
    </row>
    <row r="38" spans="1:13">
      <c r="A38" s="223" t="s">
        <v>293</v>
      </c>
      <c r="B38" s="233">
        <v>32000</v>
      </c>
      <c r="C38" s="233">
        <v>33280</v>
      </c>
      <c r="D38" s="233">
        <v>34611.200000000004</v>
      </c>
      <c r="E38" s="233">
        <v>35995.648000000008</v>
      </c>
      <c r="F38" s="233">
        <v>37435.473920000011</v>
      </c>
      <c r="G38" s="233">
        <f t="shared" si="4"/>
        <v>173322.32192000005</v>
      </c>
      <c r="M38" s="32"/>
    </row>
    <row r="39" spans="1:13">
      <c r="A39" s="105" t="s">
        <v>294</v>
      </c>
      <c r="B39" s="222">
        <v>40000</v>
      </c>
      <c r="C39" s="222">
        <v>41600</v>
      </c>
      <c r="D39" s="222">
        <v>43264</v>
      </c>
      <c r="E39" s="222">
        <v>44994.560000000005</v>
      </c>
      <c r="F39" s="222">
        <v>46794.342400000009</v>
      </c>
      <c r="G39" s="222">
        <f t="shared" si="4"/>
        <v>216652.90240000002</v>
      </c>
      <c r="M39" s="32"/>
    </row>
    <row r="40" spans="1:13">
      <c r="A40" s="105" t="s">
        <v>295</v>
      </c>
      <c r="B40" s="125">
        <v>17171.481600000003</v>
      </c>
      <c r="C40" s="125">
        <v>17858.340864000005</v>
      </c>
      <c r="D40" s="125">
        <v>18572.674498560005</v>
      </c>
      <c r="E40" s="125">
        <v>19315.581478502405</v>
      </c>
      <c r="F40" s="125">
        <v>20088.204737642503</v>
      </c>
      <c r="G40" s="126">
        <f t="shared" si="4"/>
        <v>93006.283178704922</v>
      </c>
      <c r="M40" s="32"/>
    </row>
    <row r="41" spans="1:13">
      <c r="A41" s="105" t="s">
        <v>296</v>
      </c>
      <c r="B41" s="125">
        <v>27394.764800000001</v>
      </c>
      <c r="C41" s="125">
        <v>28490.555392000002</v>
      </c>
      <c r="D41" s="125">
        <v>29630.177607680002</v>
      </c>
      <c r="E41" s="125">
        <v>30815.384711987204</v>
      </c>
      <c r="F41" s="125">
        <v>32048.000100466692</v>
      </c>
      <c r="G41" s="126">
        <f t="shared" si="4"/>
        <v>148378.88261213389</v>
      </c>
      <c r="M41" s="32"/>
    </row>
    <row r="42" spans="1:13">
      <c r="A42" s="105" t="s">
        <v>297</v>
      </c>
      <c r="B42" s="125">
        <v>42126.156799999997</v>
      </c>
      <c r="C42" s="125">
        <v>43811.203071999997</v>
      </c>
      <c r="D42" s="125">
        <v>45563.651194879996</v>
      </c>
      <c r="E42" s="125">
        <v>47386.197242675196</v>
      </c>
      <c r="F42" s="125">
        <v>49281.645132382204</v>
      </c>
      <c r="G42" s="126">
        <f t="shared" si="4"/>
        <v>228168.85344193739</v>
      </c>
      <c r="M42" s="32"/>
    </row>
    <row r="43" spans="1:13">
      <c r="A43" s="127" t="s">
        <v>298</v>
      </c>
      <c r="B43" s="104">
        <v>86528</v>
      </c>
      <c r="C43" s="104">
        <v>89989.12000000001</v>
      </c>
      <c r="D43" s="104">
        <v>93588.684800000017</v>
      </c>
      <c r="E43" s="104">
        <v>97332.232192000025</v>
      </c>
      <c r="F43" s="104">
        <v>101225.52147968003</v>
      </c>
      <c r="G43" s="126">
        <f t="shared" si="4"/>
        <v>468663.55847168009</v>
      </c>
      <c r="M43" s="32"/>
    </row>
    <row r="44" spans="1:13">
      <c r="A44" s="128" t="s">
        <v>299</v>
      </c>
      <c r="B44" s="129">
        <f t="shared" ref="B44:F44" si="5">SUM(B37:B43)</f>
        <v>276223.38559999998</v>
      </c>
      <c r="C44" s="129">
        <f t="shared" si="5"/>
        <v>287272.321024</v>
      </c>
      <c r="D44" s="129">
        <f t="shared" si="5"/>
        <v>298763.21386496001</v>
      </c>
      <c r="E44" s="129">
        <f t="shared" si="5"/>
        <v>310713.74241955846</v>
      </c>
      <c r="F44" s="129">
        <f t="shared" si="5"/>
        <v>323142.29211634077</v>
      </c>
      <c r="G44" s="130">
        <f>SUM(B44:F44)</f>
        <v>1496114.9550248592</v>
      </c>
      <c r="M44" s="32"/>
    </row>
    <row r="45" spans="1:13">
      <c r="A45" s="131" t="s">
        <v>300</v>
      </c>
      <c r="B45" s="132">
        <f t="shared" ref="B45:G45" si="6">B44+B35+B11+B2+B3+B4+B17+B21</f>
        <v>28693974.739654053</v>
      </c>
      <c r="C45" s="132">
        <f t="shared" si="6"/>
        <v>30891445.321024001</v>
      </c>
      <c r="D45" s="132">
        <f t="shared" si="6"/>
        <v>21001844.21386496</v>
      </c>
      <c r="E45" s="132">
        <f t="shared" si="6"/>
        <v>19032115.022419557</v>
      </c>
      <c r="F45" s="132">
        <f t="shared" si="6"/>
        <v>14768528.103316341</v>
      </c>
      <c r="G45" s="133">
        <f t="shared" si="6"/>
        <v>114387908.09622486</v>
      </c>
      <c r="M45" s="32"/>
    </row>
    <row r="46" spans="1:13">
      <c r="A46" s="134"/>
    </row>
    <row r="47" spans="1:13">
      <c r="A47" s="135"/>
      <c r="B47" s="136"/>
      <c r="C47" s="136"/>
      <c r="D47" s="136"/>
      <c r="E47" s="136"/>
      <c r="F47" s="136"/>
      <c r="G47" s="136"/>
    </row>
    <row r="48" spans="1:13">
      <c r="A48" s="134"/>
    </row>
    <row r="49" spans="1:2">
      <c r="A49" s="134"/>
      <c r="B49" s="42"/>
    </row>
    <row r="50" spans="1:2">
      <c r="A50" s="134"/>
    </row>
    <row r="51" spans="1:2">
      <c r="A51" s="134"/>
    </row>
    <row r="52" spans="1:2">
      <c r="A52" s="134"/>
    </row>
    <row r="53" spans="1:2">
      <c r="A53" s="134"/>
    </row>
    <row r="54" spans="1:2">
      <c r="A54" s="134"/>
    </row>
    <row r="55" spans="1:2">
      <c r="A55" s="134"/>
    </row>
    <row r="56" spans="1:2">
      <c r="A56" s="134"/>
    </row>
    <row r="57" spans="1:2">
      <c r="A57" s="134"/>
    </row>
    <row r="58" spans="1:2">
      <c r="A58" s="134"/>
    </row>
    <row r="59" spans="1:2">
      <c r="A59" s="134"/>
    </row>
    <row r="60" spans="1:2">
      <c r="A60" s="134"/>
    </row>
    <row r="61" spans="1:2">
      <c r="A61" s="134"/>
    </row>
    <row r="62" spans="1:2">
      <c r="A62" s="134"/>
    </row>
    <row r="63" spans="1:2">
      <c r="A63" s="134"/>
    </row>
    <row r="64" spans="1:2">
      <c r="A64" s="134"/>
    </row>
    <row r="65" spans="1:1">
      <c r="A65" s="134"/>
    </row>
    <row r="66" spans="1:1">
      <c r="A66" s="134"/>
    </row>
    <row r="67" spans="1:1">
      <c r="A67" s="134"/>
    </row>
    <row r="68" spans="1:1">
      <c r="A68" s="134"/>
    </row>
    <row r="69" spans="1:1">
      <c r="A69" s="134"/>
    </row>
    <row r="70" spans="1:1">
      <c r="A70" s="134"/>
    </row>
    <row r="71" spans="1:1">
      <c r="A71" s="134"/>
    </row>
    <row r="72" spans="1:1">
      <c r="A72" s="134"/>
    </row>
    <row r="73" spans="1:1">
      <c r="A73" s="134"/>
    </row>
    <row r="74" spans="1:1">
      <c r="A74" s="134"/>
    </row>
    <row r="75" spans="1:1">
      <c r="A75" s="134"/>
    </row>
    <row r="76" spans="1:1">
      <c r="A76" s="134"/>
    </row>
    <row r="77" spans="1:1">
      <c r="A77" s="134"/>
    </row>
    <row r="78" spans="1:1">
      <c r="A78" s="134"/>
    </row>
    <row r="79" spans="1:1">
      <c r="A79" s="134"/>
    </row>
    <row r="80" spans="1:1">
      <c r="A80" s="134"/>
    </row>
    <row r="81" spans="1:1">
      <c r="A81" s="134"/>
    </row>
    <row r="82" spans="1:1">
      <c r="A82" s="134"/>
    </row>
    <row r="83" spans="1:1">
      <c r="A83" s="134"/>
    </row>
    <row r="84" spans="1:1">
      <c r="A84" s="134"/>
    </row>
    <row r="85" spans="1:1">
      <c r="A85" s="134"/>
    </row>
    <row r="86" spans="1:1">
      <c r="A86" s="134"/>
    </row>
    <row r="87" spans="1:1">
      <c r="A87" s="134"/>
    </row>
    <row r="88" spans="1:1">
      <c r="A88" s="134"/>
    </row>
    <row r="89" spans="1:1">
      <c r="A89" s="134"/>
    </row>
    <row r="90" spans="1:1">
      <c r="A90" s="134"/>
    </row>
    <row r="91" spans="1:1">
      <c r="A91" s="134"/>
    </row>
    <row r="92" spans="1:1">
      <c r="A92" s="134"/>
    </row>
    <row r="93" spans="1:1">
      <c r="A93" s="134"/>
    </row>
    <row r="94" spans="1:1">
      <c r="A94" s="134"/>
    </row>
    <row r="95" spans="1:1">
      <c r="A95" s="134"/>
    </row>
    <row r="96" spans="1:1">
      <c r="A96" s="134"/>
    </row>
    <row r="97" spans="1:1">
      <c r="A97" s="134"/>
    </row>
    <row r="98" spans="1:1">
      <c r="A98" s="134"/>
    </row>
    <row r="99" spans="1:1">
      <c r="A99" s="134"/>
    </row>
    <row r="100" spans="1:1">
      <c r="A100" s="134"/>
    </row>
    <row r="101" spans="1:1">
      <c r="A101" s="134"/>
    </row>
    <row r="102" spans="1:1">
      <c r="A102" s="134"/>
    </row>
    <row r="103" spans="1:1">
      <c r="A103" s="134"/>
    </row>
    <row r="104" spans="1:1">
      <c r="A104" s="134"/>
    </row>
    <row r="105" spans="1:1">
      <c r="A105" s="134"/>
    </row>
    <row r="106" spans="1:1">
      <c r="A106" s="134"/>
    </row>
    <row r="107" spans="1:1">
      <c r="A107" s="134"/>
    </row>
    <row r="108" spans="1:1">
      <c r="A108" s="134"/>
    </row>
    <row r="109" spans="1:1">
      <c r="A109" s="134"/>
    </row>
    <row r="110" spans="1:1">
      <c r="A110" s="134"/>
    </row>
    <row r="111" spans="1:1">
      <c r="A111" s="134"/>
    </row>
    <row r="112" spans="1:1">
      <c r="A112" s="134"/>
    </row>
    <row r="113" spans="1:1">
      <c r="A113" s="134"/>
    </row>
    <row r="114" spans="1:1">
      <c r="A114" s="134"/>
    </row>
    <row r="115" spans="1:1">
      <c r="A115" s="134"/>
    </row>
    <row r="116" spans="1:1">
      <c r="A116" s="134"/>
    </row>
    <row r="117" spans="1:1">
      <c r="A117" s="134"/>
    </row>
    <row r="118" spans="1:1">
      <c r="A118" s="134"/>
    </row>
    <row r="119" spans="1:1">
      <c r="A119" s="134"/>
    </row>
    <row r="120" spans="1:1">
      <c r="A120" s="134"/>
    </row>
    <row r="121" spans="1:1">
      <c r="A121" s="134"/>
    </row>
    <row r="122" spans="1:1">
      <c r="A122" s="134"/>
    </row>
    <row r="123" spans="1:1">
      <c r="A123" s="134"/>
    </row>
    <row r="124" spans="1:1">
      <c r="A124" s="134"/>
    </row>
    <row r="125" spans="1:1">
      <c r="A125" s="134"/>
    </row>
    <row r="126" spans="1:1">
      <c r="A126" s="134"/>
    </row>
    <row r="127" spans="1:1">
      <c r="A127" s="134"/>
    </row>
    <row r="128" spans="1:1">
      <c r="A128" s="134"/>
    </row>
    <row r="129" spans="1:1">
      <c r="A129" s="134"/>
    </row>
    <row r="130" spans="1:1">
      <c r="A130" s="134"/>
    </row>
    <row r="131" spans="1:1">
      <c r="A131" s="134"/>
    </row>
    <row r="132" spans="1:1">
      <c r="A132" s="134"/>
    </row>
    <row r="133" spans="1:1">
      <c r="A133" s="134"/>
    </row>
    <row r="134" spans="1:1">
      <c r="A134" s="134"/>
    </row>
    <row r="135" spans="1:1">
      <c r="A135" s="134"/>
    </row>
    <row r="136" spans="1:1">
      <c r="A136" s="134"/>
    </row>
    <row r="137" spans="1:1">
      <c r="A137" s="134"/>
    </row>
    <row r="138" spans="1:1">
      <c r="A138" s="134"/>
    </row>
    <row r="139" spans="1:1">
      <c r="A139" s="134"/>
    </row>
    <row r="140" spans="1:1">
      <c r="A140" s="134"/>
    </row>
    <row r="141" spans="1:1">
      <c r="A141" s="134"/>
    </row>
    <row r="142" spans="1:1">
      <c r="A142" s="134"/>
    </row>
    <row r="143" spans="1:1">
      <c r="A143" s="134"/>
    </row>
    <row r="144" spans="1:1">
      <c r="A144" s="134"/>
    </row>
    <row r="145" spans="1:1">
      <c r="A145" s="134"/>
    </row>
    <row r="146" spans="1:1">
      <c r="A146" s="134"/>
    </row>
    <row r="147" spans="1:1">
      <c r="A147" s="134"/>
    </row>
    <row r="148" spans="1:1">
      <c r="A148" s="134"/>
    </row>
    <row r="149" spans="1:1">
      <c r="A149" s="134"/>
    </row>
    <row r="150" spans="1:1">
      <c r="A150" s="134"/>
    </row>
    <row r="151" spans="1:1">
      <c r="A151" s="134"/>
    </row>
    <row r="152" spans="1:1">
      <c r="A152" s="134"/>
    </row>
    <row r="153" spans="1:1">
      <c r="A153" s="134"/>
    </row>
    <row r="154" spans="1:1">
      <c r="A154" s="134"/>
    </row>
    <row r="155" spans="1:1">
      <c r="A155" s="134"/>
    </row>
    <row r="156" spans="1:1">
      <c r="A156" s="134"/>
    </row>
    <row r="157" spans="1:1">
      <c r="A157" s="134"/>
    </row>
    <row r="158" spans="1:1">
      <c r="A158" s="134"/>
    </row>
    <row r="159" spans="1:1">
      <c r="A159" s="134"/>
    </row>
    <row r="160" spans="1:1">
      <c r="A160" s="134"/>
    </row>
    <row r="161" spans="1:1">
      <c r="A161" s="134"/>
    </row>
    <row r="162" spans="1:1">
      <c r="A162" s="134"/>
    </row>
    <row r="163" spans="1:1">
      <c r="A163" s="134"/>
    </row>
    <row r="164" spans="1:1">
      <c r="A164" s="134"/>
    </row>
    <row r="165" spans="1:1">
      <c r="A165" s="134"/>
    </row>
    <row r="166" spans="1:1">
      <c r="A166" s="134"/>
    </row>
    <row r="167" spans="1:1">
      <c r="A167" s="134"/>
    </row>
    <row r="168" spans="1:1">
      <c r="A168" s="134"/>
    </row>
    <row r="169" spans="1:1">
      <c r="A169" s="134"/>
    </row>
    <row r="170" spans="1:1">
      <c r="A170" s="134"/>
    </row>
    <row r="171" spans="1:1">
      <c r="A171" s="134"/>
    </row>
    <row r="172" spans="1:1">
      <c r="A172" s="134"/>
    </row>
    <row r="173" spans="1:1">
      <c r="A173" s="134"/>
    </row>
    <row r="174" spans="1:1">
      <c r="A174" s="134"/>
    </row>
    <row r="175" spans="1:1">
      <c r="A175" s="134"/>
    </row>
    <row r="176" spans="1:1">
      <c r="A176" s="134"/>
    </row>
    <row r="177" spans="1:1">
      <c r="A177" s="134"/>
    </row>
    <row r="178" spans="1:1">
      <c r="A178" s="134"/>
    </row>
    <row r="179" spans="1:1">
      <c r="A179" s="134"/>
    </row>
    <row r="180" spans="1:1">
      <c r="A180" s="134"/>
    </row>
    <row r="181" spans="1:1">
      <c r="A181" s="134"/>
    </row>
    <row r="182" spans="1:1">
      <c r="A182" s="134"/>
    </row>
    <row r="183" spans="1:1">
      <c r="A183" s="134"/>
    </row>
    <row r="184" spans="1:1">
      <c r="A184" s="134"/>
    </row>
    <row r="185" spans="1:1">
      <c r="A185" s="134"/>
    </row>
    <row r="186" spans="1:1">
      <c r="A186" s="134"/>
    </row>
    <row r="187" spans="1:1">
      <c r="A187" s="134"/>
    </row>
    <row r="188" spans="1:1">
      <c r="A188" s="134"/>
    </row>
    <row r="189" spans="1:1">
      <c r="A189" s="134"/>
    </row>
    <row r="190" spans="1:1">
      <c r="A190" s="134"/>
    </row>
    <row r="191" spans="1:1">
      <c r="A191" s="134"/>
    </row>
    <row r="192" spans="1:1">
      <c r="A192" s="134"/>
    </row>
    <row r="193" spans="1:1">
      <c r="A193" s="134"/>
    </row>
    <row r="194" spans="1:1">
      <c r="A194" s="134"/>
    </row>
    <row r="195" spans="1:1">
      <c r="A195" s="134"/>
    </row>
    <row r="196" spans="1:1">
      <c r="A196" s="134"/>
    </row>
    <row r="197" spans="1:1">
      <c r="A197" s="134"/>
    </row>
    <row r="198" spans="1:1">
      <c r="A198" s="134"/>
    </row>
    <row r="199" spans="1:1">
      <c r="A199" s="134"/>
    </row>
    <row r="200" spans="1:1">
      <c r="A200" s="134"/>
    </row>
    <row r="201" spans="1:1">
      <c r="A201" s="134"/>
    </row>
    <row r="202" spans="1:1">
      <c r="A202" s="134"/>
    </row>
    <row r="203" spans="1:1">
      <c r="A203" s="134"/>
    </row>
    <row r="204" spans="1:1">
      <c r="A204" s="134"/>
    </row>
    <row r="205" spans="1:1">
      <c r="A205" s="134"/>
    </row>
    <row r="206" spans="1:1">
      <c r="A206" s="134"/>
    </row>
    <row r="207" spans="1:1">
      <c r="A207" s="134"/>
    </row>
    <row r="208" spans="1:1">
      <c r="A208" s="134"/>
    </row>
    <row r="209" spans="1:1">
      <c r="A209" s="134"/>
    </row>
    <row r="210" spans="1:1">
      <c r="A210" s="134"/>
    </row>
    <row r="211" spans="1:1">
      <c r="A211" s="134"/>
    </row>
    <row r="212" spans="1:1">
      <c r="A212" s="134"/>
    </row>
    <row r="213" spans="1:1">
      <c r="A213" s="134"/>
    </row>
    <row r="214" spans="1:1">
      <c r="A214" s="134"/>
    </row>
    <row r="215" spans="1:1">
      <c r="A215" s="134"/>
    </row>
    <row r="216" spans="1:1">
      <c r="A216" s="134"/>
    </row>
    <row r="217" spans="1:1">
      <c r="A217" s="134"/>
    </row>
    <row r="218" spans="1:1">
      <c r="A218" s="134"/>
    </row>
    <row r="219" spans="1:1">
      <c r="A219" s="134"/>
    </row>
    <row r="220" spans="1:1">
      <c r="A220" s="134"/>
    </row>
    <row r="221" spans="1:1">
      <c r="A221" s="134"/>
    </row>
    <row r="222" spans="1:1">
      <c r="A222" s="134"/>
    </row>
    <row r="223" spans="1:1">
      <c r="A223" s="134"/>
    </row>
    <row r="224" spans="1:1">
      <c r="A224" s="134"/>
    </row>
    <row r="225" spans="1:1">
      <c r="A225" s="134"/>
    </row>
    <row r="226" spans="1:1">
      <c r="A226" s="134"/>
    </row>
    <row r="227" spans="1:1">
      <c r="A227" s="134"/>
    </row>
    <row r="228" spans="1:1">
      <c r="A228" s="134"/>
    </row>
    <row r="229" spans="1:1">
      <c r="A229" s="134"/>
    </row>
    <row r="230" spans="1:1">
      <c r="A230" s="134"/>
    </row>
    <row r="231" spans="1:1">
      <c r="A231" s="134"/>
    </row>
    <row r="232" spans="1:1">
      <c r="A232" s="134"/>
    </row>
    <row r="233" spans="1:1">
      <c r="A233" s="134"/>
    </row>
    <row r="234" spans="1:1">
      <c r="A234" s="134"/>
    </row>
    <row r="235" spans="1:1">
      <c r="A235" s="134"/>
    </row>
    <row r="236" spans="1:1">
      <c r="A236" s="134"/>
    </row>
    <row r="237" spans="1:1">
      <c r="A237" s="134"/>
    </row>
    <row r="238" spans="1:1">
      <c r="A238" s="134"/>
    </row>
    <row r="239" spans="1:1">
      <c r="A239" s="134"/>
    </row>
    <row r="240" spans="1:1">
      <c r="A240" s="134"/>
    </row>
    <row r="241" spans="1:1">
      <c r="A241" s="134"/>
    </row>
    <row r="242" spans="1:1">
      <c r="A242" s="134"/>
    </row>
    <row r="243" spans="1:1">
      <c r="A243" s="134"/>
    </row>
    <row r="244" spans="1:1">
      <c r="A244" s="134"/>
    </row>
    <row r="245" spans="1:1">
      <c r="A245" s="134"/>
    </row>
    <row r="246" spans="1:1">
      <c r="A246" s="134"/>
    </row>
    <row r="247" spans="1:1">
      <c r="A247" s="134"/>
    </row>
    <row r="248" spans="1:1">
      <c r="A248" s="134"/>
    </row>
    <row r="249" spans="1:1">
      <c r="A249" s="134"/>
    </row>
    <row r="250" spans="1:1">
      <c r="A250" s="134"/>
    </row>
    <row r="251" spans="1:1">
      <c r="A251" s="134"/>
    </row>
    <row r="252" spans="1:1">
      <c r="A252" s="134"/>
    </row>
    <row r="253" spans="1:1">
      <c r="A253" s="134"/>
    </row>
    <row r="254" spans="1:1">
      <c r="A254" s="134"/>
    </row>
    <row r="255" spans="1:1">
      <c r="A255" s="134"/>
    </row>
    <row r="256" spans="1:1">
      <c r="A256" s="134"/>
    </row>
    <row r="257" spans="1:1">
      <c r="A257" s="134"/>
    </row>
    <row r="258" spans="1:1">
      <c r="A258" s="134"/>
    </row>
    <row r="259" spans="1:1">
      <c r="A259" s="134"/>
    </row>
    <row r="260" spans="1:1">
      <c r="A260" s="134"/>
    </row>
    <row r="261" spans="1:1">
      <c r="A261" s="134"/>
    </row>
    <row r="262" spans="1:1">
      <c r="A262" s="134"/>
    </row>
    <row r="263" spans="1:1">
      <c r="A263" s="134"/>
    </row>
    <row r="264" spans="1:1">
      <c r="A264" s="134"/>
    </row>
    <row r="265" spans="1:1">
      <c r="A265" s="134"/>
    </row>
    <row r="266" spans="1:1">
      <c r="A266" s="134"/>
    </row>
    <row r="267" spans="1:1">
      <c r="A267" s="134"/>
    </row>
    <row r="268" spans="1:1">
      <c r="A268" s="134"/>
    </row>
    <row r="269" spans="1:1">
      <c r="A269" s="134"/>
    </row>
    <row r="270" spans="1:1">
      <c r="A270" s="134"/>
    </row>
    <row r="271" spans="1:1">
      <c r="A271" s="134"/>
    </row>
    <row r="272" spans="1:1">
      <c r="A272" s="134"/>
    </row>
    <row r="273" spans="1:1">
      <c r="A273" s="134"/>
    </row>
    <row r="274" spans="1:1">
      <c r="A274" s="134"/>
    </row>
    <row r="275" spans="1:1">
      <c r="A275" s="134"/>
    </row>
    <row r="276" spans="1:1">
      <c r="A276" s="134"/>
    </row>
    <row r="277" spans="1:1">
      <c r="A277" s="134"/>
    </row>
    <row r="278" spans="1:1">
      <c r="A278" s="134"/>
    </row>
    <row r="279" spans="1:1">
      <c r="A279" s="134"/>
    </row>
    <row r="280" spans="1:1">
      <c r="A280" s="134"/>
    </row>
    <row r="281" spans="1:1">
      <c r="A281" s="134"/>
    </row>
    <row r="282" spans="1:1">
      <c r="A282" s="134"/>
    </row>
    <row r="283" spans="1:1">
      <c r="A283" s="134"/>
    </row>
    <row r="284" spans="1:1">
      <c r="A284" s="134"/>
    </row>
    <row r="285" spans="1:1">
      <c r="A285" s="134"/>
    </row>
    <row r="286" spans="1:1">
      <c r="A286" s="134"/>
    </row>
    <row r="287" spans="1:1">
      <c r="A287" s="134"/>
    </row>
    <row r="288" spans="1:1">
      <c r="A288" s="134"/>
    </row>
    <row r="289" spans="1:1">
      <c r="A289" s="134"/>
    </row>
    <row r="290" spans="1:1">
      <c r="A290" s="134"/>
    </row>
    <row r="291" spans="1:1">
      <c r="A291" s="134"/>
    </row>
    <row r="292" spans="1:1">
      <c r="A292" s="134"/>
    </row>
    <row r="293" spans="1:1">
      <c r="A293" s="134"/>
    </row>
    <row r="294" spans="1:1">
      <c r="A294" s="134"/>
    </row>
    <row r="295" spans="1:1">
      <c r="A295" s="134"/>
    </row>
    <row r="296" spans="1:1">
      <c r="A296" s="134"/>
    </row>
    <row r="297" spans="1:1">
      <c r="A297" s="134"/>
    </row>
    <row r="298" spans="1:1">
      <c r="A298" s="134"/>
    </row>
    <row r="299" spans="1:1">
      <c r="A299" s="134"/>
    </row>
    <row r="300" spans="1:1">
      <c r="A300" s="134"/>
    </row>
    <row r="301" spans="1:1">
      <c r="A301" s="134"/>
    </row>
    <row r="302" spans="1:1">
      <c r="A302" s="134"/>
    </row>
    <row r="303" spans="1:1">
      <c r="A303" s="134"/>
    </row>
    <row r="304" spans="1:1">
      <c r="A304" s="134"/>
    </row>
    <row r="305" spans="1:1">
      <c r="A305" s="134"/>
    </row>
    <row r="306" spans="1:1">
      <c r="A306" s="134"/>
    </row>
    <row r="307" spans="1:1">
      <c r="A307" s="134"/>
    </row>
    <row r="308" spans="1:1">
      <c r="A308" s="134"/>
    </row>
    <row r="309" spans="1:1">
      <c r="A309" s="134"/>
    </row>
    <row r="310" spans="1:1">
      <c r="A310" s="134"/>
    </row>
    <row r="311" spans="1:1">
      <c r="A311" s="134"/>
    </row>
    <row r="312" spans="1:1">
      <c r="A312" s="134"/>
    </row>
    <row r="313" spans="1:1">
      <c r="A313" s="134"/>
    </row>
    <row r="314" spans="1:1">
      <c r="A314" s="134"/>
    </row>
    <row r="315" spans="1:1">
      <c r="A315" s="134"/>
    </row>
    <row r="316" spans="1:1">
      <c r="A316" s="134"/>
    </row>
    <row r="317" spans="1:1">
      <c r="A317" s="134"/>
    </row>
    <row r="318" spans="1:1">
      <c r="A318" s="134"/>
    </row>
    <row r="319" spans="1:1">
      <c r="A319" s="134"/>
    </row>
    <row r="320" spans="1:1">
      <c r="A320" s="134"/>
    </row>
    <row r="321" spans="1:1">
      <c r="A321" s="134"/>
    </row>
    <row r="322" spans="1:1">
      <c r="A322" s="134"/>
    </row>
    <row r="323" spans="1:1">
      <c r="A323" s="134"/>
    </row>
    <row r="324" spans="1:1">
      <c r="A324" s="134"/>
    </row>
    <row r="325" spans="1:1">
      <c r="A325" s="134"/>
    </row>
    <row r="326" spans="1:1">
      <c r="A326" s="134"/>
    </row>
    <row r="327" spans="1:1">
      <c r="A327" s="134"/>
    </row>
    <row r="328" spans="1:1">
      <c r="A328" s="134"/>
    </row>
    <row r="329" spans="1:1">
      <c r="A329" s="134"/>
    </row>
    <row r="330" spans="1:1">
      <c r="A330" s="134"/>
    </row>
    <row r="331" spans="1:1">
      <c r="A331" s="134"/>
    </row>
    <row r="332" spans="1:1">
      <c r="A332" s="134"/>
    </row>
    <row r="333" spans="1:1">
      <c r="A333" s="134"/>
    </row>
    <row r="334" spans="1:1">
      <c r="A334" s="134"/>
    </row>
    <row r="335" spans="1:1">
      <c r="A335" s="134"/>
    </row>
    <row r="336" spans="1:1">
      <c r="A336" s="134"/>
    </row>
    <row r="337" spans="1:1">
      <c r="A337" s="134"/>
    </row>
    <row r="338" spans="1:1">
      <c r="A338" s="134"/>
    </row>
    <row r="339" spans="1:1">
      <c r="A339" s="134"/>
    </row>
    <row r="340" spans="1:1">
      <c r="A340" s="134"/>
    </row>
    <row r="341" spans="1:1">
      <c r="A341" s="134"/>
    </row>
    <row r="342" spans="1:1">
      <c r="A342" s="134"/>
    </row>
    <row r="343" spans="1:1">
      <c r="A343" s="134"/>
    </row>
    <row r="344" spans="1:1">
      <c r="A344" s="134"/>
    </row>
    <row r="345" spans="1:1">
      <c r="A345" s="134"/>
    </row>
    <row r="346" spans="1:1">
      <c r="A346" s="134"/>
    </row>
    <row r="347" spans="1:1">
      <c r="A347" s="134"/>
    </row>
    <row r="348" spans="1:1">
      <c r="A348" s="134"/>
    </row>
    <row r="349" spans="1:1">
      <c r="A349" s="134"/>
    </row>
    <row r="350" spans="1:1">
      <c r="A350" s="134"/>
    </row>
    <row r="351" spans="1:1">
      <c r="A351" s="134"/>
    </row>
    <row r="352" spans="1:1">
      <c r="A352" s="134"/>
    </row>
    <row r="353" spans="1:1">
      <c r="A353" s="134"/>
    </row>
    <row r="354" spans="1:1">
      <c r="A354" s="134"/>
    </row>
    <row r="355" spans="1:1">
      <c r="A355" s="134"/>
    </row>
    <row r="356" spans="1:1">
      <c r="A356" s="134"/>
    </row>
    <row r="357" spans="1:1">
      <c r="A357" s="134"/>
    </row>
    <row r="358" spans="1:1">
      <c r="A358" s="134"/>
    </row>
    <row r="359" spans="1:1">
      <c r="A359" s="134"/>
    </row>
    <row r="360" spans="1:1">
      <c r="A360" s="134"/>
    </row>
    <row r="361" spans="1:1">
      <c r="A361" s="134"/>
    </row>
    <row r="362" spans="1:1">
      <c r="A362" s="134"/>
    </row>
    <row r="363" spans="1:1">
      <c r="A363" s="134"/>
    </row>
    <row r="364" spans="1:1">
      <c r="A364" s="134"/>
    </row>
    <row r="365" spans="1:1">
      <c r="A365" s="134"/>
    </row>
    <row r="366" spans="1:1">
      <c r="A366" s="134"/>
    </row>
    <row r="367" spans="1:1">
      <c r="A367" s="134"/>
    </row>
    <row r="368" spans="1:1">
      <c r="A368" s="134"/>
    </row>
    <row r="369" spans="1:1">
      <c r="A369" s="134"/>
    </row>
    <row r="370" spans="1:1">
      <c r="A370" s="134"/>
    </row>
    <row r="371" spans="1:1">
      <c r="A371" s="134"/>
    </row>
    <row r="372" spans="1:1">
      <c r="A372" s="134"/>
    </row>
    <row r="373" spans="1:1">
      <c r="A373" s="134"/>
    </row>
    <row r="374" spans="1:1">
      <c r="A374" s="134"/>
    </row>
    <row r="375" spans="1:1">
      <c r="A375" s="134"/>
    </row>
    <row r="376" spans="1:1">
      <c r="A376" s="134"/>
    </row>
    <row r="377" spans="1:1">
      <c r="A377" s="134"/>
    </row>
    <row r="378" spans="1:1">
      <c r="A378" s="134"/>
    </row>
    <row r="379" spans="1:1">
      <c r="A379" s="134"/>
    </row>
    <row r="380" spans="1:1">
      <c r="A380" s="134"/>
    </row>
    <row r="381" spans="1:1">
      <c r="A381" s="134"/>
    </row>
    <row r="382" spans="1:1">
      <c r="A382" s="134"/>
    </row>
    <row r="383" spans="1:1">
      <c r="A383" s="134"/>
    </row>
    <row r="384" spans="1:1">
      <c r="A384" s="134"/>
    </row>
    <row r="385" spans="1:1">
      <c r="A385" s="134"/>
    </row>
    <row r="386" spans="1:1">
      <c r="A386" s="134"/>
    </row>
    <row r="387" spans="1:1">
      <c r="A387" s="134"/>
    </row>
    <row r="388" spans="1:1">
      <c r="A388" s="134"/>
    </row>
    <row r="389" spans="1:1">
      <c r="A389" s="134"/>
    </row>
    <row r="390" spans="1:1">
      <c r="A390" s="134"/>
    </row>
    <row r="391" spans="1:1">
      <c r="A391" s="134"/>
    </row>
    <row r="392" spans="1:1">
      <c r="A392" s="134"/>
    </row>
    <row r="393" spans="1:1">
      <c r="A393" s="134"/>
    </row>
    <row r="394" spans="1:1">
      <c r="A394" s="134"/>
    </row>
    <row r="395" spans="1:1">
      <c r="A395" s="134"/>
    </row>
    <row r="396" spans="1:1">
      <c r="A396" s="134"/>
    </row>
    <row r="397" spans="1:1">
      <c r="A397" s="134"/>
    </row>
    <row r="398" spans="1:1">
      <c r="A398" s="134"/>
    </row>
    <row r="399" spans="1:1">
      <c r="A399" s="134"/>
    </row>
    <row r="400" spans="1:1">
      <c r="A400" s="134"/>
    </row>
    <row r="401" spans="1:1">
      <c r="A401" s="134"/>
    </row>
    <row r="402" spans="1:1">
      <c r="A402" s="134"/>
    </row>
    <row r="403" spans="1:1">
      <c r="A403" s="134"/>
    </row>
    <row r="404" spans="1:1">
      <c r="A404" s="134"/>
    </row>
    <row r="405" spans="1:1">
      <c r="A405" s="134"/>
    </row>
    <row r="406" spans="1:1">
      <c r="A406" s="134"/>
    </row>
    <row r="407" spans="1:1">
      <c r="A407" s="134"/>
    </row>
    <row r="408" spans="1:1">
      <c r="A408" s="134"/>
    </row>
    <row r="409" spans="1:1">
      <c r="A409" s="134"/>
    </row>
    <row r="410" spans="1:1">
      <c r="A410" s="134"/>
    </row>
    <row r="411" spans="1:1">
      <c r="A411" s="134"/>
    </row>
    <row r="412" spans="1:1">
      <c r="A412" s="134"/>
    </row>
    <row r="413" spans="1:1">
      <c r="A413" s="134"/>
    </row>
    <row r="414" spans="1:1">
      <c r="A414" s="134"/>
    </row>
    <row r="415" spans="1:1">
      <c r="A415" s="134"/>
    </row>
    <row r="416" spans="1:1">
      <c r="A416" s="134"/>
    </row>
    <row r="417" spans="1:1">
      <c r="A417" s="134"/>
    </row>
    <row r="418" spans="1:1">
      <c r="A418" s="134"/>
    </row>
    <row r="419" spans="1:1">
      <c r="A419" s="134"/>
    </row>
    <row r="420" spans="1:1">
      <c r="A420" s="134"/>
    </row>
    <row r="421" spans="1:1">
      <c r="A421" s="134"/>
    </row>
    <row r="422" spans="1:1">
      <c r="A422" s="134"/>
    </row>
    <row r="423" spans="1:1">
      <c r="A423" s="134"/>
    </row>
    <row r="424" spans="1:1">
      <c r="A424" s="134"/>
    </row>
    <row r="425" spans="1:1">
      <c r="A425" s="134"/>
    </row>
    <row r="426" spans="1:1">
      <c r="A426" s="134"/>
    </row>
    <row r="427" spans="1:1">
      <c r="A427" s="134"/>
    </row>
    <row r="428" spans="1:1">
      <c r="A428" s="134"/>
    </row>
    <row r="429" spans="1:1">
      <c r="A429" s="134"/>
    </row>
    <row r="430" spans="1:1">
      <c r="A430" s="134"/>
    </row>
    <row r="431" spans="1:1">
      <c r="A431" s="134"/>
    </row>
    <row r="432" spans="1:1">
      <c r="A432" s="134"/>
    </row>
    <row r="433" spans="1:1">
      <c r="A433" s="134"/>
    </row>
    <row r="434" spans="1:1">
      <c r="A434" s="134"/>
    </row>
    <row r="435" spans="1:1">
      <c r="A435" s="134"/>
    </row>
    <row r="436" spans="1:1">
      <c r="A436" s="134"/>
    </row>
    <row r="437" spans="1:1">
      <c r="A437" s="134"/>
    </row>
    <row r="438" spans="1:1">
      <c r="A438" s="134"/>
    </row>
    <row r="439" spans="1:1">
      <c r="A439" s="134"/>
    </row>
    <row r="440" spans="1:1">
      <c r="A440" s="134"/>
    </row>
    <row r="441" spans="1:1">
      <c r="A441" s="134"/>
    </row>
    <row r="442" spans="1:1">
      <c r="A442" s="134"/>
    </row>
    <row r="443" spans="1:1">
      <c r="A443" s="134"/>
    </row>
    <row r="444" spans="1:1">
      <c r="A444" s="134"/>
    </row>
    <row r="445" spans="1:1">
      <c r="A445" s="134"/>
    </row>
    <row r="446" spans="1:1">
      <c r="A446" s="134"/>
    </row>
    <row r="447" spans="1:1">
      <c r="A447" s="134"/>
    </row>
    <row r="448" spans="1:1">
      <c r="A448" s="134"/>
    </row>
    <row r="449" spans="1:1">
      <c r="A449" s="134"/>
    </row>
    <row r="450" spans="1:1">
      <c r="A450" s="134"/>
    </row>
    <row r="451" spans="1:1">
      <c r="A451" s="134"/>
    </row>
    <row r="452" spans="1:1">
      <c r="A452" s="134"/>
    </row>
    <row r="453" spans="1:1">
      <c r="A453" s="134"/>
    </row>
    <row r="454" spans="1:1">
      <c r="A454" s="134"/>
    </row>
    <row r="455" spans="1:1">
      <c r="A455" s="134"/>
    </row>
    <row r="456" spans="1:1">
      <c r="A456" s="134"/>
    </row>
    <row r="457" spans="1:1">
      <c r="A457" s="134"/>
    </row>
    <row r="458" spans="1:1">
      <c r="A458" s="134"/>
    </row>
    <row r="459" spans="1:1">
      <c r="A459" s="134"/>
    </row>
    <row r="460" spans="1:1">
      <c r="A460" s="134"/>
    </row>
    <row r="461" spans="1:1">
      <c r="A461" s="134"/>
    </row>
    <row r="462" spans="1:1">
      <c r="A462" s="134"/>
    </row>
    <row r="463" spans="1:1">
      <c r="A463" s="134"/>
    </row>
    <row r="464" spans="1:1">
      <c r="A464" s="134"/>
    </row>
    <row r="465" spans="1:1">
      <c r="A465" s="134"/>
    </row>
    <row r="466" spans="1:1">
      <c r="A466" s="134"/>
    </row>
    <row r="467" spans="1:1">
      <c r="A467" s="134"/>
    </row>
    <row r="468" spans="1:1">
      <c r="A468" s="134"/>
    </row>
    <row r="469" spans="1:1">
      <c r="A469" s="134"/>
    </row>
    <row r="470" spans="1:1">
      <c r="A470" s="134"/>
    </row>
    <row r="471" spans="1:1">
      <c r="A471" s="134"/>
    </row>
    <row r="472" spans="1:1">
      <c r="A472" s="134"/>
    </row>
    <row r="473" spans="1:1">
      <c r="A473" s="134"/>
    </row>
    <row r="474" spans="1:1">
      <c r="A474" s="134"/>
    </row>
    <row r="475" spans="1:1">
      <c r="A475" s="134"/>
    </row>
    <row r="476" spans="1:1">
      <c r="A476" s="134"/>
    </row>
    <row r="477" spans="1:1">
      <c r="A477" s="134"/>
    </row>
    <row r="478" spans="1:1">
      <c r="A478" s="134"/>
    </row>
    <row r="479" spans="1:1">
      <c r="A479" s="134"/>
    </row>
    <row r="480" spans="1:1">
      <c r="A480" s="134"/>
    </row>
    <row r="481" spans="1:1">
      <c r="A481" s="134"/>
    </row>
    <row r="482" spans="1:1">
      <c r="A482" s="134"/>
    </row>
    <row r="483" spans="1:1">
      <c r="A483" s="134"/>
    </row>
    <row r="484" spans="1:1">
      <c r="A484" s="134"/>
    </row>
    <row r="485" spans="1:1">
      <c r="A485" s="134"/>
    </row>
    <row r="486" spans="1:1">
      <c r="A486" s="134"/>
    </row>
    <row r="487" spans="1:1">
      <c r="A487" s="134"/>
    </row>
    <row r="488" spans="1:1">
      <c r="A488" s="134"/>
    </row>
    <row r="489" spans="1:1">
      <c r="A489" s="134"/>
    </row>
    <row r="490" spans="1:1">
      <c r="A490" s="134"/>
    </row>
    <row r="491" spans="1:1">
      <c r="A491" s="134"/>
    </row>
    <row r="492" spans="1:1">
      <c r="A492" s="134"/>
    </row>
    <row r="493" spans="1:1">
      <c r="A493" s="134"/>
    </row>
    <row r="494" spans="1:1">
      <c r="A494" s="134"/>
    </row>
    <row r="495" spans="1:1">
      <c r="A495" s="134"/>
    </row>
    <row r="496" spans="1:1">
      <c r="A496" s="134"/>
    </row>
    <row r="497" spans="1:1">
      <c r="A497" s="134"/>
    </row>
    <row r="498" spans="1:1">
      <c r="A498" s="134"/>
    </row>
    <row r="499" spans="1:1">
      <c r="A499" s="134"/>
    </row>
    <row r="500" spans="1:1">
      <c r="A500" s="134"/>
    </row>
    <row r="501" spans="1:1">
      <c r="A501" s="134"/>
    </row>
    <row r="502" spans="1:1">
      <c r="A502" s="134"/>
    </row>
    <row r="503" spans="1:1">
      <c r="A503" s="134"/>
    </row>
    <row r="504" spans="1:1">
      <c r="A504" s="134"/>
    </row>
    <row r="505" spans="1:1">
      <c r="A505" s="134"/>
    </row>
    <row r="506" spans="1:1">
      <c r="A506" s="134"/>
    </row>
    <row r="507" spans="1:1">
      <c r="A507" s="134"/>
    </row>
    <row r="508" spans="1:1">
      <c r="A508" s="134"/>
    </row>
    <row r="509" spans="1:1">
      <c r="A509" s="134"/>
    </row>
    <row r="510" spans="1:1">
      <c r="A510" s="134"/>
    </row>
    <row r="511" spans="1:1">
      <c r="A511" s="134"/>
    </row>
    <row r="512" spans="1:1">
      <c r="A512" s="134"/>
    </row>
    <row r="513" spans="1:1">
      <c r="A513" s="134"/>
    </row>
    <row r="514" spans="1:1">
      <c r="A514" s="134"/>
    </row>
    <row r="515" spans="1:1">
      <c r="A515" s="134"/>
    </row>
    <row r="516" spans="1:1">
      <c r="A516" s="134"/>
    </row>
    <row r="517" spans="1:1">
      <c r="A517" s="134"/>
    </row>
    <row r="518" spans="1:1">
      <c r="A518" s="134"/>
    </row>
    <row r="519" spans="1:1">
      <c r="A519" s="134"/>
    </row>
    <row r="520" spans="1:1">
      <c r="A520" s="134"/>
    </row>
    <row r="521" spans="1:1">
      <c r="A521" s="134"/>
    </row>
    <row r="522" spans="1:1">
      <c r="A522" s="134"/>
    </row>
    <row r="523" spans="1:1">
      <c r="A523" s="134"/>
    </row>
    <row r="524" spans="1:1">
      <c r="A524" s="134"/>
    </row>
    <row r="525" spans="1:1">
      <c r="A525" s="134"/>
    </row>
    <row r="526" spans="1:1">
      <c r="A526" s="134"/>
    </row>
    <row r="527" spans="1:1">
      <c r="A527" s="134"/>
    </row>
    <row r="528" spans="1:1">
      <c r="A528" s="134"/>
    </row>
    <row r="529" spans="1:1">
      <c r="A529" s="134"/>
    </row>
    <row r="530" spans="1:1">
      <c r="A530" s="134"/>
    </row>
    <row r="531" spans="1:1">
      <c r="A531" s="134"/>
    </row>
    <row r="532" spans="1:1">
      <c r="A532" s="134"/>
    </row>
    <row r="533" spans="1:1">
      <c r="A533" s="134"/>
    </row>
    <row r="534" spans="1:1">
      <c r="A534" s="134"/>
    </row>
    <row r="535" spans="1:1">
      <c r="A535" s="134"/>
    </row>
    <row r="536" spans="1:1">
      <c r="A536" s="134"/>
    </row>
    <row r="537" spans="1:1">
      <c r="A537" s="134"/>
    </row>
    <row r="538" spans="1:1">
      <c r="A538" s="134"/>
    </row>
    <row r="539" spans="1:1">
      <c r="A539" s="134"/>
    </row>
    <row r="540" spans="1:1">
      <c r="A540" s="134"/>
    </row>
    <row r="541" spans="1:1">
      <c r="A541" s="134"/>
    </row>
    <row r="542" spans="1:1">
      <c r="A542" s="134"/>
    </row>
    <row r="543" spans="1:1">
      <c r="A543" s="134"/>
    </row>
    <row r="544" spans="1:1">
      <c r="A544" s="134"/>
    </row>
    <row r="545" spans="1:1">
      <c r="A545" s="134"/>
    </row>
    <row r="546" spans="1:1">
      <c r="A546" s="134"/>
    </row>
    <row r="547" spans="1:1">
      <c r="A547" s="134"/>
    </row>
    <row r="548" spans="1:1">
      <c r="A548" s="134"/>
    </row>
    <row r="549" spans="1:1">
      <c r="A549" s="134"/>
    </row>
    <row r="550" spans="1:1">
      <c r="A550" s="134"/>
    </row>
    <row r="551" spans="1:1">
      <c r="A551" s="134"/>
    </row>
    <row r="552" spans="1:1">
      <c r="A552" s="134"/>
    </row>
    <row r="553" spans="1:1">
      <c r="A553" s="134"/>
    </row>
    <row r="554" spans="1:1">
      <c r="A554" s="134"/>
    </row>
    <row r="555" spans="1:1">
      <c r="A555" s="134"/>
    </row>
    <row r="556" spans="1:1">
      <c r="A556" s="134"/>
    </row>
    <row r="557" spans="1:1">
      <c r="A557" s="134"/>
    </row>
    <row r="558" spans="1:1">
      <c r="A558" s="134"/>
    </row>
    <row r="559" spans="1:1">
      <c r="A559" s="134"/>
    </row>
    <row r="560" spans="1:1">
      <c r="A560" s="134"/>
    </row>
    <row r="561" spans="1:1">
      <c r="A561" s="134"/>
    </row>
    <row r="562" spans="1:1">
      <c r="A562" s="134"/>
    </row>
    <row r="563" spans="1:1">
      <c r="A563" s="134"/>
    </row>
    <row r="564" spans="1:1">
      <c r="A564" s="134"/>
    </row>
    <row r="565" spans="1:1">
      <c r="A565" s="134"/>
    </row>
    <row r="566" spans="1:1">
      <c r="A566" s="134"/>
    </row>
    <row r="567" spans="1:1">
      <c r="A567" s="134"/>
    </row>
    <row r="568" spans="1:1">
      <c r="A568" s="134"/>
    </row>
    <row r="569" spans="1:1">
      <c r="A569" s="134"/>
    </row>
    <row r="570" spans="1:1">
      <c r="A570" s="134"/>
    </row>
    <row r="571" spans="1:1">
      <c r="A571" s="134"/>
    </row>
    <row r="572" spans="1:1">
      <c r="A572" s="134"/>
    </row>
    <row r="573" spans="1:1">
      <c r="A573" s="134"/>
    </row>
    <row r="574" spans="1:1">
      <c r="A574" s="134"/>
    </row>
    <row r="575" spans="1:1">
      <c r="A575" s="134"/>
    </row>
    <row r="576" spans="1:1">
      <c r="A576" s="134"/>
    </row>
    <row r="577" spans="1:1">
      <c r="A577" s="134"/>
    </row>
    <row r="578" spans="1:1">
      <c r="A578" s="134"/>
    </row>
    <row r="579" spans="1:1">
      <c r="A579" s="134"/>
    </row>
    <row r="580" spans="1:1">
      <c r="A580" s="134"/>
    </row>
    <row r="581" spans="1:1">
      <c r="A581" s="134"/>
    </row>
    <row r="582" spans="1:1">
      <c r="A582" s="134"/>
    </row>
    <row r="583" spans="1:1">
      <c r="A583" s="134"/>
    </row>
    <row r="584" spans="1:1">
      <c r="A584" s="134"/>
    </row>
    <row r="585" spans="1:1">
      <c r="A585" s="134"/>
    </row>
    <row r="586" spans="1:1">
      <c r="A586" s="134"/>
    </row>
    <row r="587" spans="1:1">
      <c r="A587" s="134"/>
    </row>
    <row r="588" spans="1:1">
      <c r="A588" s="134"/>
    </row>
    <row r="589" spans="1:1">
      <c r="A589" s="134"/>
    </row>
    <row r="590" spans="1:1">
      <c r="A590" s="134"/>
    </row>
    <row r="591" spans="1:1">
      <c r="A591" s="134"/>
    </row>
    <row r="592" spans="1:1">
      <c r="A592" s="134"/>
    </row>
    <row r="593" spans="1:1">
      <c r="A593" s="134"/>
    </row>
    <row r="594" spans="1:1">
      <c r="A594" s="134"/>
    </row>
    <row r="595" spans="1:1">
      <c r="A595" s="134"/>
    </row>
    <row r="596" spans="1:1">
      <c r="A596" s="134"/>
    </row>
    <row r="597" spans="1:1">
      <c r="A597" s="134"/>
    </row>
    <row r="598" spans="1:1">
      <c r="A598" s="134"/>
    </row>
    <row r="599" spans="1:1">
      <c r="A599" s="134"/>
    </row>
    <row r="600" spans="1:1">
      <c r="A600" s="134"/>
    </row>
    <row r="601" spans="1:1">
      <c r="A601" s="134"/>
    </row>
    <row r="602" spans="1:1">
      <c r="A602" s="134"/>
    </row>
    <row r="603" spans="1:1">
      <c r="A603" s="134"/>
    </row>
    <row r="604" spans="1:1">
      <c r="A604" s="134"/>
    </row>
    <row r="605" spans="1:1">
      <c r="A605" s="134"/>
    </row>
    <row r="606" spans="1:1">
      <c r="A606" s="134"/>
    </row>
    <row r="607" spans="1:1">
      <c r="A607" s="134"/>
    </row>
    <row r="608" spans="1:1">
      <c r="A608" s="134"/>
    </row>
    <row r="609" spans="1:1">
      <c r="A609" s="134"/>
    </row>
    <row r="610" spans="1:1">
      <c r="A610" s="134"/>
    </row>
    <row r="611" spans="1:1">
      <c r="A611" s="134"/>
    </row>
    <row r="612" spans="1:1">
      <c r="A612" s="134"/>
    </row>
    <row r="613" spans="1:1">
      <c r="A613" s="134"/>
    </row>
    <row r="614" spans="1:1">
      <c r="A614" s="134"/>
    </row>
    <row r="615" spans="1:1">
      <c r="A615" s="134"/>
    </row>
    <row r="616" spans="1:1">
      <c r="A616" s="134"/>
    </row>
    <row r="617" spans="1:1">
      <c r="A617" s="134"/>
    </row>
    <row r="618" spans="1:1">
      <c r="A618" s="134"/>
    </row>
    <row r="619" spans="1:1">
      <c r="A619" s="134"/>
    </row>
    <row r="620" spans="1:1">
      <c r="A620" s="134"/>
    </row>
    <row r="621" spans="1:1">
      <c r="A621" s="134"/>
    </row>
    <row r="622" spans="1:1">
      <c r="A622" s="134"/>
    </row>
    <row r="623" spans="1:1">
      <c r="A623" s="134"/>
    </row>
    <row r="624" spans="1:1">
      <c r="A624" s="134"/>
    </row>
    <row r="625" spans="1:1">
      <c r="A625" s="134"/>
    </row>
    <row r="626" spans="1:1">
      <c r="A626" s="134"/>
    </row>
    <row r="627" spans="1:1">
      <c r="A627" s="134"/>
    </row>
    <row r="628" spans="1:1">
      <c r="A628" s="134"/>
    </row>
    <row r="629" spans="1:1">
      <c r="A629" s="134"/>
    </row>
    <row r="630" spans="1:1">
      <c r="A630" s="134"/>
    </row>
    <row r="631" spans="1:1">
      <c r="A631" s="134"/>
    </row>
    <row r="632" spans="1:1">
      <c r="A632" s="134"/>
    </row>
    <row r="633" spans="1:1">
      <c r="A633" s="134"/>
    </row>
    <row r="634" spans="1:1">
      <c r="A634" s="134"/>
    </row>
    <row r="635" spans="1:1">
      <c r="A635" s="134"/>
    </row>
    <row r="636" spans="1:1">
      <c r="A636" s="134"/>
    </row>
    <row r="637" spans="1:1">
      <c r="A637" s="134"/>
    </row>
    <row r="638" spans="1:1">
      <c r="A638" s="134"/>
    </row>
    <row r="639" spans="1:1">
      <c r="A639" s="134"/>
    </row>
    <row r="640" spans="1:1">
      <c r="A640" s="134"/>
    </row>
    <row r="641" spans="1:1">
      <c r="A641" s="134"/>
    </row>
    <row r="642" spans="1:1">
      <c r="A642" s="134"/>
    </row>
    <row r="643" spans="1:1">
      <c r="A643" s="134"/>
    </row>
    <row r="644" spans="1:1">
      <c r="A644" s="134"/>
    </row>
    <row r="645" spans="1:1">
      <c r="A645" s="134"/>
    </row>
    <row r="646" spans="1:1">
      <c r="A646" s="134"/>
    </row>
    <row r="647" spans="1:1">
      <c r="A647" s="134"/>
    </row>
    <row r="648" spans="1:1">
      <c r="A648" s="134"/>
    </row>
    <row r="649" spans="1:1">
      <c r="A649" s="134"/>
    </row>
    <row r="650" spans="1:1">
      <c r="A650" s="134"/>
    </row>
    <row r="651" spans="1:1">
      <c r="A651" s="134"/>
    </row>
    <row r="652" spans="1:1">
      <c r="A652" s="134"/>
    </row>
    <row r="653" spans="1:1">
      <c r="A653" s="134"/>
    </row>
    <row r="654" spans="1:1">
      <c r="A654" s="134"/>
    </row>
    <row r="655" spans="1:1">
      <c r="A655" s="134"/>
    </row>
    <row r="656" spans="1:1">
      <c r="A656" s="134"/>
    </row>
    <row r="657" spans="1:1">
      <c r="A657" s="134"/>
    </row>
    <row r="658" spans="1:1">
      <c r="A658" s="134"/>
    </row>
    <row r="659" spans="1:1">
      <c r="A659" s="134"/>
    </row>
    <row r="660" spans="1:1">
      <c r="A660" s="134"/>
    </row>
    <row r="661" spans="1:1">
      <c r="A661" s="134"/>
    </row>
    <row r="662" spans="1:1">
      <c r="A662" s="134"/>
    </row>
    <row r="663" spans="1:1">
      <c r="A663" s="134"/>
    </row>
    <row r="664" spans="1:1">
      <c r="A664" s="134"/>
    </row>
    <row r="665" spans="1:1">
      <c r="A665" s="134"/>
    </row>
    <row r="666" spans="1:1">
      <c r="A666" s="134"/>
    </row>
    <row r="667" spans="1:1">
      <c r="A667" s="134"/>
    </row>
    <row r="668" spans="1:1">
      <c r="A668" s="134"/>
    </row>
    <row r="669" spans="1:1">
      <c r="A669" s="134"/>
    </row>
    <row r="670" spans="1:1">
      <c r="A670" s="134"/>
    </row>
    <row r="671" spans="1:1">
      <c r="A671" s="134"/>
    </row>
    <row r="672" spans="1:1">
      <c r="A672" s="134"/>
    </row>
    <row r="673" spans="1:1">
      <c r="A673" s="134"/>
    </row>
    <row r="674" spans="1:1">
      <c r="A674" s="134"/>
    </row>
    <row r="675" spans="1:1">
      <c r="A675" s="134"/>
    </row>
    <row r="676" spans="1:1">
      <c r="A676" s="134"/>
    </row>
    <row r="677" spans="1:1">
      <c r="A677" s="134"/>
    </row>
    <row r="678" spans="1:1">
      <c r="A678" s="134"/>
    </row>
    <row r="679" spans="1:1">
      <c r="A679" s="134"/>
    </row>
    <row r="680" spans="1:1">
      <c r="A680" s="134"/>
    </row>
    <row r="681" spans="1:1">
      <c r="A681" s="134"/>
    </row>
    <row r="682" spans="1:1">
      <c r="A682" s="134"/>
    </row>
    <row r="683" spans="1:1">
      <c r="A683" s="134"/>
    </row>
    <row r="684" spans="1:1">
      <c r="A684" s="134"/>
    </row>
    <row r="685" spans="1:1">
      <c r="A685" s="134"/>
    </row>
    <row r="686" spans="1:1">
      <c r="A686" s="134"/>
    </row>
    <row r="687" spans="1:1">
      <c r="A687" s="134"/>
    </row>
    <row r="688" spans="1:1">
      <c r="A688" s="134"/>
    </row>
    <row r="689" spans="1:1">
      <c r="A689" s="134"/>
    </row>
    <row r="690" spans="1:1">
      <c r="A690" s="134"/>
    </row>
    <row r="691" spans="1:1">
      <c r="A691" s="134"/>
    </row>
    <row r="692" spans="1:1">
      <c r="A692" s="134"/>
    </row>
    <row r="693" spans="1:1">
      <c r="A693" s="134"/>
    </row>
    <row r="694" spans="1:1">
      <c r="A694" s="134"/>
    </row>
    <row r="695" spans="1:1">
      <c r="A695" s="134"/>
    </row>
    <row r="696" spans="1:1">
      <c r="A696" s="134"/>
    </row>
    <row r="697" spans="1:1">
      <c r="A697" s="134"/>
    </row>
    <row r="698" spans="1:1">
      <c r="A698" s="134"/>
    </row>
    <row r="699" spans="1:1">
      <c r="A699" s="134"/>
    </row>
    <row r="700" spans="1:1">
      <c r="A700" s="134"/>
    </row>
    <row r="701" spans="1:1">
      <c r="A701" s="134"/>
    </row>
    <row r="702" spans="1:1">
      <c r="A702" s="134"/>
    </row>
    <row r="703" spans="1:1">
      <c r="A703" s="134"/>
    </row>
    <row r="704" spans="1:1">
      <c r="A704" s="134"/>
    </row>
    <row r="705" spans="1:1">
      <c r="A705" s="134"/>
    </row>
    <row r="706" spans="1:1">
      <c r="A706" s="134"/>
    </row>
    <row r="707" spans="1:1">
      <c r="A707" s="134"/>
    </row>
    <row r="708" spans="1:1">
      <c r="A708" s="134"/>
    </row>
    <row r="709" spans="1:1">
      <c r="A709" s="134"/>
    </row>
    <row r="710" spans="1:1">
      <c r="A710" s="134"/>
    </row>
    <row r="711" spans="1:1">
      <c r="A711" s="134"/>
    </row>
    <row r="712" spans="1:1">
      <c r="A712" s="134"/>
    </row>
    <row r="713" spans="1:1">
      <c r="A713" s="134"/>
    </row>
    <row r="714" spans="1:1">
      <c r="A714" s="134"/>
    </row>
    <row r="715" spans="1:1">
      <c r="A715" s="134"/>
    </row>
    <row r="716" spans="1:1">
      <c r="A716" s="134"/>
    </row>
    <row r="717" spans="1:1">
      <c r="A717" s="134"/>
    </row>
    <row r="718" spans="1:1">
      <c r="A718" s="134"/>
    </row>
    <row r="719" spans="1:1">
      <c r="A719" s="134"/>
    </row>
    <row r="720" spans="1:1">
      <c r="A720" s="134"/>
    </row>
    <row r="721" spans="1:1">
      <c r="A721" s="134"/>
    </row>
    <row r="722" spans="1:1">
      <c r="A722" s="134"/>
    </row>
    <row r="723" spans="1:1">
      <c r="A723" s="134"/>
    </row>
    <row r="724" spans="1:1">
      <c r="A724" s="134"/>
    </row>
    <row r="725" spans="1:1">
      <c r="A725" s="134"/>
    </row>
    <row r="726" spans="1:1">
      <c r="A726" s="134"/>
    </row>
    <row r="727" spans="1:1">
      <c r="A727" s="134"/>
    </row>
    <row r="728" spans="1:1">
      <c r="A728" s="134"/>
    </row>
    <row r="729" spans="1:1">
      <c r="A729" s="134"/>
    </row>
    <row r="730" spans="1:1">
      <c r="A730" s="134"/>
    </row>
    <row r="731" spans="1:1">
      <c r="A731" s="134"/>
    </row>
    <row r="732" spans="1:1">
      <c r="A732" s="134"/>
    </row>
    <row r="733" spans="1:1">
      <c r="A733" s="134"/>
    </row>
    <row r="734" spans="1:1">
      <c r="A734" s="134"/>
    </row>
    <row r="735" spans="1:1">
      <c r="A735" s="134"/>
    </row>
    <row r="736" spans="1:1">
      <c r="A736" s="134"/>
    </row>
    <row r="737" spans="1:1">
      <c r="A737" s="134"/>
    </row>
    <row r="738" spans="1:1">
      <c r="A738" s="134"/>
    </row>
    <row r="739" spans="1:1">
      <c r="A739" s="134"/>
    </row>
    <row r="740" spans="1:1">
      <c r="A740" s="134"/>
    </row>
    <row r="741" spans="1:1">
      <c r="A741" s="134"/>
    </row>
    <row r="742" spans="1:1">
      <c r="A742" s="134"/>
    </row>
    <row r="743" spans="1:1">
      <c r="A743" s="134"/>
    </row>
    <row r="744" spans="1:1">
      <c r="A744" s="134"/>
    </row>
    <row r="745" spans="1:1">
      <c r="A745" s="134"/>
    </row>
    <row r="746" spans="1:1">
      <c r="A746" s="134"/>
    </row>
    <row r="747" spans="1:1">
      <c r="A747" s="134"/>
    </row>
    <row r="748" spans="1:1">
      <c r="A748" s="134"/>
    </row>
    <row r="749" spans="1:1">
      <c r="A749" s="134"/>
    </row>
    <row r="750" spans="1:1">
      <c r="A750" s="134"/>
    </row>
    <row r="751" spans="1:1">
      <c r="A751" s="134"/>
    </row>
    <row r="752" spans="1:1">
      <c r="A752" s="134"/>
    </row>
    <row r="753" spans="1:1">
      <c r="A753" s="134"/>
    </row>
    <row r="754" spans="1:1">
      <c r="A754" s="134"/>
    </row>
    <row r="755" spans="1:1">
      <c r="A755" s="134"/>
    </row>
    <row r="756" spans="1:1">
      <c r="A756" s="134"/>
    </row>
    <row r="757" spans="1:1">
      <c r="A757" s="134"/>
    </row>
    <row r="758" spans="1:1">
      <c r="A758" s="134"/>
    </row>
    <row r="759" spans="1:1">
      <c r="A759" s="134"/>
    </row>
    <row r="760" spans="1:1">
      <c r="A760" s="134"/>
    </row>
    <row r="761" spans="1:1">
      <c r="A761" s="134"/>
    </row>
    <row r="762" spans="1:1">
      <c r="A762" s="134"/>
    </row>
    <row r="763" spans="1:1">
      <c r="A763" s="134"/>
    </row>
    <row r="764" spans="1:1">
      <c r="A764" s="134"/>
    </row>
    <row r="765" spans="1:1">
      <c r="A765" s="134"/>
    </row>
    <row r="766" spans="1:1">
      <c r="A766" s="134"/>
    </row>
    <row r="767" spans="1:1">
      <c r="A767" s="134"/>
    </row>
    <row r="768" spans="1:1">
      <c r="A768" s="134"/>
    </row>
    <row r="769" spans="1:1">
      <c r="A769" s="134"/>
    </row>
    <row r="770" spans="1:1">
      <c r="A770" s="134"/>
    </row>
    <row r="771" spans="1:1">
      <c r="A771" s="134"/>
    </row>
    <row r="772" spans="1:1">
      <c r="A772" s="134"/>
    </row>
    <row r="773" spans="1:1">
      <c r="A773" s="134"/>
    </row>
    <row r="774" spans="1:1">
      <c r="A774" s="134"/>
    </row>
    <row r="775" spans="1:1">
      <c r="A775" s="134"/>
    </row>
    <row r="776" spans="1:1">
      <c r="A776" s="134"/>
    </row>
    <row r="777" spans="1:1">
      <c r="A777" s="134"/>
    </row>
    <row r="778" spans="1:1">
      <c r="A778" s="134"/>
    </row>
    <row r="779" spans="1:1">
      <c r="A779" s="134"/>
    </row>
    <row r="780" spans="1:1">
      <c r="A780" s="134"/>
    </row>
    <row r="781" spans="1:1">
      <c r="A781" s="134"/>
    </row>
    <row r="782" spans="1:1">
      <c r="A782" s="134"/>
    </row>
    <row r="783" spans="1:1">
      <c r="A783" s="134"/>
    </row>
    <row r="784" spans="1:1">
      <c r="A784" s="134"/>
    </row>
    <row r="785" spans="1:1">
      <c r="A785" s="134"/>
    </row>
    <row r="786" spans="1:1">
      <c r="A786" s="134"/>
    </row>
    <row r="787" spans="1:1">
      <c r="A787" s="134"/>
    </row>
    <row r="788" spans="1:1">
      <c r="A788" s="134"/>
    </row>
    <row r="789" spans="1:1">
      <c r="A789" s="134"/>
    </row>
    <row r="790" spans="1:1">
      <c r="A790" s="134"/>
    </row>
    <row r="791" spans="1:1">
      <c r="A791" s="134"/>
    </row>
    <row r="792" spans="1:1">
      <c r="A792" s="134"/>
    </row>
    <row r="793" spans="1:1">
      <c r="A793" s="134"/>
    </row>
    <row r="794" spans="1:1">
      <c r="A794" s="134"/>
    </row>
    <row r="795" spans="1:1">
      <c r="A795" s="134"/>
    </row>
    <row r="796" spans="1:1">
      <c r="A796" s="134"/>
    </row>
    <row r="797" spans="1:1">
      <c r="A797" s="134"/>
    </row>
    <row r="798" spans="1:1">
      <c r="A798" s="134"/>
    </row>
    <row r="799" spans="1:1">
      <c r="A799" s="134"/>
    </row>
    <row r="800" spans="1:1">
      <c r="A800" s="134"/>
    </row>
    <row r="801" spans="1:1">
      <c r="A801" s="134"/>
    </row>
    <row r="802" spans="1:1">
      <c r="A802" s="134"/>
    </row>
    <row r="803" spans="1:1">
      <c r="A803" s="134"/>
    </row>
    <row r="804" spans="1:1">
      <c r="A804" s="134"/>
    </row>
    <row r="805" spans="1:1">
      <c r="A805" s="134"/>
    </row>
    <row r="806" spans="1:1">
      <c r="A806" s="134"/>
    </row>
    <row r="807" spans="1:1">
      <c r="A807" s="134"/>
    </row>
    <row r="808" spans="1:1">
      <c r="A808" s="134"/>
    </row>
    <row r="809" spans="1:1">
      <c r="A809" s="134"/>
    </row>
    <row r="810" spans="1:1">
      <c r="A810" s="134"/>
    </row>
    <row r="811" spans="1:1">
      <c r="A811" s="134"/>
    </row>
    <row r="812" spans="1:1">
      <c r="A812" s="134"/>
    </row>
    <row r="813" spans="1:1">
      <c r="A813" s="134"/>
    </row>
    <row r="814" spans="1:1">
      <c r="A814" s="134"/>
    </row>
    <row r="815" spans="1:1">
      <c r="A815" s="134"/>
    </row>
    <row r="816" spans="1:1">
      <c r="A816" s="134"/>
    </row>
    <row r="817" spans="1:1">
      <c r="A817" s="134"/>
    </row>
    <row r="818" spans="1:1">
      <c r="A818" s="134"/>
    </row>
    <row r="819" spans="1:1">
      <c r="A819" s="134"/>
    </row>
    <row r="820" spans="1:1">
      <c r="A820" s="134"/>
    </row>
    <row r="821" spans="1:1">
      <c r="A821" s="134"/>
    </row>
    <row r="822" spans="1:1">
      <c r="A822" s="134"/>
    </row>
    <row r="823" spans="1:1">
      <c r="A823" s="134"/>
    </row>
    <row r="824" spans="1:1">
      <c r="A824" s="134"/>
    </row>
    <row r="825" spans="1:1">
      <c r="A825" s="134"/>
    </row>
    <row r="826" spans="1:1">
      <c r="A826" s="134"/>
    </row>
    <row r="827" spans="1:1">
      <c r="A827" s="134"/>
    </row>
    <row r="828" spans="1:1">
      <c r="A828" s="134"/>
    </row>
    <row r="829" spans="1:1">
      <c r="A829" s="134"/>
    </row>
    <row r="830" spans="1:1">
      <c r="A830" s="134"/>
    </row>
    <row r="831" spans="1:1">
      <c r="A831" s="134"/>
    </row>
    <row r="832" spans="1:1">
      <c r="A832" s="134"/>
    </row>
    <row r="833" spans="1:1">
      <c r="A833" s="134"/>
    </row>
    <row r="834" spans="1:1">
      <c r="A834" s="134"/>
    </row>
    <row r="835" spans="1:1">
      <c r="A835" s="134"/>
    </row>
    <row r="836" spans="1:1">
      <c r="A836" s="134"/>
    </row>
    <row r="837" spans="1:1">
      <c r="A837" s="134"/>
    </row>
    <row r="838" spans="1:1">
      <c r="A838" s="134"/>
    </row>
    <row r="839" spans="1:1">
      <c r="A839" s="134"/>
    </row>
    <row r="840" spans="1:1">
      <c r="A840" s="134"/>
    </row>
    <row r="841" spans="1:1">
      <c r="A841" s="134"/>
    </row>
    <row r="842" spans="1:1">
      <c r="A842" s="134"/>
    </row>
    <row r="843" spans="1:1">
      <c r="A843" s="134"/>
    </row>
    <row r="844" spans="1:1">
      <c r="A844" s="134"/>
    </row>
    <row r="845" spans="1:1">
      <c r="A845" s="134"/>
    </row>
    <row r="846" spans="1:1">
      <c r="A846" s="134"/>
    </row>
    <row r="847" spans="1:1">
      <c r="A847" s="134"/>
    </row>
    <row r="848" spans="1:1">
      <c r="A848" s="134"/>
    </row>
    <row r="849" spans="1:1">
      <c r="A849" s="134"/>
    </row>
    <row r="850" spans="1:1">
      <c r="A850" s="134"/>
    </row>
    <row r="851" spans="1:1">
      <c r="A851" s="134"/>
    </row>
    <row r="852" spans="1:1">
      <c r="A852" s="134"/>
    </row>
    <row r="853" spans="1:1">
      <c r="A853" s="134"/>
    </row>
    <row r="854" spans="1:1">
      <c r="A854" s="134"/>
    </row>
    <row r="855" spans="1:1">
      <c r="A855" s="134"/>
    </row>
    <row r="856" spans="1:1">
      <c r="A856" s="134"/>
    </row>
    <row r="857" spans="1:1">
      <c r="A857" s="134"/>
    </row>
    <row r="858" spans="1:1">
      <c r="A858" s="134"/>
    </row>
    <row r="859" spans="1:1">
      <c r="A859" s="134"/>
    </row>
    <row r="860" spans="1:1">
      <c r="A860" s="134"/>
    </row>
    <row r="861" spans="1:1">
      <c r="A861" s="134"/>
    </row>
    <row r="862" spans="1:1">
      <c r="A862" s="134"/>
    </row>
    <row r="863" spans="1:1">
      <c r="A863" s="134"/>
    </row>
    <row r="864" spans="1:1">
      <c r="A864" s="134"/>
    </row>
    <row r="865" spans="1:1">
      <c r="A865" s="134"/>
    </row>
    <row r="866" spans="1:1">
      <c r="A866" s="134"/>
    </row>
    <row r="867" spans="1:1">
      <c r="A867" s="134"/>
    </row>
    <row r="868" spans="1:1">
      <c r="A868" s="134"/>
    </row>
    <row r="869" spans="1:1">
      <c r="A869" s="134"/>
    </row>
    <row r="870" spans="1:1">
      <c r="A870" s="134"/>
    </row>
    <row r="871" spans="1:1">
      <c r="A871" s="134"/>
    </row>
    <row r="872" spans="1:1">
      <c r="A872" s="134"/>
    </row>
    <row r="873" spans="1:1">
      <c r="A873" s="134"/>
    </row>
    <row r="874" spans="1:1">
      <c r="A874" s="134"/>
    </row>
    <row r="875" spans="1:1">
      <c r="A875" s="134"/>
    </row>
    <row r="876" spans="1:1">
      <c r="A876" s="134"/>
    </row>
    <row r="877" spans="1:1">
      <c r="A877" s="134"/>
    </row>
    <row r="878" spans="1:1">
      <c r="A878" s="134"/>
    </row>
    <row r="879" spans="1:1">
      <c r="A879" s="134"/>
    </row>
    <row r="880" spans="1:1">
      <c r="A880" s="134"/>
    </row>
    <row r="881" spans="1:1">
      <c r="A881" s="134"/>
    </row>
    <row r="882" spans="1:1">
      <c r="A882" s="134"/>
    </row>
    <row r="883" spans="1:1">
      <c r="A883" s="134"/>
    </row>
    <row r="884" spans="1:1">
      <c r="A884" s="134"/>
    </row>
    <row r="885" spans="1:1">
      <c r="A885" s="134"/>
    </row>
    <row r="886" spans="1:1">
      <c r="A886" s="134"/>
    </row>
    <row r="887" spans="1:1">
      <c r="A887" s="134"/>
    </row>
    <row r="888" spans="1:1">
      <c r="A888" s="134"/>
    </row>
    <row r="889" spans="1:1">
      <c r="A889" s="134"/>
    </row>
    <row r="890" spans="1:1">
      <c r="A890" s="134"/>
    </row>
    <row r="891" spans="1:1">
      <c r="A891" s="134"/>
    </row>
    <row r="892" spans="1:1">
      <c r="A892" s="134"/>
    </row>
    <row r="893" spans="1:1">
      <c r="A893" s="134"/>
    </row>
    <row r="894" spans="1:1">
      <c r="A894" s="134"/>
    </row>
    <row r="895" spans="1:1">
      <c r="A895" s="134"/>
    </row>
    <row r="896" spans="1:1">
      <c r="A896" s="134"/>
    </row>
    <row r="897" spans="1:1">
      <c r="A897" s="134"/>
    </row>
    <row r="898" spans="1:1">
      <c r="A898" s="134"/>
    </row>
    <row r="899" spans="1:1">
      <c r="A899" s="134"/>
    </row>
    <row r="900" spans="1:1">
      <c r="A900" s="134"/>
    </row>
    <row r="901" spans="1:1">
      <c r="A901" s="134"/>
    </row>
    <row r="902" spans="1:1">
      <c r="A902" s="134"/>
    </row>
    <row r="903" spans="1:1">
      <c r="A903" s="134"/>
    </row>
    <row r="904" spans="1:1">
      <c r="A904" s="134"/>
    </row>
    <row r="905" spans="1:1">
      <c r="A905" s="134"/>
    </row>
    <row r="906" spans="1:1">
      <c r="A906" s="134"/>
    </row>
    <row r="907" spans="1:1">
      <c r="A907" s="134"/>
    </row>
    <row r="908" spans="1:1">
      <c r="A908" s="134"/>
    </row>
    <row r="909" spans="1:1">
      <c r="A909" s="134"/>
    </row>
    <row r="910" spans="1:1">
      <c r="A910" s="134"/>
    </row>
    <row r="911" spans="1:1">
      <c r="A911" s="134"/>
    </row>
    <row r="912" spans="1:1">
      <c r="A912" s="134"/>
    </row>
    <row r="913" spans="1:1">
      <c r="A913" s="134"/>
    </row>
    <row r="914" spans="1:1">
      <c r="A914" s="134"/>
    </row>
    <row r="915" spans="1:1">
      <c r="A915" s="134"/>
    </row>
    <row r="916" spans="1:1">
      <c r="A916" s="134"/>
    </row>
    <row r="917" spans="1:1">
      <c r="A917" s="134"/>
    </row>
    <row r="918" spans="1:1">
      <c r="A918" s="134"/>
    </row>
    <row r="919" spans="1:1">
      <c r="A919" s="134"/>
    </row>
    <row r="920" spans="1:1">
      <c r="A920" s="134"/>
    </row>
    <row r="921" spans="1:1">
      <c r="A921" s="134"/>
    </row>
    <row r="922" spans="1:1">
      <c r="A922" s="134"/>
    </row>
    <row r="923" spans="1:1">
      <c r="A923" s="134"/>
    </row>
    <row r="924" spans="1:1">
      <c r="A924" s="134"/>
    </row>
    <row r="925" spans="1:1">
      <c r="A925" s="134"/>
    </row>
    <row r="926" spans="1:1">
      <c r="A926" s="134"/>
    </row>
    <row r="927" spans="1:1">
      <c r="A927" s="134"/>
    </row>
    <row r="928" spans="1:1">
      <c r="A928" s="134"/>
    </row>
    <row r="929" spans="1:1">
      <c r="A929" s="134"/>
    </row>
    <row r="930" spans="1:1">
      <c r="A930" s="134"/>
    </row>
    <row r="931" spans="1:1">
      <c r="A931" s="134"/>
    </row>
    <row r="932" spans="1:1">
      <c r="A932" s="134"/>
    </row>
    <row r="933" spans="1:1">
      <c r="A933" s="134"/>
    </row>
    <row r="934" spans="1:1">
      <c r="A934" s="134"/>
    </row>
    <row r="935" spans="1:1">
      <c r="A935" s="134"/>
    </row>
    <row r="936" spans="1:1">
      <c r="A936" s="134"/>
    </row>
    <row r="937" spans="1:1">
      <c r="A937" s="134"/>
    </row>
    <row r="938" spans="1:1">
      <c r="A938" s="134"/>
    </row>
    <row r="939" spans="1:1">
      <c r="A939" s="134"/>
    </row>
    <row r="940" spans="1:1">
      <c r="A940" s="134"/>
    </row>
    <row r="941" spans="1:1">
      <c r="A941" s="134"/>
    </row>
    <row r="942" spans="1:1">
      <c r="A942" s="134"/>
    </row>
    <row r="943" spans="1:1">
      <c r="A943" s="134"/>
    </row>
    <row r="944" spans="1:1">
      <c r="A944" s="134"/>
    </row>
    <row r="945" spans="1:1">
      <c r="A945" s="134"/>
    </row>
    <row r="946" spans="1:1">
      <c r="A946" s="134"/>
    </row>
    <row r="947" spans="1:1">
      <c r="A947" s="134"/>
    </row>
    <row r="948" spans="1:1">
      <c r="A948" s="134"/>
    </row>
    <row r="949" spans="1:1">
      <c r="A949" s="134"/>
    </row>
    <row r="950" spans="1:1">
      <c r="A950" s="134"/>
    </row>
    <row r="951" spans="1:1">
      <c r="A951" s="134"/>
    </row>
    <row r="952" spans="1:1">
      <c r="A952" s="134"/>
    </row>
    <row r="953" spans="1:1">
      <c r="A953" s="134"/>
    </row>
    <row r="954" spans="1:1">
      <c r="A954" s="134"/>
    </row>
    <row r="955" spans="1:1">
      <c r="A955" s="134"/>
    </row>
    <row r="956" spans="1:1">
      <c r="A956" s="134"/>
    </row>
    <row r="957" spans="1:1">
      <c r="A957" s="134"/>
    </row>
    <row r="958" spans="1:1">
      <c r="A958" s="134"/>
    </row>
    <row r="959" spans="1:1">
      <c r="A959" s="134"/>
    </row>
    <row r="960" spans="1:1">
      <c r="A960" s="134"/>
    </row>
    <row r="961" spans="1:1">
      <c r="A961" s="134"/>
    </row>
    <row r="962" spans="1:1">
      <c r="A962" s="134"/>
    </row>
    <row r="963" spans="1:1">
      <c r="A963" s="134"/>
    </row>
    <row r="964" spans="1:1">
      <c r="A964" s="134"/>
    </row>
    <row r="965" spans="1:1">
      <c r="A965" s="134"/>
    </row>
    <row r="966" spans="1:1">
      <c r="A966" s="134"/>
    </row>
    <row r="967" spans="1:1">
      <c r="A967" s="134"/>
    </row>
    <row r="968" spans="1:1">
      <c r="A968" s="134"/>
    </row>
    <row r="969" spans="1:1">
      <c r="A969" s="134"/>
    </row>
    <row r="970" spans="1:1">
      <c r="A970" s="134"/>
    </row>
    <row r="971" spans="1:1">
      <c r="A971" s="134"/>
    </row>
    <row r="972" spans="1:1">
      <c r="A972" s="134"/>
    </row>
    <row r="973" spans="1:1">
      <c r="A973" s="134"/>
    </row>
    <row r="974" spans="1:1">
      <c r="A974" s="134"/>
    </row>
    <row r="975" spans="1:1">
      <c r="A975" s="134"/>
    </row>
    <row r="976" spans="1:1">
      <c r="A976" s="134"/>
    </row>
    <row r="977" spans="1:1">
      <c r="A977" s="134"/>
    </row>
    <row r="978" spans="1:1">
      <c r="A978" s="134"/>
    </row>
    <row r="979" spans="1:1">
      <c r="A979" s="134"/>
    </row>
    <row r="980" spans="1:1">
      <c r="A980" s="134"/>
    </row>
    <row r="981" spans="1:1">
      <c r="A981" s="134"/>
    </row>
    <row r="982" spans="1:1">
      <c r="A982" s="134"/>
    </row>
    <row r="983" spans="1:1">
      <c r="A983" s="134"/>
    </row>
    <row r="984" spans="1:1">
      <c r="A984" s="134"/>
    </row>
    <row r="985" spans="1:1">
      <c r="A985" s="134"/>
    </row>
    <row r="986" spans="1:1">
      <c r="A986" s="134"/>
    </row>
    <row r="987" spans="1:1">
      <c r="A987" s="134"/>
    </row>
    <row r="988" spans="1:1">
      <c r="A988" s="134"/>
    </row>
    <row r="989" spans="1:1">
      <c r="A989" s="134"/>
    </row>
    <row r="990" spans="1:1">
      <c r="A990" s="134"/>
    </row>
    <row r="991" spans="1:1">
      <c r="A991" s="134"/>
    </row>
    <row r="992" spans="1:1">
      <c r="A992" s="134"/>
    </row>
    <row r="993" spans="1:1">
      <c r="A993" s="134"/>
    </row>
    <row r="994" spans="1:1">
      <c r="A994" s="134"/>
    </row>
    <row r="995" spans="1:1">
      <c r="A995" s="134"/>
    </row>
    <row r="996" spans="1:1">
      <c r="A996" s="134"/>
    </row>
    <row r="997" spans="1:1">
      <c r="A997" s="134"/>
    </row>
    <row r="998" spans="1:1">
      <c r="A998" s="134"/>
    </row>
    <row r="999" spans="1:1">
      <c r="A999" s="134"/>
    </row>
    <row r="1000" spans="1:1">
      <c r="A1000" s="134"/>
    </row>
    <row r="1001" spans="1:1">
      <c r="A1001" s="134"/>
    </row>
    <row r="1002" spans="1:1">
      <c r="A1002" s="134"/>
    </row>
    <row r="1003" spans="1:1">
      <c r="A1003" s="134"/>
    </row>
    <row r="1004" spans="1:1">
      <c r="A1004" s="134"/>
    </row>
    <row r="1005" spans="1:1">
      <c r="A1005" s="134"/>
    </row>
    <row r="1006" spans="1:1">
      <c r="A1006" s="134"/>
    </row>
    <row r="1007" spans="1:1">
      <c r="A1007" s="134"/>
    </row>
  </sheetData>
  <pageMargins left="0.7" right="0.7" top="0.75" bottom="0.75" header="0.3" footer="0.3"/>
  <ignoredErrors>
    <ignoredError sqref="B35:F35" formulaRange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96"/>
  <sheetViews>
    <sheetView tabSelected="1" workbookViewId="0">
      <selection activeCell="M9" sqref="M9"/>
    </sheetView>
  </sheetViews>
  <sheetFormatPr defaultColWidth="14.42578125" defaultRowHeight="15" customHeight="1"/>
  <cols>
    <col min="1" max="1" width="58.85546875" style="41" customWidth="1"/>
    <col min="2" max="2" width="10.85546875" style="41" customWidth="1"/>
    <col min="3" max="3" width="12" style="41" customWidth="1"/>
    <col min="4" max="4" width="10.42578125" style="41" customWidth="1"/>
    <col min="5" max="6" width="12.140625" style="41" customWidth="1"/>
    <col min="7" max="7" width="12.5703125" style="41" customWidth="1"/>
    <col min="8" max="8" width="10.140625" style="41" customWidth="1"/>
    <col min="9" max="9" width="13.85546875" style="41" customWidth="1"/>
    <col min="10" max="10" width="10.140625" style="41" customWidth="1"/>
    <col min="11" max="11" width="13.7109375" style="41" customWidth="1"/>
    <col min="12" max="12" width="11.7109375" style="41" customWidth="1"/>
    <col min="13" max="13" width="13.7109375" style="41" customWidth="1"/>
    <col min="14" max="14" width="11.140625" style="41" customWidth="1"/>
    <col min="15" max="15" width="8.7109375" style="41" customWidth="1"/>
    <col min="16" max="31" width="8.7109375" customWidth="1"/>
  </cols>
  <sheetData>
    <row r="1" spans="1:14" ht="33" customHeight="1">
      <c r="A1" s="234" t="s">
        <v>301</v>
      </c>
      <c r="B1" s="36" t="s">
        <v>1</v>
      </c>
      <c r="C1" s="36" t="s">
        <v>302</v>
      </c>
      <c r="D1" s="36" t="s">
        <v>2</v>
      </c>
      <c r="E1" s="36" t="s">
        <v>302</v>
      </c>
      <c r="F1" s="36" t="s">
        <v>3</v>
      </c>
      <c r="G1" s="36" t="s">
        <v>302</v>
      </c>
      <c r="H1" s="36" t="s">
        <v>4</v>
      </c>
      <c r="I1" s="36" t="s">
        <v>302</v>
      </c>
      <c r="J1" s="36" t="s">
        <v>5</v>
      </c>
      <c r="K1" s="36" t="s">
        <v>302</v>
      </c>
      <c r="L1" s="36" t="s">
        <v>6</v>
      </c>
      <c r="M1" s="12" t="s">
        <v>7</v>
      </c>
      <c r="N1" s="12"/>
    </row>
    <row r="2" spans="1:14" ht="14.25" customHeight="1">
      <c r="A2" s="41" t="s">
        <v>303</v>
      </c>
      <c r="B2" s="4">
        <v>800000</v>
      </c>
      <c r="C2" s="3"/>
      <c r="D2" s="3">
        <f t="shared" ref="D2:D18" si="0">B2*1.04</f>
        <v>832000</v>
      </c>
      <c r="E2" s="3"/>
      <c r="F2" s="3">
        <f t="shared" ref="F2:F18" si="1">D2*1.04</f>
        <v>865280</v>
      </c>
      <c r="G2" s="3"/>
      <c r="H2" s="3">
        <f t="shared" ref="H2:H18" si="2">F2*1.04</f>
        <v>899891.20000000007</v>
      </c>
      <c r="I2" s="3"/>
      <c r="J2" s="3">
        <f t="shared" ref="J2:J18" si="3">H2*1.04</f>
        <v>935886.84800000011</v>
      </c>
      <c r="K2" s="4"/>
      <c r="L2" s="4">
        <f t="shared" ref="L2:L3" si="4">SUM(B2:J2)</f>
        <v>4333058.0480000004</v>
      </c>
      <c r="M2" s="3"/>
      <c r="N2" s="3"/>
    </row>
    <row r="3" spans="1:14" ht="14.25" customHeight="1">
      <c r="A3" s="41" t="s">
        <v>304</v>
      </c>
      <c r="B3" s="4">
        <v>120000</v>
      </c>
      <c r="C3" s="3"/>
      <c r="D3" s="3">
        <f t="shared" si="0"/>
        <v>124800</v>
      </c>
      <c r="E3" s="3"/>
      <c r="F3" s="3">
        <f t="shared" si="1"/>
        <v>129792</v>
      </c>
      <c r="G3" s="3"/>
      <c r="H3" s="3">
        <f t="shared" si="2"/>
        <v>134983.67999999999</v>
      </c>
      <c r="I3" s="3"/>
      <c r="J3" s="3">
        <f t="shared" si="3"/>
        <v>140383.02720000001</v>
      </c>
      <c r="K3" s="4"/>
      <c r="L3" s="4">
        <f t="shared" si="4"/>
        <v>649958.70720000006</v>
      </c>
      <c r="M3" s="3"/>
      <c r="N3" s="3"/>
    </row>
    <row r="4" spans="1:14" ht="14.25" customHeight="1">
      <c r="A4" s="41" t="s">
        <v>305</v>
      </c>
      <c r="B4" s="4">
        <v>150000</v>
      </c>
      <c r="C4" s="3">
        <f t="shared" ref="C4:C18" si="5">B4*2</f>
        <v>300000</v>
      </c>
      <c r="D4" s="3">
        <f t="shared" si="0"/>
        <v>156000</v>
      </c>
      <c r="E4" s="3">
        <f t="shared" ref="E4:E18" si="6">D4*2</f>
        <v>312000</v>
      </c>
      <c r="F4" s="3">
        <f t="shared" si="1"/>
        <v>162240</v>
      </c>
      <c r="G4" s="3">
        <f t="shared" ref="G4:G18" si="7">F4*2</f>
        <v>324480</v>
      </c>
      <c r="H4" s="3">
        <f t="shared" si="2"/>
        <v>168729.60000000001</v>
      </c>
      <c r="I4" s="3">
        <f t="shared" ref="I4:I18" si="8">H4*2</f>
        <v>337459.20000000001</v>
      </c>
      <c r="J4" s="3">
        <f>H4*1.04</f>
        <v>175478.78400000001</v>
      </c>
      <c r="K4" s="4">
        <f t="shared" ref="K4:K18" si="9">J4*2</f>
        <v>350957.56800000003</v>
      </c>
      <c r="L4" s="4">
        <f t="shared" ref="L4:L18" si="10">SUM(B4:K4)</f>
        <v>2437345.1520000002</v>
      </c>
      <c r="M4" s="3"/>
      <c r="N4" s="3"/>
    </row>
    <row r="5" spans="1:14" ht="14.25" customHeight="1">
      <c r="A5" s="41" t="s">
        <v>306</v>
      </c>
      <c r="B5" s="4">
        <v>120000</v>
      </c>
      <c r="C5" s="236">
        <f t="shared" si="5"/>
        <v>240000</v>
      </c>
      <c r="D5" s="3">
        <f t="shared" si="0"/>
        <v>124800</v>
      </c>
      <c r="E5" s="3">
        <f t="shared" si="6"/>
        <v>249600</v>
      </c>
      <c r="F5" s="3">
        <f t="shared" si="1"/>
        <v>129792</v>
      </c>
      <c r="G5" s="3">
        <f t="shared" si="7"/>
        <v>259584</v>
      </c>
      <c r="H5" s="3">
        <f t="shared" si="2"/>
        <v>134983.67999999999</v>
      </c>
      <c r="I5" s="3">
        <f t="shared" si="8"/>
        <v>269967.35999999999</v>
      </c>
      <c r="J5" s="3">
        <f t="shared" si="3"/>
        <v>140383.02720000001</v>
      </c>
      <c r="K5" s="4">
        <f t="shared" si="9"/>
        <v>280766.05440000002</v>
      </c>
      <c r="L5" s="4">
        <f t="shared" si="10"/>
        <v>1949876.1216</v>
      </c>
      <c r="M5" s="3"/>
      <c r="N5" s="3"/>
    </row>
    <row r="6" spans="1:14" ht="14.25" customHeight="1">
      <c r="A6" s="41" t="s">
        <v>307</v>
      </c>
      <c r="B6" s="4">
        <v>120000</v>
      </c>
      <c r="C6" s="236">
        <f t="shared" si="5"/>
        <v>240000</v>
      </c>
      <c r="D6" s="3">
        <f t="shared" si="0"/>
        <v>124800</v>
      </c>
      <c r="E6" s="3">
        <f t="shared" si="6"/>
        <v>249600</v>
      </c>
      <c r="F6" s="3">
        <f t="shared" si="1"/>
        <v>129792</v>
      </c>
      <c r="G6" s="3">
        <f t="shared" si="7"/>
        <v>259584</v>
      </c>
      <c r="H6" s="3">
        <f t="shared" si="2"/>
        <v>134983.67999999999</v>
      </c>
      <c r="I6" s="3">
        <f t="shared" si="8"/>
        <v>269967.35999999999</v>
      </c>
      <c r="J6" s="3">
        <f t="shared" si="3"/>
        <v>140383.02720000001</v>
      </c>
      <c r="K6" s="4">
        <f t="shared" si="9"/>
        <v>280766.05440000002</v>
      </c>
      <c r="L6" s="4">
        <f t="shared" si="10"/>
        <v>1949876.1216</v>
      </c>
      <c r="M6" s="3"/>
      <c r="N6" s="3"/>
    </row>
    <row r="7" spans="1:14" ht="14.25" customHeight="1">
      <c r="A7" s="41" t="s">
        <v>308</v>
      </c>
      <c r="B7" s="4">
        <v>110000</v>
      </c>
      <c r="C7" s="236">
        <f t="shared" si="5"/>
        <v>220000</v>
      </c>
      <c r="D7" s="3">
        <f t="shared" si="0"/>
        <v>114400</v>
      </c>
      <c r="E7" s="3">
        <f t="shared" si="6"/>
        <v>228800</v>
      </c>
      <c r="F7" s="3">
        <f t="shared" si="1"/>
        <v>118976</v>
      </c>
      <c r="G7" s="3">
        <f t="shared" si="7"/>
        <v>237952</v>
      </c>
      <c r="H7" s="3">
        <f t="shared" si="2"/>
        <v>123735.04000000001</v>
      </c>
      <c r="I7" s="3">
        <f t="shared" si="8"/>
        <v>247470.08000000002</v>
      </c>
      <c r="J7" s="3">
        <f t="shared" si="3"/>
        <v>128684.44160000002</v>
      </c>
      <c r="K7" s="4">
        <f t="shared" si="9"/>
        <v>257368.88320000004</v>
      </c>
      <c r="L7" s="4">
        <f t="shared" si="10"/>
        <v>1787386.4448000002</v>
      </c>
      <c r="M7" s="3"/>
      <c r="N7" s="3"/>
    </row>
    <row r="8" spans="1:14" ht="14.25" customHeight="1">
      <c r="A8" s="41" t="s">
        <v>309</v>
      </c>
      <c r="B8" s="4">
        <v>120000</v>
      </c>
      <c r="C8" s="236">
        <f t="shared" si="5"/>
        <v>240000</v>
      </c>
      <c r="D8" s="3">
        <f t="shared" si="0"/>
        <v>124800</v>
      </c>
      <c r="E8" s="3">
        <f t="shared" si="6"/>
        <v>249600</v>
      </c>
      <c r="F8" s="3">
        <f t="shared" si="1"/>
        <v>129792</v>
      </c>
      <c r="G8" s="3">
        <f t="shared" si="7"/>
        <v>259584</v>
      </c>
      <c r="H8" s="3">
        <f t="shared" si="2"/>
        <v>134983.67999999999</v>
      </c>
      <c r="I8" s="3">
        <f t="shared" si="8"/>
        <v>269967.35999999999</v>
      </c>
      <c r="J8" s="3">
        <f t="shared" si="3"/>
        <v>140383.02720000001</v>
      </c>
      <c r="K8" s="4">
        <f t="shared" si="9"/>
        <v>280766.05440000002</v>
      </c>
      <c r="L8" s="4">
        <f t="shared" si="10"/>
        <v>1949876.1216</v>
      </c>
      <c r="M8" s="3"/>
      <c r="N8" s="3"/>
    </row>
    <row r="9" spans="1:14" ht="14.25" customHeight="1">
      <c r="A9" s="41" t="s">
        <v>310</v>
      </c>
      <c r="B9" s="4">
        <v>120000</v>
      </c>
      <c r="C9" s="236">
        <f t="shared" si="5"/>
        <v>240000</v>
      </c>
      <c r="D9" s="3">
        <f t="shared" si="0"/>
        <v>124800</v>
      </c>
      <c r="E9" s="3">
        <f t="shared" si="6"/>
        <v>249600</v>
      </c>
      <c r="F9" s="3">
        <f t="shared" si="1"/>
        <v>129792</v>
      </c>
      <c r="G9" s="3">
        <f t="shared" si="7"/>
        <v>259584</v>
      </c>
      <c r="H9" s="3">
        <f t="shared" si="2"/>
        <v>134983.67999999999</v>
      </c>
      <c r="I9" s="3">
        <f t="shared" si="8"/>
        <v>269967.35999999999</v>
      </c>
      <c r="J9" s="3">
        <f t="shared" si="3"/>
        <v>140383.02720000001</v>
      </c>
      <c r="K9" s="4">
        <f t="shared" si="9"/>
        <v>280766.05440000002</v>
      </c>
      <c r="L9" s="4">
        <f t="shared" si="10"/>
        <v>1949876.1216</v>
      </c>
      <c r="M9" s="3"/>
      <c r="N9" s="3"/>
    </row>
    <row r="10" spans="1:14" ht="14.25" customHeight="1">
      <c r="A10" s="41" t="s">
        <v>311</v>
      </c>
      <c r="B10" s="4">
        <v>120000</v>
      </c>
      <c r="C10" s="236">
        <f t="shared" si="5"/>
        <v>240000</v>
      </c>
      <c r="D10" s="3">
        <f t="shared" si="0"/>
        <v>124800</v>
      </c>
      <c r="E10" s="3">
        <f t="shared" si="6"/>
        <v>249600</v>
      </c>
      <c r="F10" s="3">
        <f t="shared" si="1"/>
        <v>129792</v>
      </c>
      <c r="G10" s="3">
        <f t="shared" si="7"/>
        <v>259584</v>
      </c>
      <c r="H10" s="3">
        <f t="shared" si="2"/>
        <v>134983.67999999999</v>
      </c>
      <c r="I10" s="3">
        <f t="shared" si="8"/>
        <v>269967.35999999999</v>
      </c>
      <c r="J10" s="3">
        <f t="shared" si="3"/>
        <v>140383.02720000001</v>
      </c>
      <c r="K10" s="4">
        <f t="shared" si="9"/>
        <v>280766.05440000002</v>
      </c>
      <c r="L10" s="4">
        <f t="shared" si="10"/>
        <v>1949876.1216</v>
      </c>
      <c r="M10" s="3"/>
      <c r="N10" s="3"/>
    </row>
    <row r="11" spans="1:14" ht="14.25" customHeight="1">
      <c r="A11" s="41" t="s">
        <v>312</v>
      </c>
      <c r="B11" s="4">
        <v>100000</v>
      </c>
      <c r="C11" s="236">
        <f t="shared" si="5"/>
        <v>200000</v>
      </c>
      <c r="D11" s="3">
        <f t="shared" si="0"/>
        <v>104000</v>
      </c>
      <c r="E11" s="3">
        <f t="shared" si="6"/>
        <v>208000</v>
      </c>
      <c r="F11" s="3">
        <f t="shared" si="1"/>
        <v>108160</v>
      </c>
      <c r="G11" s="3">
        <f t="shared" si="7"/>
        <v>216320</v>
      </c>
      <c r="H11" s="3">
        <f t="shared" si="2"/>
        <v>112486.40000000001</v>
      </c>
      <c r="I11" s="3">
        <f t="shared" si="8"/>
        <v>224972.80000000002</v>
      </c>
      <c r="J11" s="3">
        <f>H11*1.04</f>
        <v>116985.85600000001</v>
      </c>
      <c r="K11" s="4">
        <f t="shared" si="9"/>
        <v>233971.71200000003</v>
      </c>
      <c r="L11" s="4">
        <f t="shared" si="10"/>
        <v>1624896.7679999999</v>
      </c>
      <c r="M11" s="3"/>
      <c r="N11" s="3"/>
    </row>
    <row r="12" spans="1:14" ht="14.25" customHeight="1">
      <c r="A12" s="41" t="s">
        <v>313</v>
      </c>
      <c r="B12" s="4">
        <v>100000</v>
      </c>
      <c r="C12" s="236">
        <f t="shared" si="5"/>
        <v>200000</v>
      </c>
      <c r="D12" s="3">
        <f t="shared" si="0"/>
        <v>104000</v>
      </c>
      <c r="E12" s="3">
        <f t="shared" si="6"/>
        <v>208000</v>
      </c>
      <c r="F12" s="3">
        <f t="shared" si="1"/>
        <v>108160</v>
      </c>
      <c r="G12" s="3">
        <f t="shared" si="7"/>
        <v>216320</v>
      </c>
      <c r="H12" s="3">
        <f t="shared" si="2"/>
        <v>112486.40000000001</v>
      </c>
      <c r="I12" s="3">
        <f t="shared" si="8"/>
        <v>224972.80000000002</v>
      </c>
      <c r="J12" s="3">
        <f t="shared" si="3"/>
        <v>116985.85600000001</v>
      </c>
      <c r="K12" s="4">
        <f t="shared" si="9"/>
        <v>233971.71200000003</v>
      </c>
      <c r="L12" s="4">
        <f t="shared" si="10"/>
        <v>1624896.7679999999</v>
      </c>
      <c r="M12" s="3"/>
      <c r="N12" s="3"/>
    </row>
    <row r="13" spans="1:14" ht="14.25" customHeight="1">
      <c r="A13" s="41" t="s">
        <v>314</v>
      </c>
      <c r="B13" s="4">
        <v>100000</v>
      </c>
      <c r="C13" s="236">
        <f t="shared" si="5"/>
        <v>200000</v>
      </c>
      <c r="D13" s="3">
        <f t="shared" si="0"/>
        <v>104000</v>
      </c>
      <c r="E13" s="3">
        <f t="shared" si="6"/>
        <v>208000</v>
      </c>
      <c r="F13" s="3">
        <f t="shared" si="1"/>
        <v>108160</v>
      </c>
      <c r="G13" s="3">
        <f t="shared" si="7"/>
        <v>216320</v>
      </c>
      <c r="H13" s="3">
        <f t="shared" si="2"/>
        <v>112486.40000000001</v>
      </c>
      <c r="I13" s="3">
        <f t="shared" si="8"/>
        <v>224972.80000000002</v>
      </c>
      <c r="J13" s="3">
        <f t="shared" si="3"/>
        <v>116985.85600000001</v>
      </c>
      <c r="K13" s="4">
        <f t="shared" si="9"/>
        <v>233971.71200000003</v>
      </c>
      <c r="L13" s="4">
        <f t="shared" si="10"/>
        <v>1624896.7679999999</v>
      </c>
      <c r="M13" s="3"/>
      <c r="N13" s="3"/>
    </row>
    <row r="14" spans="1:14" ht="14.25" customHeight="1">
      <c r="A14" s="41" t="s">
        <v>315</v>
      </c>
      <c r="B14" s="4">
        <v>100000</v>
      </c>
      <c r="C14" s="236">
        <f t="shared" si="5"/>
        <v>200000</v>
      </c>
      <c r="D14" s="3">
        <f t="shared" si="0"/>
        <v>104000</v>
      </c>
      <c r="E14" s="3">
        <f t="shared" si="6"/>
        <v>208000</v>
      </c>
      <c r="F14" s="3">
        <f t="shared" si="1"/>
        <v>108160</v>
      </c>
      <c r="G14" s="3">
        <f t="shared" si="7"/>
        <v>216320</v>
      </c>
      <c r="H14" s="3">
        <f t="shared" si="2"/>
        <v>112486.40000000001</v>
      </c>
      <c r="I14" s="3">
        <f t="shared" si="8"/>
        <v>224972.80000000002</v>
      </c>
      <c r="J14" s="3">
        <f t="shared" si="3"/>
        <v>116985.85600000001</v>
      </c>
      <c r="K14" s="4">
        <f t="shared" si="9"/>
        <v>233971.71200000003</v>
      </c>
      <c r="L14" s="4">
        <f t="shared" si="10"/>
        <v>1624896.7679999999</v>
      </c>
      <c r="M14" s="3"/>
      <c r="N14" s="3"/>
    </row>
    <row r="15" spans="1:14" ht="14.25" customHeight="1">
      <c r="A15" s="41" t="s">
        <v>316</v>
      </c>
      <c r="B15" s="4">
        <v>100000</v>
      </c>
      <c r="C15" s="236">
        <f t="shared" si="5"/>
        <v>200000</v>
      </c>
      <c r="D15" s="3">
        <f t="shared" si="0"/>
        <v>104000</v>
      </c>
      <c r="E15" s="3">
        <f t="shared" si="6"/>
        <v>208000</v>
      </c>
      <c r="F15" s="3">
        <f t="shared" si="1"/>
        <v>108160</v>
      </c>
      <c r="G15" s="3">
        <f t="shared" si="7"/>
        <v>216320</v>
      </c>
      <c r="H15" s="3">
        <f t="shared" si="2"/>
        <v>112486.40000000001</v>
      </c>
      <c r="I15" s="3">
        <f t="shared" si="8"/>
        <v>224972.80000000002</v>
      </c>
      <c r="J15" s="3">
        <f t="shared" si="3"/>
        <v>116985.85600000001</v>
      </c>
      <c r="K15" s="4">
        <f t="shared" si="9"/>
        <v>233971.71200000003</v>
      </c>
      <c r="L15" s="4">
        <f t="shared" si="10"/>
        <v>1624896.7679999999</v>
      </c>
      <c r="M15" s="3"/>
      <c r="N15" s="3"/>
    </row>
    <row r="16" spans="1:14" ht="14.25" customHeight="1">
      <c r="A16" s="41" t="s">
        <v>317</v>
      </c>
      <c r="B16" s="4">
        <v>100000</v>
      </c>
      <c r="C16" s="236">
        <f t="shared" si="5"/>
        <v>200000</v>
      </c>
      <c r="D16" s="3">
        <f t="shared" si="0"/>
        <v>104000</v>
      </c>
      <c r="E16" s="3">
        <f t="shared" si="6"/>
        <v>208000</v>
      </c>
      <c r="F16" s="3">
        <f t="shared" si="1"/>
        <v>108160</v>
      </c>
      <c r="G16" s="3">
        <f t="shared" si="7"/>
        <v>216320</v>
      </c>
      <c r="H16" s="3">
        <f t="shared" si="2"/>
        <v>112486.40000000001</v>
      </c>
      <c r="I16" s="3">
        <f t="shared" si="8"/>
        <v>224972.80000000002</v>
      </c>
      <c r="J16" s="3">
        <f t="shared" si="3"/>
        <v>116985.85600000001</v>
      </c>
      <c r="K16" s="4">
        <f t="shared" si="9"/>
        <v>233971.71200000003</v>
      </c>
      <c r="L16" s="4">
        <f t="shared" si="10"/>
        <v>1624896.7679999999</v>
      </c>
      <c r="M16" s="3"/>
      <c r="N16" s="3"/>
    </row>
    <row r="17" spans="1:14" ht="14.25" customHeight="1">
      <c r="A17" s="41" t="s">
        <v>318</v>
      </c>
      <c r="B17" s="4">
        <v>100000</v>
      </c>
      <c r="C17" s="236">
        <f t="shared" si="5"/>
        <v>200000</v>
      </c>
      <c r="D17" s="3">
        <f t="shared" si="0"/>
        <v>104000</v>
      </c>
      <c r="E17" s="3">
        <f t="shared" si="6"/>
        <v>208000</v>
      </c>
      <c r="F17" s="3">
        <f t="shared" si="1"/>
        <v>108160</v>
      </c>
      <c r="G17" s="3">
        <f t="shared" si="7"/>
        <v>216320</v>
      </c>
      <c r="H17" s="3">
        <f t="shared" si="2"/>
        <v>112486.40000000001</v>
      </c>
      <c r="I17" s="3">
        <f t="shared" si="8"/>
        <v>224972.80000000002</v>
      </c>
      <c r="J17" s="3">
        <f t="shared" si="3"/>
        <v>116985.85600000001</v>
      </c>
      <c r="K17" s="4">
        <f t="shared" si="9"/>
        <v>233971.71200000003</v>
      </c>
      <c r="L17" s="4">
        <f t="shared" si="10"/>
        <v>1624896.7679999999</v>
      </c>
      <c r="M17" s="3"/>
      <c r="N17" s="3"/>
    </row>
    <row r="18" spans="1:14" ht="14.25" customHeight="1">
      <c r="A18" s="41" t="s">
        <v>319</v>
      </c>
      <c r="B18" s="4">
        <v>100000</v>
      </c>
      <c r="C18" s="236">
        <f t="shared" si="5"/>
        <v>200000</v>
      </c>
      <c r="D18" s="3">
        <f t="shared" si="0"/>
        <v>104000</v>
      </c>
      <c r="E18" s="3">
        <f t="shared" si="6"/>
        <v>208000</v>
      </c>
      <c r="F18" s="3">
        <f t="shared" si="1"/>
        <v>108160</v>
      </c>
      <c r="G18" s="3">
        <f t="shared" si="7"/>
        <v>216320</v>
      </c>
      <c r="H18" s="3">
        <f t="shared" si="2"/>
        <v>112486.40000000001</v>
      </c>
      <c r="I18" s="3">
        <f t="shared" si="8"/>
        <v>224972.80000000002</v>
      </c>
      <c r="J18" s="3">
        <f t="shared" si="3"/>
        <v>116985.85600000001</v>
      </c>
      <c r="K18" s="4">
        <f t="shared" si="9"/>
        <v>233971.71200000003</v>
      </c>
      <c r="L18" s="4">
        <f t="shared" si="10"/>
        <v>1624896.7679999999</v>
      </c>
      <c r="M18" s="3"/>
      <c r="N18" s="3"/>
    </row>
    <row r="19" spans="1:14" ht="14.25" customHeight="1">
      <c r="A19" s="41" t="s">
        <v>320</v>
      </c>
      <c r="B19" s="161">
        <v>8000</v>
      </c>
      <c r="C19" s="161"/>
      <c r="D19" s="161">
        <v>8000</v>
      </c>
      <c r="E19" s="161"/>
      <c r="F19" s="161">
        <v>8000</v>
      </c>
      <c r="G19" s="161"/>
      <c r="H19" s="161">
        <v>8000</v>
      </c>
      <c r="I19" s="161"/>
      <c r="J19" s="161">
        <v>8000</v>
      </c>
      <c r="L19" s="161">
        <f>SUM(B19:J19)</f>
        <v>40000</v>
      </c>
      <c r="N19" s="3"/>
    </row>
    <row r="20" spans="1:14" ht="14.25" customHeight="1">
      <c r="A20" s="41" t="s">
        <v>321</v>
      </c>
      <c r="B20" s="22">
        <f t="shared" ref="B20:D20" si="11">SUM(B4:B19)</f>
        <v>1668000</v>
      </c>
      <c r="C20" s="22">
        <f t="shared" si="11"/>
        <v>3320000</v>
      </c>
      <c r="D20" s="22">
        <f t="shared" si="11"/>
        <v>1734400</v>
      </c>
      <c r="E20" s="22">
        <f>SUM(E4:E18)</f>
        <v>3452800</v>
      </c>
      <c r="F20" s="22">
        <f>SUM(F4:F19)</f>
        <v>1803456</v>
      </c>
      <c r="G20" s="22">
        <f>SUM(G4:G18)</f>
        <v>3590912</v>
      </c>
      <c r="H20" s="22">
        <f>SUM(H4:H19)</f>
        <v>1875274.2399999991</v>
      </c>
      <c r="I20" s="22">
        <f>SUM(I4:I18)</f>
        <v>3734548.4799999981</v>
      </c>
      <c r="J20" s="22">
        <f>SUM(J4:J19)</f>
        <v>1949965.2095999995</v>
      </c>
      <c r="K20" s="22">
        <f>SUM(K4:K18)</f>
        <v>3883930.419199999</v>
      </c>
      <c r="L20" s="24"/>
      <c r="N20" s="235">
        <f>SUM(N4:N19)</f>
        <v>0</v>
      </c>
    </row>
    <row r="21" spans="1:14" ht="14.25" customHeight="1">
      <c r="A21" s="154" t="s">
        <v>322</v>
      </c>
      <c r="C21" s="24">
        <f>B20+C20</f>
        <v>4988000</v>
      </c>
      <c r="D21" s="157"/>
      <c r="E21" s="24">
        <f>D20+E20</f>
        <v>5187200</v>
      </c>
      <c r="F21" s="157"/>
      <c r="G21" s="24">
        <f>F20+G20</f>
        <v>5394368</v>
      </c>
      <c r="H21" s="157"/>
      <c r="I21" s="24">
        <f>H20+I20</f>
        <v>5609822.7199999969</v>
      </c>
      <c r="J21" s="157"/>
      <c r="K21" s="24">
        <f>J20+K20</f>
        <v>5833895.6287999982</v>
      </c>
      <c r="L21" s="24">
        <f>SUM(C21:K21)</f>
        <v>27013286.348799996</v>
      </c>
    </row>
    <row r="22" spans="1:14" ht="14.25" customHeight="1"/>
    <row r="23" spans="1:14" ht="14.25" customHeight="1"/>
    <row r="24" spans="1:14" ht="14.25" customHeight="1"/>
    <row r="25" spans="1:14" ht="14.25" customHeight="1"/>
    <row r="26" spans="1:14" ht="14.25" customHeight="1"/>
    <row r="27" spans="1:14" ht="14.25" customHeight="1"/>
    <row r="28" spans="1:14" ht="14.25" customHeight="1"/>
    <row r="29" spans="1:14" ht="14.25" customHeight="1"/>
    <row r="30" spans="1:14" ht="14.25" customHeight="1"/>
    <row r="31" spans="1:14" ht="14.25" customHeight="1"/>
    <row r="32" spans="1:14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</sheetData>
  <pageMargins left="0.7" right="0.7" top="0.75" bottom="0.75" header="0" footer="0"/>
  <pageSetup orientation="landscape"/>
  <ignoredErrors>
    <ignoredError sqref="F4 D4:D5 D6:D19 F5:F18 H4:H18 E20:K20 E4:E18 G4:G18 I4:I1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9"/>
  <sheetViews>
    <sheetView workbookViewId="0"/>
  </sheetViews>
  <sheetFormatPr defaultColWidth="14.42578125" defaultRowHeight="15" customHeight="1"/>
  <cols>
    <col min="1" max="1" width="39.140625" customWidth="1"/>
    <col min="2" max="6" width="8.7109375" customWidth="1"/>
    <col min="7" max="7" width="15.7109375" customWidth="1"/>
    <col min="8" max="25" width="8.7109375" customWidth="1"/>
  </cols>
  <sheetData>
    <row r="1" spans="1:25" ht="14.25" customHeight="1">
      <c r="A1" s="19" t="s">
        <v>18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9" t="s">
        <v>6</v>
      </c>
      <c r="H1" s="12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</row>
    <row r="2" spans="1:25" ht="14.25" customHeight="1">
      <c r="A2" s="20" t="s">
        <v>19</v>
      </c>
      <c r="B2" s="21">
        <v>600</v>
      </c>
      <c r="C2" s="21">
        <v>600</v>
      </c>
      <c r="D2" s="21">
        <v>600</v>
      </c>
      <c r="E2" s="21">
        <v>600</v>
      </c>
      <c r="F2" s="21">
        <v>600</v>
      </c>
      <c r="G2" s="22">
        <f t="shared" ref="G2:G6" si="0">SUM(B2:F2)</f>
        <v>3000</v>
      </c>
    </row>
    <row r="3" spans="1:25" ht="14.25" customHeight="1">
      <c r="A3" s="20" t="s">
        <v>20</v>
      </c>
      <c r="B3" s="21">
        <v>368</v>
      </c>
      <c r="C3" s="21">
        <v>368</v>
      </c>
      <c r="D3" s="21">
        <v>368</v>
      </c>
      <c r="E3" s="21">
        <v>368</v>
      </c>
      <c r="F3" s="21">
        <v>368</v>
      </c>
      <c r="G3" s="22">
        <f t="shared" si="0"/>
        <v>1840</v>
      </c>
    </row>
    <row r="4" spans="1:25" ht="14.25" customHeight="1">
      <c r="A4" s="23" t="s">
        <v>21</v>
      </c>
      <c r="B4" s="21">
        <v>41</v>
      </c>
      <c r="C4" s="21">
        <v>41</v>
      </c>
      <c r="D4" s="21">
        <v>41</v>
      </c>
      <c r="E4" s="21">
        <v>41</v>
      </c>
      <c r="F4" s="21">
        <v>41</v>
      </c>
      <c r="G4" s="22">
        <f t="shared" si="0"/>
        <v>205</v>
      </c>
    </row>
    <row r="5" spans="1:25" ht="14.25" customHeight="1">
      <c r="A5" s="23" t="s">
        <v>22</v>
      </c>
      <c r="B5" s="21">
        <v>780</v>
      </c>
      <c r="C5" s="21">
        <v>780</v>
      </c>
      <c r="D5" s="21">
        <v>780</v>
      </c>
      <c r="E5" s="21">
        <v>780</v>
      </c>
      <c r="F5" s="21">
        <v>780</v>
      </c>
      <c r="G5" s="22">
        <f t="shared" si="0"/>
        <v>3900</v>
      </c>
    </row>
    <row r="6" spans="1:25" ht="14.25" customHeight="1">
      <c r="A6" s="23" t="s">
        <v>23</v>
      </c>
      <c r="B6" s="21">
        <v>800</v>
      </c>
      <c r="C6" s="21">
        <v>800</v>
      </c>
      <c r="D6" s="21">
        <v>800</v>
      </c>
      <c r="E6" s="21">
        <v>800</v>
      </c>
      <c r="F6" s="21">
        <v>800</v>
      </c>
      <c r="G6" s="22">
        <f t="shared" si="0"/>
        <v>4000</v>
      </c>
    </row>
    <row r="7" spans="1:25" ht="14.25" customHeight="1">
      <c r="A7" s="5" t="s">
        <v>24</v>
      </c>
      <c r="B7" s="24">
        <f t="shared" ref="B7:G7" si="1">SUM(B2:B6)</f>
        <v>2589</v>
      </c>
      <c r="C7" s="24">
        <f t="shared" si="1"/>
        <v>2589</v>
      </c>
      <c r="D7" s="24">
        <f t="shared" si="1"/>
        <v>2589</v>
      </c>
      <c r="E7" s="24">
        <f t="shared" si="1"/>
        <v>2589</v>
      </c>
      <c r="F7" s="24">
        <f t="shared" si="1"/>
        <v>2589</v>
      </c>
      <c r="G7" s="24">
        <f t="shared" si="1"/>
        <v>12945</v>
      </c>
    </row>
    <row r="8" spans="1:25" ht="14.25" customHeight="1">
      <c r="A8" s="1"/>
      <c r="B8" s="1"/>
      <c r="C8" s="1"/>
      <c r="D8" s="1"/>
      <c r="E8" s="1"/>
      <c r="F8" s="1"/>
      <c r="G8" s="1"/>
    </row>
    <row r="9" spans="1:25" ht="14.25" customHeight="1"/>
    <row r="10" spans="1:25" ht="14.25" customHeight="1"/>
    <row r="11" spans="1:25" ht="14.25" customHeight="1"/>
    <row r="12" spans="1:25" ht="14.25" customHeight="1"/>
    <row r="13" spans="1:25" ht="14.25" customHeight="1"/>
    <row r="14" spans="1:25" ht="14.25" customHeight="1"/>
    <row r="15" spans="1:25" ht="14.25" customHeight="1"/>
    <row r="16" spans="1:25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defaultColWidth="14.42578125" defaultRowHeight="15" customHeight="1"/>
  <cols>
    <col min="1" max="26" width="8.7109375" customWidth="1"/>
  </cols>
  <sheetData>
    <row r="1" spans="1:1" ht="14.25" customHeight="1">
      <c r="A1" s="25" t="s">
        <v>25</v>
      </c>
    </row>
    <row r="2" spans="1:1" ht="14.25" customHeight="1"/>
    <row r="3" spans="1:1" ht="14.25" customHeight="1"/>
    <row r="4" spans="1:1" ht="14.25" customHeight="1"/>
    <row r="5" spans="1:1" ht="14.25" customHeight="1"/>
    <row r="6" spans="1:1" ht="14.25" customHeight="1"/>
    <row r="7" spans="1:1" ht="14.25" customHeight="1"/>
    <row r="8" spans="1:1" ht="14.25" customHeight="1"/>
    <row r="9" spans="1:1" ht="14.25" customHeight="1"/>
    <row r="10" spans="1:1" ht="14.25" customHeight="1"/>
    <row r="11" spans="1:1" ht="14.25" customHeight="1"/>
    <row r="12" spans="1:1" ht="14.25" customHeight="1"/>
    <row r="13" spans="1:1" ht="14.25" customHeight="1"/>
    <row r="14" spans="1:1" ht="14.25" customHeight="1"/>
    <row r="15" spans="1:1" ht="14.25" customHeight="1"/>
    <row r="16" spans="1:1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4.42578125" defaultRowHeight="15" customHeight="1"/>
  <cols>
    <col min="1" max="1" width="23.28515625" customWidth="1"/>
    <col min="2" max="6" width="8.7109375" customWidth="1"/>
    <col min="7" max="7" width="18.7109375" customWidth="1"/>
    <col min="8" max="26" width="8.7109375" customWidth="1"/>
  </cols>
  <sheetData>
    <row r="1" spans="1:26" ht="14.25" customHeight="1">
      <c r="A1" s="26" t="s">
        <v>26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9" t="s">
        <v>6</v>
      </c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</row>
    <row r="2" spans="1:26" ht="14.25" customHeight="1">
      <c r="A2" s="25" t="s">
        <v>27</v>
      </c>
      <c r="B2" s="27">
        <v>2400</v>
      </c>
      <c r="C2" s="28"/>
      <c r="D2" s="28"/>
      <c r="E2" s="28"/>
      <c r="F2" s="28"/>
      <c r="G2" s="28">
        <f t="shared" ref="G2:G5" si="0">SUM(B2:F2)</f>
        <v>2400</v>
      </c>
    </row>
    <row r="3" spans="1:26" ht="14.25" customHeight="1">
      <c r="A3" s="29" t="s">
        <v>28</v>
      </c>
      <c r="B3" s="27">
        <v>400</v>
      </c>
      <c r="C3" s="27">
        <v>400</v>
      </c>
      <c r="D3" s="27">
        <v>400</v>
      </c>
      <c r="E3" s="27">
        <v>400</v>
      </c>
      <c r="F3" s="27">
        <v>400</v>
      </c>
      <c r="G3" s="28">
        <f t="shared" si="0"/>
        <v>2000</v>
      </c>
    </row>
    <row r="4" spans="1:26" ht="14.25" customHeight="1">
      <c r="A4" s="29" t="s">
        <v>29</v>
      </c>
      <c r="B4" s="27">
        <v>1960</v>
      </c>
      <c r="C4" s="27">
        <v>1960</v>
      </c>
      <c r="D4" s="27">
        <v>1960</v>
      </c>
      <c r="E4" s="27">
        <v>1960</v>
      </c>
      <c r="F4" s="27">
        <v>1960</v>
      </c>
      <c r="G4" s="28">
        <f t="shared" si="0"/>
        <v>9800</v>
      </c>
    </row>
    <row r="5" spans="1:26" ht="14.25" customHeight="1">
      <c r="A5" s="29" t="s">
        <v>30</v>
      </c>
      <c r="B5" s="27">
        <v>10000</v>
      </c>
      <c r="C5" s="27">
        <v>10000</v>
      </c>
      <c r="D5" s="27">
        <v>10000</v>
      </c>
      <c r="E5" s="27">
        <v>10000</v>
      </c>
      <c r="F5" s="27">
        <v>10000</v>
      </c>
      <c r="G5" s="28">
        <f t="shared" si="0"/>
        <v>50000</v>
      </c>
    </row>
    <row r="6" spans="1:26" ht="14.25" customHeight="1">
      <c r="A6" s="17" t="s">
        <v>31</v>
      </c>
      <c r="B6" s="30">
        <f t="shared" ref="B6:G6" si="1">SUM(B2:B5)</f>
        <v>14760</v>
      </c>
      <c r="C6" s="30">
        <f t="shared" si="1"/>
        <v>12360</v>
      </c>
      <c r="D6" s="30">
        <f t="shared" si="1"/>
        <v>12360</v>
      </c>
      <c r="E6" s="30">
        <f t="shared" si="1"/>
        <v>12360</v>
      </c>
      <c r="F6" s="30">
        <f t="shared" si="1"/>
        <v>12360</v>
      </c>
      <c r="G6" s="30">
        <f t="shared" si="1"/>
        <v>64200</v>
      </c>
    </row>
    <row r="7" spans="1:26" ht="14.25" customHeight="1">
      <c r="F7" s="31"/>
      <c r="G7" s="32"/>
    </row>
    <row r="8" spans="1:26" ht="14.25" customHeight="1">
      <c r="F8" s="31"/>
      <c r="G8" s="32"/>
      <c r="L8" s="32"/>
      <c r="M8" s="32"/>
      <c r="N8" s="32"/>
      <c r="O8" s="32"/>
      <c r="P8" s="32"/>
      <c r="Q8" s="33"/>
    </row>
    <row r="9" spans="1:26" ht="14.25" customHeight="1">
      <c r="F9" s="31"/>
      <c r="G9" s="32"/>
    </row>
    <row r="10" spans="1:26" ht="14.25" customHeight="1">
      <c r="F10" s="31"/>
      <c r="G10" s="32"/>
    </row>
    <row r="11" spans="1:26" ht="14.25" customHeight="1">
      <c r="F11" s="34"/>
      <c r="G11" s="33"/>
    </row>
    <row r="12" spans="1:26" ht="14.25" customHeight="1"/>
    <row r="13" spans="1:26" ht="14.25" customHeight="1">
      <c r="C13" s="32"/>
      <c r="D13" s="32"/>
      <c r="E13" s="32"/>
      <c r="F13" s="32"/>
      <c r="G13" s="32"/>
    </row>
    <row r="14" spans="1:26" ht="14.25" customHeight="1"/>
    <row r="15" spans="1:26" ht="14.25" customHeight="1"/>
    <row r="16" spans="1:2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4.42578125" defaultRowHeight="15" customHeight="1"/>
  <cols>
    <col min="1" max="1" width="46.28515625" customWidth="1"/>
    <col min="2" max="2" width="11" customWidth="1"/>
    <col min="3" max="3" width="11.42578125" customWidth="1"/>
    <col min="4" max="4" width="11.5703125" customWidth="1"/>
    <col min="5" max="5" width="12.7109375" customWidth="1"/>
    <col min="6" max="6" width="12.140625" customWidth="1"/>
    <col min="7" max="7" width="18" customWidth="1"/>
    <col min="8" max="8" width="12.5703125" customWidth="1"/>
    <col min="9" max="26" width="8.7109375" customWidth="1"/>
  </cols>
  <sheetData>
    <row r="1" spans="1:26" ht="14.25" customHeight="1">
      <c r="A1" s="19" t="s">
        <v>26</v>
      </c>
      <c r="B1" s="35" t="s">
        <v>1</v>
      </c>
      <c r="C1" s="35" t="s">
        <v>2</v>
      </c>
      <c r="D1" s="35" t="s">
        <v>3</v>
      </c>
      <c r="E1" s="35" t="s">
        <v>4</v>
      </c>
      <c r="F1" s="35" t="s">
        <v>5</v>
      </c>
      <c r="G1" s="36" t="s">
        <v>6</v>
      </c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</row>
    <row r="2" spans="1:26" ht="14.25" customHeight="1">
      <c r="A2" s="37" t="s">
        <v>32</v>
      </c>
      <c r="B2" s="21">
        <v>800000</v>
      </c>
      <c r="C2" s="22">
        <v>832000</v>
      </c>
      <c r="D2" s="22">
        <v>865280</v>
      </c>
      <c r="E2" s="22">
        <v>899891.20000000007</v>
      </c>
      <c r="F2" s="22">
        <v>935886.84800000011</v>
      </c>
      <c r="G2" s="22">
        <v>4333058.0480000004</v>
      </c>
      <c r="H2" s="38"/>
      <c r="I2" s="38"/>
    </row>
    <row r="3" spans="1:26" ht="14.25" customHeight="1">
      <c r="A3" s="37" t="s">
        <v>33</v>
      </c>
      <c r="B3" s="22">
        <v>120000</v>
      </c>
      <c r="C3" s="22">
        <v>124800</v>
      </c>
      <c r="D3" s="22">
        <v>129792</v>
      </c>
      <c r="E3" s="22">
        <v>134983.67999999999</v>
      </c>
      <c r="F3" s="22">
        <v>140383.02720000001</v>
      </c>
      <c r="G3" s="22">
        <v>649958.70720000006</v>
      </c>
    </row>
    <row r="4" spans="1:26" ht="14.25" customHeight="1">
      <c r="A4" s="37" t="s">
        <v>34</v>
      </c>
      <c r="B4" s="22">
        <v>270000</v>
      </c>
      <c r="C4" s="22">
        <v>280800</v>
      </c>
      <c r="D4" s="22">
        <v>292032</v>
      </c>
      <c r="E4" s="22">
        <v>303713.28000000003</v>
      </c>
      <c r="F4" s="22">
        <v>315861.81120000005</v>
      </c>
      <c r="G4" s="22">
        <v>1462407.0912000001</v>
      </c>
      <c r="H4" s="25"/>
    </row>
    <row r="5" spans="1:26" ht="14.25" customHeight="1">
      <c r="A5" s="37" t="s">
        <v>35</v>
      </c>
      <c r="B5" s="39">
        <v>4988000</v>
      </c>
      <c r="C5" s="39">
        <v>5187200</v>
      </c>
      <c r="D5" s="39">
        <v>5394368</v>
      </c>
      <c r="E5" s="39">
        <v>5609823</v>
      </c>
      <c r="F5" s="39">
        <v>5833896</v>
      </c>
      <c r="G5" s="39">
        <v>27013286</v>
      </c>
    </row>
    <row r="6" spans="1:26" ht="14.25" customHeight="1">
      <c r="A6" s="5" t="s">
        <v>36</v>
      </c>
      <c r="B6" s="24">
        <f t="shared" ref="B6:F6" si="0">SUM(B2:B5)</f>
        <v>6178000</v>
      </c>
      <c r="C6" s="24">
        <f t="shared" si="0"/>
        <v>6424800</v>
      </c>
      <c r="D6" s="24">
        <f t="shared" si="0"/>
        <v>6681472</v>
      </c>
      <c r="E6" s="24">
        <f t="shared" si="0"/>
        <v>6948411.1600000001</v>
      </c>
      <c r="F6" s="24">
        <f t="shared" si="0"/>
        <v>7226027.6864</v>
      </c>
      <c r="G6" s="24">
        <f>SUM(B6:F6)</f>
        <v>33458710.8464</v>
      </c>
    </row>
    <row r="7" spans="1:26" ht="14.25" customHeight="1"/>
    <row r="8" spans="1:26" ht="14.25" customHeight="1"/>
    <row r="9" spans="1:26" ht="14.25" customHeight="1"/>
    <row r="10" spans="1:26" ht="14.25" customHeight="1"/>
    <row r="11" spans="1:26" ht="14.25" customHeight="1"/>
    <row r="12" spans="1:26" ht="14.25" customHeight="1"/>
    <row r="13" spans="1:26" ht="14.25" customHeight="1"/>
    <row r="14" spans="1:26" ht="14.25" customHeight="1"/>
    <row r="15" spans="1:26" ht="14.25" customHeight="1"/>
    <row r="16" spans="1:2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8"/>
  <sheetViews>
    <sheetView workbookViewId="0"/>
  </sheetViews>
  <sheetFormatPr defaultColWidth="14.42578125" defaultRowHeight="15" customHeight="1"/>
  <cols>
    <col min="1" max="1" width="44.28515625" customWidth="1"/>
    <col min="2" max="3" width="10.7109375" customWidth="1"/>
    <col min="4" max="4" width="10.140625" customWidth="1"/>
    <col min="5" max="5" width="10.7109375" customWidth="1"/>
    <col min="6" max="6" width="10.140625" customWidth="1"/>
    <col min="7" max="7" width="15.28515625" customWidth="1"/>
    <col min="8" max="8" width="24.140625" customWidth="1"/>
    <col min="9" max="26" width="8.7109375" customWidth="1"/>
  </cols>
  <sheetData>
    <row r="1" spans="1:26" ht="14.25" customHeight="1">
      <c r="A1" s="19" t="s">
        <v>37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36" t="s">
        <v>6</v>
      </c>
      <c r="H1" s="8" t="s">
        <v>38</v>
      </c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</row>
    <row r="2" spans="1:26" ht="14.25" customHeight="1">
      <c r="A2" s="23" t="s">
        <v>39</v>
      </c>
      <c r="B2" s="22">
        <f t="shared" ref="B2:F2" si="0">300*2000</f>
        <v>600000</v>
      </c>
      <c r="C2" s="22">
        <f t="shared" si="0"/>
        <v>600000</v>
      </c>
      <c r="D2" s="22">
        <f t="shared" si="0"/>
        <v>600000</v>
      </c>
      <c r="E2" s="22">
        <f t="shared" si="0"/>
        <v>600000</v>
      </c>
      <c r="F2" s="22">
        <f t="shared" si="0"/>
        <v>600000</v>
      </c>
      <c r="G2" s="22">
        <f t="shared" ref="G2:G4" si="1">SUM(B2:F2)</f>
        <v>3000000</v>
      </c>
      <c r="H2" s="40" t="s">
        <v>40</v>
      </c>
    </row>
    <row r="3" spans="1:26" ht="14.25" customHeight="1">
      <c r="A3" s="1" t="s">
        <v>41</v>
      </c>
      <c r="B3" s="22">
        <f t="shared" ref="B3:F3" si="2">1000*1000</f>
        <v>1000000</v>
      </c>
      <c r="C3" s="22">
        <f t="shared" si="2"/>
        <v>1000000</v>
      </c>
      <c r="D3" s="22">
        <f t="shared" si="2"/>
        <v>1000000</v>
      </c>
      <c r="E3" s="22">
        <f t="shared" si="2"/>
        <v>1000000</v>
      </c>
      <c r="F3" s="22">
        <f t="shared" si="2"/>
        <v>1000000</v>
      </c>
      <c r="G3" s="22">
        <f t="shared" si="1"/>
        <v>5000000</v>
      </c>
      <c r="H3" s="40" t="s">
        <v>42</v>
      </c>
    </row>
    <row r="4" spans="1:26" ht="14.25" customHeight="1">
      <c r="A4" s="23" t="s">
        <v>43</v>
      </c>
      <c r="B4" s="22">
        <f t="shared" ref="B4:F4" si="3">1000*1000</f>
        <v>1000000</v>
      </c>
      <c r="C4" s="22">
        <f t="shared" si="3"/>
        <v>1000000</v>
      </c>
      <c r="D4" s="22">
        <f t="shared" si="3"/>
        <v>1000000</v>
      </c>
      <c r="E4" s="22">
        <f t="shared" si="3"/>
        <v>1000000</v>
      </c>
      <c r="F4" s="22">
        <f t="shared" si="3"/>
        <v>1000000</v>
      </c>
      <c r="G4" s="22">
        <f t="shared" si="1"/>
        <v>5000000</v>
      </c>
      <c r="H4" s="40" t="s">
        <v>42</v>
      </c>
    </row>
    <row r="5" spans="1:26" ht="14.25" customHeight="1">
      <c r="A5" s="5" t="s">
        <v>44</v>
      </c>
      <c r="B5" s="24">
        <f t="shared" ref="B5:G5" si="4">SUM(B2:B4)</f>
        <v>2600000</v>
      </c>
      <c r="C5" s="24">
        <f t="shared" si="4"/>
        <v>2600000</v>
      </c>
      <c r="D5" s="24">
        <f t="shared" si="4"/>
        <v>2600000</v>
      </c>
      <c r="E5" s="24">
        <f t="shared" si="4"/>
        <v>2600000</v>
      </c>
      <c r="F5" s="24">
        <f t="shared" si="4"/>
        <v>2600000</v>
      </c>
      <c r="G5" s="24">
        <f t="shared" si="4"/>
        <v>13000000</v>
      </c>
      <c r="H5" s="41"/>
    </row>
    <row r="6" spans="1:26" ht="14.25" customHeight="1">
      <c r="A6" s="1"/>
      <c r="B6" s="1"/>
      <c r="C6" s="1"/>
      <c r="D6" s="1"/>
      <c r="E6" s="1"/>
      <c r="F6" s="1"/>
      <c r="G6" s="1"/>
      <c r="H6" s="1"/>
    </row>
    <row r="7" spans="1:26" ht="14.25" customHeight="1">
      <c r="A7" s="1"/>
      <c r="B7" s="1"/>
      <c r="C7" s="1"/>
      <c r="D7" s="1"/>
      <c r="E7" s="1"/>
      <c r="F7" s="1"/>
      <c r="G7" s="1"/>
      <c r="H7" s="1"/>
    </row>
    <row r="8" spans="1:26" ht="14.25" customHeight="1">
      <c r="A8" s="1"/>
      <c r="B8" s="1"/>
      <c r="C8" s="1"/>
      <c r="D8" s="1"/>
      <c r="E8" s="1"/>
      <c r="F8" s="1"/>
      <c r="G8" s="1"/>
      <c r="H8" s="1"/>
    </row>
    <row r="9" spans="1:26" ht="14.25" customHeight="1"/>
    <row r="10" spans="1:26" ht="14.25" customHeight="1"/>
    <row r="11" spans="1:26" ht="14.25" customHeight="1"/>
    <row r="12" spans="1:26" ht="14.25" customHeight="1"/>
    <row r="13" spans="1:26" ht="14.25" customHeight="1"/>
    <row r="14" spans="1:26" ht="14.25" customHeight="1"/>
    <row r="15" spans="1:26" ht="14.25" customHeight="1"/>
    <row r="16" spans="1:2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7"/>
  <sheetViews>
    <sheetView workbookViewId="0"/>
  </sheetViews>
  <sheetFormatPr defaultColWidth="14.42578125" defaultRowHeight="15" customHeight="1"/>
  <cols>
    <col min="1" max="1" width="48.42578125" customWidth="1"/>
    <col min="2" max="2" width="12.42578125" customWidth="1"/>
    <col min="3" max="6" width="8.7109375" customWidth="1"/>
    <col min="7" max="7" width="16.42578125" customWidth="1"/>
    <col min="8" max="8" width="54.28515625" customWidth="1"/>
    <col min="9" max="26" width="8.7109375" customWidth="1"/>
  </cols>
  <sheetData>
    <row r="1" spans="1:26" ht="14.25" customHeight="1">
      <c r="A1" s="26" t="s">
        <v>45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36" t="s">
        <v>6</v>
      </c>
      <c r="H1" s="8" t="s">
        <v>38</v>
      </c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</row>
    <row r="2" spans="1:26" ht="14.25" customHeight="1">
      <c r="A2" s="25" t="s">
        <v>46</v>
      </c>
      <c r="B2" s="42">
        <v>480000</v>
      </c>
      <c r="C2" s="27">
        <v>480000</v>
      </c>
      <c r="D2" s="27">
        <v>480000</v>
      </c>
      <c r="E2" s="27">
        <v>480000</v>
      </c>
      <c r="F2" s="27">
        <v>480000</v>
      </c>
      <c r="G2" s="28">
        <f>SUM(B2:F2)</f>
        <v>2400000</v>
      </c>
      <c r="H2" s="43" t="s">
        <v>47</v>
      </c>
    </row>
    <row r="3" spans="1:26" ht="14.25" customHeight="1">
      <c r="A3" s="25" t="s">
        <v>48</v>
      </c>
      <c r="B3" s="42">
        <v>10000</v>
      </c>
      <c r="C3" s="27">
        <v>10000</v>
      </c>
      <c r="D3" s="27">
        <v>10000</v>
      </c>
      <c r="E3" s="27">
        <v>10000</v>
      </c>
      <c r="F3" s="27">
        <v>10000</v>
      </c>
      <c r="G3" s="28">
        <f>SUM(B3:F3)</f>
        <v>50000</v>
      </c>
      <c r="H3" s="27" t="s">
        <v>49</v>
      </c>
    </row>
    <row r="4" spans="1:26" ht="14.25" customHeight="1">
      <c r="A4" s="17" t="s">
        <v>50</v>
      </c>
      <c r="B4" s="44">
        <f t="shared" ref="B4:G4" si="0">SUM(B2:B3)</f>
        <v>490000</v>
      </c>
      <c r="C4" s="30">
        <f t="shared" si="0"/>
        <v>490000</v>
      </c>
      <c r="D4" s="30">
        <f t="shared" si="0"/>
        <v>490000</v>
      </c>
      <c r="E4" s="30">
        <f t="shared" si="0"/>
        <v>490000</v>
      </c>
      <c r="F4" s="30">
        <f t="shared" si="0"/>
        <v>490000</v>
      </c>
      <c r="G4" s="30">
        <f t="shared" si="0"/>
        <v>2450000</v>
      </c>
      <c r="H4" s="28"/>
    </row>
    <row r="5" spans="1:26" ht="14.25" customHeight="1">
      <c r="F5" s="45"/>
      <c r="G5" s="32"/>
    </row>
    <row r="6" spans="1:26" ht="14.25" customHeight="1">
      <c r="G6" s="33"/>
    </row>
    <row r="7" spans="1:26" ht="14.25" customHeight="1"/>
    <row r="8" spans="1:26" ht="14.25" customHeight="1">
      <c r="I8" s="46"/>
    </row>
    <row r="9" spans="1:26" ht="14.25" customHeight="1">
      <c r="H9" s="47"/>
      <c r="I9" s="47"/>
    </row>
    <row r="10" spans="1:26" ht="14.25" customHeight="1">
      <c r="G10" s="48"/>
      <c r="H10" s="46"/>
    </row>
    <row r="11" spans="1:26" ht="14.25" customHeight="1">
      <c r="G11" s="49"/>
      <c r="H11" s="46"/>
    </row>
    <row r="12" spans="1:26" ht="14.25" customHeight="1">
      <c r="F12" s="48"/>
      <c r="G12" s="50"/>
      <c r="H12" s="46"/>
    </row>
    <row r="13" spans="1:26" ht="14.25" customHeight="1">
      <c r="H13" s="46"/>
      <c r="I13" s="47"/>
    </row>
    <row r="14" spans="1:26" ht="14.25" customHeight="1">
      <c r="F14" s="51"/>
      <c r="G14" s="51"/>
    </row>
    <row r="15" spans="1:26" ht="14.25" customHeight="1"/>
    <row r="16" spans="1:26" ht="14.25" customHeight="1">
      <c r="H16" s="51"/>
    </row>
    <row r="17" spans="7:10" ht="14.25" customHeight="1"/>
    <row r="18" spans="7:10" ht="14.25" customHeight="1">
      <c r="H18" s="46"/>
      <c r="I18" s="51"/>
    </row>
    <row r="19" spans="7:10" ht="14.25" customHeight="1"/>
    <row r="20" spans="7:10" ht="14.25" customHeight="1">
      <c r="H20" s="52"/>
    </row>
    <row r="21" spans="7:10" ht="14.25" customHeight="1">
      <c r="H21" s="52"/>
      <c r="I21" s="51"/>
      <c r="J21" s="51"/>
    </row>
    <row r="22" spans="7:10" ht="14.25" customHeight="1">
      <c r="G22" s="52"/>
      <c r="H22" s="52"/>
      <c r="J22" s="51"/>
    </row>
    <row r="23" spans="7:10" ht="14.25" customHeight="1">
      <c r="H23" s="52"/>
      <c r="J23" s="51"/>
    </row>
    <row r="24" spans="7:10" ht="14.25" customHeight="1">
      <c r="H24" s="52"/>
    </row>
    <row r="25" spans="7:10" ht="14.25" customHeight="1"/>
    <row r="26" spans="7:10" ht="14.25" customHeight="1"/>
    <row r="27" spans="7:10" ht="14.25" customHeight="1"/>
    <row r="28" spans="7:10" ht="14.25" customHeight="1"/>
    <row r="29" spans="7:10" ht="14.25" customHeight="1"/>
    <row r="30" spans="7:10" ht="14.25" customHeight="1"/>
    <row r="31" spans="7:10" ht="14.25" customHeight="1"/>
    <row r="32" spans="7:10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</sheetData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7"/>
  <sheetViews>
    <sheetView workbookViewId="0"/>
  </sheetViews>
  <sheetFormatPr defaultColWidth="14.42578125" defaultRowHeight="15" customHeight="1"/>
  <cols>
    <col min="1" max="1" width="43.85546875" customWidth="1"/>
  </cols>
  <sheetData>
    <row r="1" spans="1:27">
      <c r="A1" s="26" t="s">
        <v>51</v>
      </c>
      <c r="B1" s="8"/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52</v>
      </c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</row>
    <row r="2" spans="1:27">
      <c r="A2" s="25" t="s">
        <v>39</v>
      </c>
      <c r="B2" s="42" t="s">
        <v>53</v>
      </c>
      <c r="C2" s="28">
        <f t="shared" ref="C2:G2" si="0">300*2000</f>
        <v>600000</v>
      </c>
      <c r="D2" s="28">
        <f t="shared" si="0"/>
        <v>600000</v>
      </c>
      <c r="E2" s="28">
        <f t="shared" si="0"/>
        <v>600000</v>
      </c>
      <c r="F2" s="28">
        <f t="shared" si="0"/>
        <v>600000</v>
      </c>
      <c r="G2" s="28">
        <f t="shared" si="0"/>
        <v>600000</v>
      </c>
      <c r="H2" s="28">
        <f t="shared" ref="H2:H4" si="1">SUM(C2:G2)</f>
        <v>3000000</v>
      </c>
    </row>
    <row r="3" spans="1:27">
      <c r="A3" s="14" t="s">
        <v>41</v>
      </c>
      <c r="B3" s="42" t="s">
        <v>53</v>
      </c>
      <c r="C3" s="28">
        <f t="shared" ref="C3:G3" si="2">1000*1000</f>
        <v>1000000</v>
      </c>
      <c r="D3" s="28">
        <f t="shared" si="2"/>
        <v>1000000</v>
      </c>
      <c r="E3" s="28">
        <f t="shared" si="2"/>
        <v>1000000</v>
      </c>
      <c r="F3" s="28">
        <f t="shared" si="2"/>
        <v>1000000</v>
      </c>
      <c r="G3" s="28">
        <f t="shared" si="2"/>
        <v>1000000</v>
      </c>
      <c r="H3" s="28">
        <f t="shared" si="1"/>
        <v>5000000</v>
      </c>
    </row>
    <row r="4" spans="1:27">
      <c r="A4" s="25" t="s">
        <v>43</v>
      </c>
      <c r="B4" s="42" t="s">
        <v>53</v>
      </c>
      <c r="C4" s="28">
        <f t="shared" ref="C4:G4" si="3">1000*1000</f>
        <v>1000000</v>
      </c>
      <c r="D4" s="28">
        <f t="shared" si="3"/>
        <v>1000000</v>
      </c>
      <c r="E4" s="28">
        <f t="shared" si="3"/>
        <v>1000000</v>
      </c>
      <c r="F4" s="28">
        <f t="shared" si="3"/>
        <v>1000000</v>
      </c>
      <c r="G4" s="28">
        <f t="shared" si="3"/>
        <v>1000000</v>
      </c>
      <c r="H4" s="28">
        <f t="shared" si="1"/>
        <v>5000000</v>
      </c>
    </row>
    <row r="5" spans="1:27">
      <c r="A5" s="25" t="s">
        <v>46</v>
      </c>
      <c r="B5" s="42" t="s">
        <v>54</v>
      </c>
      <c r="C5" s="27">
        <v>480000</v>
      </c>
      <c r="D5" s="53">
        <v>480000</v>
      </c>
      <c r="E5" s="53">
        <v>480000</v>
      </c>
      <c r="F5" s="53">
        <v>480000</v>
      </c>
      <c r="G5" s="53">
        <v>480000</v>
      </c>
      <c r="H5" s="28">
        <f>SUM(C5:G5)</f>
        <v>2400000</v>
      </c>
    </row>
    <row r="6" spans="1:27">
      <c r="A6" s="25" t="s">
        <v>48</v>
      </c>
      <c r="B6" s="42" t="s">
        <v>54</v>
      </c>
      <c r="C6" s="27">
        <v>10000</v>
      </c>
      <c r="D6" s="27">
        <v>10000</v>
      </c>
      <c r="E6" s="27">
        <v>10000</v>
      </c>
      <c r="F6" s="27">
        <v>10000</v>
      </c>
      <c r="G6" s="27">
        <v>10000</v>
      </c>
      <c r="H6" s="28">
        <f>SUM(C6:G6)</f>
        <v>50000</v>
      </c>
    </row>
    <row r="7" spans="1:27">
      <c r="A7" s="17" t="s">
        <v>55</v>
      </c>
      <c r="C7" s="30">
        <f t="shared" ref="C7:H7" si="4">SUM(C2:C6)</f>
        <v>3090000</v>
      </c>
      <c r="D7" s="30">
        <f t="shared" si="4"/>
        <v>3090000</v>
      </c>
      <c r="E7" s="30">
        <f t="shared" si="4"/>
        <v>3090000</v>
      </c>
      <c r="F7" s="30">
        <f t="shared" si="4"/>
        <v>3090000</v>
      </c>
      <c r="G7" s="30">
        <f t="shared" si="4"/>
        <v>3090000</v>
      </c>
      <c r="H7" s="30">
        <f t="shared" si="4"/>
        <v>15450000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i. Personnel</vt:lpstr>
      <vt:lpstr>ii. Fringe</vt:lpstr>
      <vt:lpstr>iii. Travel</vt:lpstr>
      <vt:lpstr>iv. Equipment</vt:lpstr>
      <vt:lpstr>v. Supplies</vt:lpstr>
      <vt:lpstr>vi. Contractual</vt:lpstr>
      <vt:lpstr>vii. Other-Rebates</vt:lpstr>
      <vt:lpstr>vii.Other-Group Buys</vt:lpstr>
      <vt:lpstr>vii.Other-subtotals rebates_gro</vt:lpstr>
      <vt:lpstr>vii. Other-KaneCo prjs</vt:lpstr>
      <vt:lpstr>vii.Other-Subawards-DuPageCo</vt:lpstr>
      <vt:lpstr>vii.Other-Subawards-WillCo</vt:lpstr>
      <vt:lpstr>vii.Other-Subawards-Aurora</vt:lpstr>
      <vt:lpstr>vii.Other-Subawards-Waukegan</vt:lpstr>
      <vt:lpstr>vii.Other-Subawards-IPSD (D204)</vt:lpstr>
      <vt:lpstr>vii. Other-Subawards-Batavia</vt:lpstr>
      <vt:lpstr>vii.Other Subawards - Downers G</vt:lpstr>
      <vt:lpstr>vii.Other Subawards - Elgin</vt:lpstr>
      <vt:lpstr>vii.Other Subawards - Napervill</vt:lpstr>
      <vt:lpstr>vii.Other-Subawards-Yorkville</vt:lpstr>
      <vt:lpstr>vii.Other-Subawards-TOTAL</vt:lpstr>
      <vt:lpstr>viii. Indirect Charges</vt:lpstr>
      <vt:lpstr>Summary</vt:lpstr>
      <vt:lpstr>Staffing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modified xsi:type="dcterms:W3CDTF">2024-04-01T17:00:08Z</dcterms:modified>
</cp:coreProperties>
</file>