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66925"/>
  <xr:revisionPtr revIDLastSave="0" documentId="8_{E0861A2B-8107-4D08-B4DB-D3A7E49FE90A}" xr6:coauthVersionLast="47" xr6:coauthVersionMax="47" xr10:uidLastSave="{00000000-0000-0000-0000-000000000000}"/>
  <bookViews>
    <workbookView xWindow="23880" yWindow="-120" windowWidth="24240" windowHeight="1314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6" l="1"/>
  <c r="G51" i="16"/>
  <c r="F51" i="16"/>
  <c r="E51" i="16"/>
  <c r="J51" i="16" s="1"/>
  <c r="D51" i="16"/>
  <c r="J50" i="16"/>
  <c r="J49" i="16"/>
  <c r="H45" i="16"/>
  <c r="G45" i="16"/>
  <c r="F45" i="16"/>
  <c r="F46" i="16" s="1"/>
  <c r="E45" i="16"/>
  <c r="E46" i="16" s="1"/>
  <c r="E53" i="16" s="1"/>
  <c r="D45" i="16"/>
  <c r="J44" i="16"/>
  <c r="J43" i="16"/>
  <c r="J42" i="16"/>
  <c r="H40" i="16"/>
  <c r="G40" i="16"/>
  <c r="F40" i="16"/>
  <c r="E40" i="16"/>
  <c r="D40" i="16"/>
  <c r="J39" i="16"/>
  <c r="J38" i="16"/>
  <c r="J37" i="16"/>
  <c r="J36" i="16"/>
  <c r="H34" i="16"/>
  <c r="G34" i="16"/>
  <c r="F34" i="16"/>
  <c r="E34" i="16"/>
  <c r="D34" i="16"/>
  <c r="J34" i="16" s="1"/>
  <c r="J33" i="16"/>
  <c r="J32" i="16"/>
  <c r="H30" i="16"/>
  <c r="G30" i="16"/>
  <c r="F30" i="16"/>
  <c r="E30" i="16"/>
  <c r="D30" i="16"/>
  <c r="J30" i="16" s="1"/>
  <c r="J29" i="16"/>
  <c r="J28" i="16"/>
  <c r="H26" i="16"/>
  <c r="G26" i="16"/>
  <c r="F26" i="16"/>
  <c r="E26" i="16"/>
  <c r="D26" i="16"/>
  <c r="J26" i="16" s="1"/>
  <c r="J25" i="16"/>
  <c r="J24" i="16"/>
  <c r="J23" i="16"/>
  <c r="J22" i="16"/>
  <c r="J21" i="16"/>
  <c r="J20" i="16"/>
  <c r="J19" i="16"/>
  <c r="F16" i="16"/>
  <c r="E16" i="16"/>
  <c r="D16" i="16"/>
  <c r="J15" i="16"/>
  <c r="J14" i="16"/>
  <c r="J13" i="16"/>
  <c r="J16" i="16" s="1"/>
  <c r="H13" i="16"/>
  <c r="H16" i="16" s="1"/>
  <c r="G13" i="16"/>
  <c r="G16" i="16" s="1"/>
  <c r="F13" i="16"/>
  <c r="E13" i="16"/>
  <c r="D13" i="16"/>
  <c r="H11" i="16"/>
  <c r="G11" i="16"/>
  <c r="F11" i="16"/>
  <c r="E11" i="16"/>
  <c r="D11" i="16"/>
  <c r="J9" i="16"/>
  <c r="J11" i="16" s="1"/>
  <c r="J8" i="16"/>
  <c r="J40" i="16" l="1"/>
  <c r="D46" i="16"/>
  <c r="G46" i="16"/>
  <c r="G53" i="16" s="1"/>
  <c r="H46" i="16"/>
  <c r="H53" i="16" s="1"/>
  <c r="D53" i="16"/>
  <c r="F53" i="16"/>
  <c r="J45" i="16"/>
  <c r="J46" i="16" l="1"/>
  <c r="J53" i="16" s="1"/>
  <c r="E13" i="32"/>
  <c r="F13" i="32"/>
  <c r="F16" i="32" s="1"/>
  <c r="G13" i="32"/>
  <c r="G16" i="32" s="1"/>
  <c r="H13" i="32"/>
  <c r="D13" i="32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F45" i="32"/>
  <c r="E45" i="32"/>
  <c r="D45" i="32"/>
  <c r="J44" i="32"/>
  <c r="J43" i="32"/>
  <c r="J42" i="32"/>
  <c r="H40" i="32"/>
  <c r="G40" i="32"/>
  <c r="F40" i="32"/>
  <c r="E40" i="32"/>
  <c r="D40" i="32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D30" i="32"/>
  <c r="J29" i="32"/>
  <c r="J28" i="32"/>
  <c r="H26" i="32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6" i="32"/>
  <c r="E16" i="32"/>
  <c r="D16" i="32"/>
  <c r="H11" i="32"/>
  <c r="G11" i="32"/>
  <c r="F11" i="32"/>
  <c r="E11" i="32"/>
  <c r="D11" i="32"/>
  <c r="J9" i="32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45" i="32" l="1"/>
  <c r="J40" i="32"/>
  <c r="J30" i="32"/>
  <c r="J26" i="32"/>
  <c r="G46" i="32"/>
  <c r="G53" i="32" s="1"/>
  <c r="H46" i="32"/>
  <c r="H53" i="32" s="1"/>
  <c r="D46" i="32"/>
  <c r="D53" i="32" s="1"/>
  <c r="J11" i="32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J34" i="32"/>
  <c r="J13" i="32"/>
  <c r="J16" i="32" s="1"/>
  <c r="F11" i="30"/>
  <c r="F16" i="30"/>
  <c r="E11" i="30"/>
  <c r="F10" i="30"/>
  <c r="G16" i="30"/>
  <c r="E16" i="30"/>
  <c r="J16" i="30" s="1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J10" i="30" l="1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D23" i="30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<sst xmlns="http://schemas.openxmlformats.org/spreadsheetml/2006/main" count="631" uniqueCount="80">
  <si>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</si>
  <si>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</si>
  <si>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</si>
  <si>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</si>
  <si>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</si>
  <si>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</si>
  <si>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</si>
  <si>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</si>
  <si>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</si>
  <si>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</si>
  <si>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</si>
  <si>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</si>
  <si>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</si>
  <si>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</si>
  <si>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</si>
  <si>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</si>
  <si>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</si>
  <si>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</si>
  <si>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</si>
  <si>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</si>
  <si>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</si>
  <si>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</si>
  <si>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</si>
  <si>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</si>
  <si>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</si>
  <si>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</si>
  <si>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</si>
  <si>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</si>
  <si>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</si>
  <si>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</si>
  <si>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</si>
  <si>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</si>
  <si>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</si>
  <si>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</si>
  <si>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</si>
  <si>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</si>
  <si>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</si>
  <si>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</si>
  <si>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</si>
  <si>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</si>
  <si>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</si>
  <si>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</si>
  <si>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</si>
  <si>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</si>
  <si>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</si>
  <si>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</si>
  <si>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</si>
  <si>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</si>
  <si>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</si>
  <si>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</si>
  <si>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</si>
  <si>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</si>
  <si>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</si>
  <si>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</si>
  <si>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</si>
  <si>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</si>
  <si>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</si>
  <si>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 xml:space="preserve">1 Laptop Computer @ $2,500 each 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</si>
  <si>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</si>
  <si>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</si>
  <si>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</si>
  <si>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</si>
  <si>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</si>
  <si>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</si>
  <si>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</si>
  <si>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</si>
  <si>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</si>
  <si>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</si>
  <si>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</si>
  <si>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</si>
  <si>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</si>
  <si>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</si>
  <si>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</si>
  <si>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Senior Supply Analyst @ $140,,000 per year 0.2 FTE each year with salary increase</t>
  </si>
  <si>
    <t>Director of Financial Planning @$170,000 per year 0.1 FTE each year with salary increase</t>
  </si>
  <si>
    <t>Full-time Employees @ 54% of salary</t>
  </si>
  <si>
    <t>Contractor / Developer to construct solar project at site under build and transfer scenario.</t>
  </si>
  <si>
    <t>Contract with maintenance organization to maintain operability of solar facility.</t>
  </si>
  <si>
    <t>Low Income Community Solar Project Alpha</t>
  </si>
  <si>
    <t xml:space="preserve">Operation and maintenance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</si>
</sst>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9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6"/>
      <c r="R27" s="77"/>
    </row>
    <row r="28" spans="5:18" x14ac:dyDescent="0.25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63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47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48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 t="s">
        <v>58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25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25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64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53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57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3" t="s">
        <v>65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66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67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68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69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70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71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H24" sqref="H2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51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52" customWidth="1"/>
    <col min="10" max="10" width="12.7109375" bestFit="1" customWidth="1"/>
    <col min="11" max="11" width="10.140625" customWidth="1"/>
  </cols>
  <sheetData>
    <row r="2" spans="2:39" ht="23.25" x14ac:dyDescent="0.35">
      <c r="B2" s="36" t="s">
        <v>0</v>
      </c>
    </row>
    <row r="3" spans="2:39" ht="26.45" customHeight="1" x14ac:dyDescent="0.25">
      <c r="B3" s="88" t="s">
        <v>1</v>
      </c>
      <c r="C3" s="88"/>
      <c r="D3" s="88"/>
      <c r="E3" s="88"/>
      <c r="F3" s="88"/>
      <c r="G3" s="88"/>
      <c r="H3" s="88"/>
      <c r="I3" s="88"/>
      <c r="J3" s="88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Budget'!D11+'Measure 2 Budget'!D11+'Measure 3 Budget'!D11+'Measure 4 Budget'!D11+'Measure 5 Budget'!D11</f>
        <v>45000</v>
      </c>
      <c r="E7" s="61">
        <f>'Measure 1 Budget'!E11+'Measure 2 Budget'!E11+'Measure 3 Budget'!E11+'Measure 4 Budget'!E11+'Measure 5 Budget'!E11</f>
        <v>46000</v>
      </c>
      <c r="F7" s="61">
        <f>'Measure 1 Budget'!F11+'Measure 2 Budget'!F11+'Measure 3 Budget'!F11+'Measure 4 Budget'!F11+'Measure 5 Budget'!F11</f>
        <v>47000</v>
      </c>
      <c r="G7" s="61">
        <f>'Measure 1 Budget'!G11+'Measure 2 Budget'!G11+'Measure 3 Budget'!G11+'Measure 4 Budget'!G11+'Measure 5 Budget'!G11</f>
        <v>48000</v>
      </c>
      <c r="H7" s="61">
        <f>'Measure 1 Budget'!H11+'Measure 2 Budget'!H11+'Measure 3 Budget'!H11+'Measure 4 Budget'!H11+'Measure 5 Budget'!H11</f>
        <v>49000</v>
      </c>
      <c r="I7" s="62"/>
      <c r="J7" s="61">
        <f>SUM(D7:I7)</f>
        <v>235000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Budget'!D16+'Measure 2 Budget'!D16+'Measure 3 Budget'!D16+'Measure 4 Budget'!D16+'Measure 5 Budget'!D16</f>
        <v>24300</v>
      </c>
      <c r="E8" s="61">
        <f>'Measure 1 Budget'!E16+'Measure 2 Budget'!E16+'Measure 3 Budget'!E16+'Measure 4 Budget'!E16</f>
        <v>24840</v>
      </c>
      <c r="F8" s="61">
        <f>'Measure 1 Budget'!F16+'Measure 2 Budget'!F16+'Measure 3 Budget'!F16+'Measure 4 Budget'!F16</f>
        <v>25380</v>
      </c>
      <c r="G8" s="61">
        <f>'Measure 1 Budget'!G16+'Measure 2 Budget'!G16+'Measure 3 Budget'!G16+'Measure 4 Budget'!G16</f>
        <v>25920</v>
      </c>
      <c r="H8" s="61">
        <f>'Measure 1 Budget'!H16+'Measure 2 Budget'!H16+'Measure 3 Budget'!H16+'Measure 4 Budget'!H16</f>
        <v>26460</v>
      </c>
      <c r="I8" s="62"/>
      <c r="J8" s="61">
        <f t="shared" ref="J8:J14" si="0">SUM(D8:I8)</f>
        <v>126900</v>
      </c>
    </row>
    <row r="9" spans="2:39" x14ac:dyDescent="0.25">
      <c r="B9" s="63"/>
      <c r="C9" s="60" t="s">
        <v>14</v>
      </c>
      <c r="D9" s="61">
        <f>'Measure 1 Budget'!D26+'Measure 2 Budget'!D27+'Measure 3 Budget'!D27+'Measure 4 Budget'!D27+'Measure 5 Budget'!D27</f>
        <v>0</v>
      </c>
      <c r="E9" s="61">
        <f>'Measure 1 Budget'!E26+'Measure 2 Budget'!E27+'Measure 3 Budget'!E27+'Measure 4 Budget'!E27</f>
        <v>0</v>
      </c>
      <c r="F9" s="61">
        <f>'Measure 1 Budget'!F26+'Measure 2 Budget'!F27+'Measure 3 Budget'!F27+'Measure 4 Budget'!F27</f>
        <v>0</v>
      </c>
      <c r="G9" s="61">
        <f>'Measure 1 Budget'!G26+'Measure 2 Budget'!G27+'Measure 3 Budget'!G27+'Measure 4 Budget'!G27</f>
        <v>0</v>
      </c>
      <c r="H9" s="61">
        <f>'Measure 1 Budget'!H26+'Measure 2 Budget'!H27+'Measure 3 Budget'!H27+'Measure 4 Budget'!H27</f>
        <v>0</v>
      </c>
      <c r="I9" s="62"/>
      <c r="J9" s="61">
        <f t="shared" si="0"/>
        <v>0</v>
      </c>
    </row>
    <row r="10" spans="2:39" x14ac:dyDescent="0.25">
      <c r="B10" s="63"/>
      <c r="C10" s="60" t="s">
        <v>15</v>
      </c>
      <c r="D10" s="61">
        <f>'Measure 1 Budget'!D30+'Measure 2 Budget'!D31+'Measure 3 Budget'!D31+'Measure 4 Budget'!D31+'Measure 5 Budget'!D31</f>
        <v>0</v>
      </c>
      <c r="E10" s="61">
        <f>'Measure 1 Budget'!E30+'Measure 2 Budget'!E31+'Measure 3 Budget'!E31+'Measure 4 Budget'!E31</f>
        <v>0</v>
      </c>
      <c r="F10" s="61">
        <f>'Measure 1 Budget'!F30+'Measure 2 Budget'!F31+'Measure 3 Budget'!F31+'Measure 4 Budget'!F31</f>
        <v>0</v>
      </c>
      <c r="G10" s="61">
        <f>'Measure 1 Budget'!G30+'Measure 2 Budget'!G31+'Measure 3 Budget'!G31+'Measure 4 Budget'!G31</f>
        <v>0</v>
      </c>
      <c r="H10" s="61">
        <f>'Measure 1 Budget'!H30+'Measure 2 Budget'!H31+'Measure 3 Budget'!H31+'Measure 4 Budget'!H31</f>
        <v>0</v>
      </c>
      <c r="I10" s="62"/>
      <c r="J10" s="61">
        <f t="shared" si="0"/>
        <v>0</v>
      </c>
    </row>
    <row r="11" spans="2:39" x14ac:dyDescent="0.25">
      <c r="B11" s="63"/>
      <c r="C11" s="60" t="s">
        <v>16</v>
      </c>
      <c r="D11" s="61">
        <f>'Measure 1 Budget'!D34+'Measure 2 Budget'!D35+'Measure 3 Budget'!D35+'Measure 4 Budget'!D35+'Measure 5 Budget'!D35</f>
        <v>0</v>
      </c>
      <c r="E11" s="61">
        <f>'Measure 1 Budget'!E34+'Measure 2 Budget'!E35+'Measure 3 Budget'!E35+'Measure 4 Budget'!E35</f>
        <v>0</v>
      </c>
      <c r="F11" s="61">
        <f>'Measure 1 Budget'!F34+'Measure 2 Budget'!F35+'Measure 3 Budget'!F35+'Measure 4 Budget'!F35</f>
        <v>0</v>
      </c>
      <c r="G11" s="61">
        <f>'Measure 1 Budget'!G34+'Measure 2 Budget'!G35+'Measure 3 Budget'!G35+'Measure 4 Budget'!G35</f>
        <v>0</v>
      </c>
      <c r="H11" s="61">
        <f>'Measure 1 Budget'!H34+'Measure 2 Budget'!H35+'Measure 3 Budget'!H35+'Measure 4 Budget'!H35</f>
        <v>0</v>
      </c>
      <c r="I11" s="62"/>
      <c r="J11" s="61">
        <f t="shared" si="0"/>
        <v>0</v>
      </c>
    </row>
    <row r="12" spans="2:39" x14ac:dyDescent="0.25">
      <c r="B12" s="63"/>
      <c r="C12" s="60" t="s">
        <v>17</v>
      </c>
      <c r="D12" s="61">
        <f>'Measure 1 Budget'!D40+'Measure 2 Budget'!D42+'Measure 3 Budget'!D42+'Measure 4 Budget'!D41+'Measure 5 Budget'!D41</f>
        <v>10200000</v>
      </c>
      <c r="E12" s="61">
        <f>'Measure 1 Budget'!E40+'Measure 2 Budget'!E42+'Measure 3 Budget'!E42+'Measure 4 Budget'!E41</f>
        <v>85000</v>
      </c>
      <c r="F12" s="61">
        <f>'Measure 1 Budget'!F40+'Measure 2 Budget'!F42+'Measure 3 Budget'!F42+'Measure 4 Budget'!F41</f>
        <v>87000</v>
      </c>
      <c r="G12" s="61">
        <f>'Measure 1 Budget'!G40+'Measure 2 Budget'!G42+'Measure 3 Budget'!G42+'Measure 4 Budget'!G41</f>
        <v>89000</v>
      </c>
      <c r="H12" s="61">
        <f>'Measure 1 Budget'!H40+'Measure 2 Budget'!H42+'Measure 3 Budget'!H42+'Measure 4 Budget'!H41</f>
        <v>91000</v>
      </c>
      <c r="I12" s="62"/>
      <c r="J12" s="61">
        <f t="shared" si="0"/>
        <v>10552000</v>
      </c>
    </row>
    <row r="13" spans="2:39" x14ac:dyDescent="0.25">
      <c r="B13" s="63"/>
      <c r="C13" s="60" t="s">
        <v>18</v>
      </c>
      <c r="D13" s="61">
        <f>'Measure 1 Budget'!D45+'Measure 2 Budget'!D50+'Measure 3 Budget'!D50+'Measure 4 Budget'!D49+'Measure 5 Budget'!D49</f>
        <v>0</v>
      </c>
      <c r="E13" s="61">
        <f>'Measure 1 Budget'!E45+'Measure 2 Budget'!E50+'Measure 3 Budget'!E50+'Measure 4 Budget'!E49</f>
        <v>0</v>
      </c>
      <c r="F13" s="61">
        <f>'Measure 1 Budget'!F45+'Measure 2 Budget'!F50+'Measure 3 Budget'!F50+'Measure 4 Budget'!F49</f>
        <v>0</v>
      </c>
      <c r="G13" s="61">
        <f>'Measure 1 Budget'!G45+'Measure 2 Budget'!G50+'Measure 3 Budget'!G50+'Measure 4 Budget'!G49</f>
        <v>0</v>
      </c>
      <c r="H13" s="61">
        <f>'Measure 1 Budget'!H45+'Measure 2 Budget'!H50+'Measure 3 Budget'!H50+'Measure 4 Budget'!H49</f>
        <v>0</v>
      </c>
      <c r="I13" s="62"/>
      <c r="J13" s="61">
        <f t="shared" si="0"/>
        <v>0</v>
      </c>
    </row>
    <row r="14" spans="2:39" x14ac:dyDescent="0.25">
      <c r="B14" s="64"/>
      <c r="C14" s="14" t="s">
        <v>19</v>
      </c>
      <c r="D14" s="21">
        <f>D13+D12+D11+D10+D9+D8+D7</f>
        <v>10269300</v>
      </c>
      <c r="E14" s="21">
        <f>E13+E12+E11+E10+E9+E8+E7</f>
        <v>155840</v>
      </c>
      <c r="F14" s="21">
        <f>F13+F12+F11+F10+F9+F8+F7</f>
        <v>159380</v>
      </c>
      <c r="G14" s="21">
        <f>G13+G12+G11+G10+G9+G8+G7</f>
        <v>162920</v>
      </c>
      <c r="H14" s="21">
        <f>H13+H12+H11+H10+H9+H8+H7</f>
        <v>166460</v>
      </c>
      <c r="J14" s="21">
        <f t="shared" si="0"/>
        <v>10913900</v>
      </c>
    </row>
    <row r="15" spans="2:39" x14ac:dyDescent="0.25">
      <c r="B15" s="82"/>
      <c r="D15"/>
      <c r="E15"/>
      <c r="H15"/>
      <c r="I15"/>
      <c r="J15" s="85" t="s">
        <v>20</v>
      </c>
    </row>
    <row r="16" spans="2:39" ht="20.100000000000001" customHeight="1" x14ac:dyDescent="0.25">
      <c r="B16" s="82"/>
      <c r="C16" s="14" t="s">
        <v>21</v>
      </c>
      <c r="D16" s="71">
        <f>'Measure 1 Budget'!D51+'Measure 2 Budget'!D56+'Measure 3 Budget'!D56+'Measure 4 Budget'!D55+'Measure 5 Budget'!D55</f>
        <v>0</v>
      </c>
      <c r="E16" s="71">
        <f>'Measure 1 Budget'!E51+'Measure 2 Budget'!E56+'Measure 3 Budget'!E56+'Measure 4 Budget'!E55</f>
        <v>0</v>
      </c>
      <c r="F16" s="71">
        <f>'Measure 1 Budget'!F51+'Measure 2 Budget'!F56+'Measure 3 Budget'!F56+'Measure 4 Budget'!F55</f>
        <v>0</v>
      </c>
      <c r="G16" s="71">
        <f>'Measure 1 Budget'!G51+'Measure 2 Budget'!G56+'Measure 3 Budget'!G56+'Measure 4 Budget'!G55</f>
        <v>0</v>
      </c>
      <c r="H16" s="71">
        <f>'Measure 1 Budget'!H51+'Measure 2 Budget'!H56+'Measure 3 Budget'!H56+'Measure 4 Budget'!H55</f>
        <v>0</v>
      </c>
      <c r="J16" s="14">
        <f>SUM(D16:H16)</f>
        <v>0</v>
      </c>
    </row>
    <row r="17" spans="2:10" ht="15.75" thickBot="1" x14ac:dyDescent="0.3">
      <c r="B17" s="82"/>
      <c r="D17"/>
      <c r="E17"/>
      <c r="H17"/>
      <c r="I17"/>
      <c r="J17" s="85" t="s">
        <v>20</v>
      </c>
    </row>
    <row r="18" spans="2:10" ht="30.95" customHeight="1" thickBot="1" x14ac:dyDescent="0.3">
      <c r="B18" s="81" t="s">
        <v>22</v>
      </c>
      <c r="C18" s="65"/>
      <c r="D18" s="66">
        <f>D14+D16</f>
        <v>10269300</v>
      </c>
      <c r="E18" s="66">
        <f>E14+E16</f>
        <v>155840</v>
      </c>
      <c r="F18" s="66">
        <f>F14+F16</f>
        <v>159380</v>
      </c>
      <c r="G18" s="66">
        <f>G14+G16</f>
        <v>162920</v>
      </c>
      <c r="H18" s="66">
        <f>H14+H16</f>
        <v>166460</v>
      </c>
      <c r="I18" s="67"/>
      <c r="J18" s="86">
        <f>J14+J16</f>
        <v>10913900</v>
      </c>
    </row>
    <row r="19" spans="2:10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25">
      <c r="B20" s="51"/>
    </row>
    <row r="21" spans="2:10" ht="15" customHeight="1" x14ac:dyDescent="0.3">
      <c r="B21" s="53" t="s">
        <v>23</v>
      </c>
      <c r="C21" s="54"/>
      <c r="D21" s="54"/>
      <c r="E21" s="90"/>
      <c r="F21" s="90"/>
      <c r="H21"/>
      <c r="I21"/>
    </row>
    <row r="22" spans="2:10" ht="29.1" customHeight="1" x14ac:dyDescent="0.25">
      <c r="B22" s="55" t="s">
        <v>24</v>
      </c>
      <c r="C22" s="55" t="s">
        <v>25</v>
      </c>
      <c r="D22" s="68" t="s">
        <v>26</v>
      </c>
      <c r="E22" s="91" t="s">
        <v>27</v>
      </c>
      <c r="F22" s="91"/>
      <c r="H22"/>
      <c r="I22"/>
    </row>
    <row r="23" spans="2:10" ht="15" customHeight="1" x14ac:dyDescent="0.25">
      <c r="B23" s="60">
        <v>1</v>
      </c>
      <c r="C23" s="69" t="s">
        <v>78</v>
      </c>
      <c r="D23" s="70">
        <f>'Measure 1 Budget'!J53</f>
        <v>10913900</v>
      </c>
      <c r="E23" s="89">
        <f>D23/D$29</f>
        <v>1</v>
      </c>
      <c r="F23" s="89"/>
      <c r="H23"/>
      <c r="I23"/>
    </row>
    <row r="24" spans="2:10" ht="15" customHeight="1" x14ac:dyDescent="0.25">
      <c r="B24" s="60">
        <v>2</v>
      </c>
      <c r="C24" s="61" t="s">
        <v>28</v>
      </c>
      <c r="D24" s="70">
        <f>'Measure 2 Budget'!J58</f>
        <v>0</v>
      </c>
      <c r="E24" s="89">
        <f t="shared" ref="E24:E27" si="1">D24/D$29</f>
        <v>0</v>
      </c>
      <c r="F24" s="89"/>
      <c r="H24"/>
      <c r="I24"/>
    </row>
    <row r="25" spans="2:10" ht="15" customHeight="1" x14ac:dyDescent="0.25">
      <c r="B25" s="60">
        <v>3</v>
      </c>
      <c r="C25" s="61" t="s">
        <v>29</v>
      </c>
      <c r="D25" s="70">
        <f>'Measure 3 Budget'!J58</f>
        <v>0</v>
      </c>
      <c r="E25" s="89">
        <f t="shared" si="1"/>
        <v>0</v>
      </c>
      <c r="F25" s="89"/>
      <c r="H25"/>
      <c r="I25"/>
    </row>
    <row r="26" spans="2:10" ht="15" customHeight="1" x14ac:dyDescent="0.25">
      <c r="B26" s="60">
        <v>4</v>
      </c>
      <c r="C26" s="61" t="s">
        <v>30</v>
      </c>
      <c r="D26" s="70">
        <f>'Measure 4 Budget'!J57</f>
        <v>0</v>
      </c>
      <c r="E26" s="89">
        <f t="shared" si="1"/>
        <v>0</v>
      </c>
      <c r="F26" s="89"/>
      <c r="H26"/>
      <c r="I26"/>
    </row>
    <row r="27" spans="2:10" ht="15" customHeight="1" x14ac:dyDescent="0.25">
      <c r="B27" s="60">
        <v>5</v>
      </c>
      <c r="C27" s="61" t="s">
        <v>31</v>
      </c>
      <c r="D27" s="70">
        <v>0</v>
      </c>
      <c r="E27" s="89">
        <f t="shared" si="1"/>
        <v>0</v>
      </c>
      <c r="F27" s="89"/>
      <c r="H27"/>
      <c r="I27"/>
    </row>
    <row r="28" spans="2:10" ht="15" customHeight="1" x14ac:dyDescent="0.25">
      <c r="B28" s="60"/>
      <c r="C28" s="61"/>
      <c r="D28" s="70"/>
      <c r="E28" s="89"/>
      <c r="F28" s="89"/>
      <c r="H28"/>
      <c r="I28"/>
    </row>
    <row r="29" spans="2:10" ht="15" customHeight="1" x14ac:dyDescent="0.25">
      <c r="B29" s="60" t="s">
        <v>32</v>
      </c>
      <c r="C29" s="61"/>
      <c r="D29" s="70">
        <f>SUM(D23:D28)</f>
        <v>10913900</v>
      </c>
      <c r="E29" s="89">
        <f t="shared" ref="E29" si="2">SUM(E23:E28)</f>
        <v>1</v>
      </c>
      <c r="F29" s="89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68"/>
  <sheetViews>
    <sheetView showGridLines="0" tabSelected="1" topLeftCell="A31" zoomScale="85" zoomScaleNormal="85" workbookViewId="0">
      <selection activeCell="C38" sqref="C38"/>
    </sheetView>
  </sheetViews>
  <sheetFormatPr defaultColWidth="9.140625" defaultRowHeight="15" x14ac:dyDescent="0.25"/>
  <cols>
    <col min="1" max="1" width="3.140625" style="8" customWidth="1"/>
    <col min="2" max="2" width="10.140625" style="8" customWidth="1"/>
    <col min="3" max="3" width="35.4257812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2.8554687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 t="s">
        <v>72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30" x14ac:dyDescent="0.25">
      <c r="B7" s="8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45" x14ac:dyDescent="0.25">
      <c r="B8" s="28"/>
      <c r="C8" s="31" t="s">
        <v>73</v>
      </c>
      <c r="D8" s="20">
        <v>28000</v>
      </c>
      <c r="E8" s="20">
        <v>28500</v>
      </c>
      <c r="F8" s="20">
        <v>29000</v>
      </c>
      <c r="G8" s="20">
        <v>29500</v>
      </c>
      <c r="H8" s="20">
        <v>30000</v>
      </c>
      <c r="I8" s="41"/>
      <c r="J8" s="20">
        <f>SUM(D8:H8)</f>
        <v>145000</v>
      </c>
    </row>
    <row r="9" spans="2:50" s="9" customFormat="1" ht="45" x14ac:dyDescent="0.25">
      <c r="B9" s="28"/>
      <c r="C9" s="31" t="s">
        <v>74</v>
      </c>
      <c r="D9" s="20">
        <v>17000</v>
      </c>
      <c r="E9" s="20">
        <v>17500</v>
      </c>
      <c r="F9" s="20">
        <v>18000</v>
      </c>
      <c r="G9" s="20">
        <v>18500</v>
      </c>
      <c r="H9" s="20">
        <v>19000</v>
      </c>
      <c r="I9" s="12"/>
      <c r="J9" s="20">
        <f>SUM(D9:H9)</f>
        <v>90000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45000</v>
      </c>
      <c r="E11" s="21">
        <f t="shared" ref="E11:J11" si="0">SUM(E8:E10)</f>
        <v>46000</v>
      </c>
      <c r="F11" s="21">
        <f t="shared" si="0"/>
        <v>47000</v>
      </c>
      <c r="G11" s="21">
        <f t="shared" si="0"/>
        <v>48000</v>
      </c>
      <c r="H11" s="21">
        <f t="shared" si="0"/>
        <v>49000</v>
      </c>
      <c r="I11" s="12"/>
      <c r="J11" s="21">
        <f t="shared" si="0"/>
        <v>235000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ht="30" x14ac:dyDescent="0.25">
      <c r="B13" s="28"/>
      <c r="C13" s="31" t="s">
        <v>75</v>
      </c>
      <c r="D13" s="20">
        <f>0.54*(D8+D9)</f>
        <v>24300</v>
      </c>
      <c r="E13" s="20">
        <f t="shared" ref="E13:H13" si="1">0.54*(E8+E9)</f>
        <v>24840</v>
      </c>
      <c r="F13" s="20">
        <f t="shared" si="1"/>
        <v>25380</v>
      </c>
      <c r="G13" s="20">
        <f t="shared" si="1"/>
        <v>25920</v>
      </c>
      <c r="H13" s="20">
        <f t="shared" si="1"/>
        <v>26460</v>
      </c>
      <c r="I13" s="12"/>
      <c r="J13" s="20">
        <f>SUM(D13:H13)</f>
        <v>126900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24300</v>
      </c>
      <c r="E16" s="21">
        <f t="shared" ref="E16:J16" si="3">SUM(E13:E15)</f>
        <v>24840</v>
      </c>
      <c r="F16" s="21">
        <f t="shared" si="3"/>
        <v>25380</v>
      </c>
      <c r="G16" s="21">
        <f t="shared" si="3"/>
        <v>25920</v>
      </c>
      <c r="H16" s="21">
        <f t="shared" si="3"/>
        <v>26460</v>
      </c>
      <c r="I16" s="12"/>
      <c r="J16" s="21">
        <f t="shared" si="3"/>
        <v>126900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5" t="s">
        <v>39</v>
      </c>
      <c r="D18" s="20" t="s">
        <v>39</v>
      </c>
      <c r="E18" s="16" t="s">
        <v>39</v>
      </c>
      <c r="F18" s="16" t="s">
        <v>39</v>
      </c>
      <c r="G18" s="16"/>
      <c r="H18" s="16"/>
      <c r="I18" s="12"/>
      <c r="J18" s="20"/>
    </row>
    <row r="19" spans="2:10" s="9" customFormat="1" x14ac:dyDescent="0.25">
      <c r="B19" s="28"/>
      <c r="C19" s="35" t="s">
        <v>39</v>
      </c>
      <c r="D19" s="20" t="s">
        <v>39</v>
      </c>
      <c r="E19" s="20" t="s">
        <v>39</v>
      </c>
      <c r="F19" s="20" t="s">
        <v>39</v>
      </c>
      <c r="G19" s="20" t="s">
        <v>39</v>
      </c>
      <c r="H19" s="20" t="s">
        <v>39</v>
      </c>
      <c r="I19" s="41"/>
      <c r="J19" s="20">
        <f>SUM(D19:H19)</f>
        <v>0</v>
      </c>
    </row>
    <row r="20" spans="2:10" s="9" customFormat="1" x14ac:dyDescent="0.25">
      <c r="B20" s="28"/>
      <c r="C20" s="35" t="s">
        <v>39</v>
      </c>
      <c r="D20" s="20" t="s">
        <v>39</v>
      </c>
      <c r="E20" s="20" t="s">
        <v>39</v>
      </c>
      <c r="F20" s="20" t="s">
        <v>39</v>
      </c>
      <c r="G20" s="20" t="s">
        <v>39</v>
      </c>
      <c r="H20" s="20" t="s">
        <v>39</v>
      </c>
      <c r="I20" s="41"/>
      <c r="J20" s="20">
        <f t="shared" ref="J20:J25" si="4">SUM(D20:H20)</f>
        <v>0</v>
      </c>
    </row>
    <row r="21" spans="2:10" s="9" customFormat="1" x14ac:dyDescent="0.25">
      <c r="B21" s="28"/>
      <c r="C21" s="31" t="s">
        <v>39</v>
      </c>
      <c r="D21" s="20" t="s">
        <v>39</v>
      </c>
      <c r="E21" s="20" t="s">
        <v>39</v>
      </c>
      <c r="F21" s="20" t="s">
        <v>39</v>
      </c>
      <c r="G21" s="20" t="s">
        <v>39</v>
      </c>
      <c r="H21" s="20" t="s">
        <v>39</v>
      </c>
      <c r="I21" s="41"/>
      <c r="J21" s="20">
        <f t="shared" si="4"/>
        <v>0</v>
      </c>
    </row>
    <row r="22" spans="2:10" s="9" customFormat="1" x14ac:dyDescent="0.25">
      <c r="B22" s="28"/>
      <c r="C22" s="35" t="s">
        <v>39</v>
      </c>
      <c r="D22" s="20" t="s">
        <v>39</v>
      </c>
      <c r="E22" s="20" t="s">
        <v>39</v>
      </c>
      <c r="F22" s="20" t="s">
        <v>39</v>
      </c>
      <c r="G22" s="20" t="s">
        <v>39</v>
      </c>
      <c r="H22" s="20" t="s">
        <v>39</v>
      </c>
      <c r="I22" s="41"/>
      <c r="J22" s="20">
        <f t="shared" si="4"/>
        <v>0</v>
      </c>
    </row>
    <row r="23" spans="2:10" s="9" customFormat="1" x14ac:dyDescent="0.25">
      <c r="B23" s="28"/>
      <c r="C23" s="35" t="s">
        <v>39</v>
      </c>
      <c r="D23" s="20" t="s">
        <v>39</v>
      </c>
      <c r="E23" s="20" t="s">
        <v>39</v>
      </c>
      <c r="F23" s="20" t="s">
        <v>39</v>
      </c>
      <c r="G23" s="20" t="s">
        <v>39</v>
      </c>
      <c r="H23" s="20" t="s">
        <v>39</v>
      </c>
      <c r="I23" s="41"/>
      <c r="J23" s="20">
        <f t="shared" si="4"/>
        <v>0</v>
      </c>
    </row>
    <row r="24" spans="2:10" s="9" customFormat="1" x14ac:dyDescent="0.25">
      <c r="B24" s="28"/>
      <c r="C24" s="35" t="s">
        <v>39</v>
      </c>
      <c r="D24" s="20" t="s">
        <v>39</v>
      </c>
      <c r="E24" s="20" t="s">
        <v>39</v>
      </c>
      <c r="F24" s="20" t="s">
        <v>39</v>
      </c>
      <c r="G24" s="20" t="s">
        <v>39</v>
      </c>
      <c r="H24" s="20" t="s">
        <v>39</v>
      </c>
      <c r="I24" s="41"/>
      <c r="J24" s="20">
        <f t="shared" si="4"/>
        <v>0</v>
      </c>
    </row>
    <row r="25" spans="2:10" s="9" customFormat="1" x14ac:dyDescent="0.25">
      <c r="B25" s="28"/>
      <c r="C25" s="31" t="s">
        <v>39</v>
      </c>
      <c r="D25" s="20" t="s">
        <v>39</v>
      </c>
      <c r="E25" s="20" t="s">
        <v>39</v>
      </c>
      <c r="F25" s="20" t="s">
        <v>39</v>
      </c>
      <c r="G25" s="20" t="s">
        <v>39</v>
      </c>
      <c r="H25" s="20" t="s">
        <v>39</v>
      </c>
      <c r="I25" s="41"/>
      <c r="J25" s="20">
        <f t="shared" si="4"/>
        <v>0</v>
      </c>
    </row>
    <row r="26" spans="2:10" s="9" customFormat="1" x14ac:dyDescent="0.25">
      <c r="B26" s="28"/>
      <c r="C26" s="14" t="s">
        <v>14</v>
      </c>
      <c r="D26" s="21">
        <f>SUM(D19:D25)</f>
        <v>0</v>
      </c>
      <c r="E26" s="21">
        <f t="shared" ref="E26:H26" si="5">SUM(E19:E25)</f>
        <v>0</v>
      </c>
      <c r="F26" s="21">
        <f t="shared" si="5"/>
        <v>0</v>
      </c>
      <c r="G26" s="21">
        <f t="shared" si="5"/>
        <v>0</v>
      </c>
      <c r="H26" s="21">
        <f t="shared" si="5"/>
        <v>0</v>
      </c>
      <c r="I26" s="12"/>
      <c r="J26" s="21">
        <f>SUM(D26:H26)</f>
        <v>0</v>
      </c>
    </row>
    <row r="27" spans="2:10" s="9" customFormat="1" x14ac:dyDescent="0.25">
      <c r="B27" s="28"/>
      <c r="C27" s="19" t="s">
        <v>38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39</v>
      </c>
      <c r="D28" s="20" t="s">
        <v>39</v>
      </c>
      <c r="E28" s="15"/>
      <c r="F28" s="15"/>
      <c r="G28" s="15"/>
      <c r="H28" s="15"/>
      <c r="I28" s="12"/>
      <c r="J28" s="20">
        <f>SUM(D28:H28)</f>
        <v>0</v>
      </c>
    </row>
    <row r="29" spans="2:10" s="9" customFormat="1" x14ac:dyDescent="0.25">
      <c r="B29" s="28" t="s">
        <v>39</v>
      </c>
      <c r="C29" s="34" t="s">
        <v>39</v>
      </c>
      <c r="D29" s="18" t="s">
        <v>35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0</v>
      </c>
    </row>
    <row r="31" spans="2:10" s="9" customFormat="1" x14ac:dyDescent="0.25">
      <c r="B31" s="28"/>
      <c r="C31" s="19" t="s">
        <v>40</v>
      </c>
      <c r="D31" s="18" t="s">
        <v>35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39</v>
      </c>
      <c r="D32" s="20" t="s">
        <v>39</v>
      </c>
      <c r="E32" s="20" t="s">
        <v>39</v>
      </c>
      <c r="F32" s="20" t="s">
        <v>39</v>
      </c>
      <c r="G32" s="20" t="s">
        <v>39</v>
      </c>
      <c r="H32" s="20" t="s">
        <v>39</v>
      </c>
      <c r="I32" s="41"/>
      <c r="J32" s="20">
        <f t="shared" si="6"/>
        <v>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0</v>
      </c>
    </row>
    <row r="35" spans="2:10" s="9" customFormat="1" x14ac:dyDescent="0.25">
      <c r="B35" s="28"/>
      <c r="C35" s="19" t="s">
        <v>41</v>
      </c>
      <c r="D35" s="18" t="s">
        <v>35</v>
      </c>
      <c r="E35" s="15"/>
      <c r="F35" s="15"/>
      <c r="G35" s="15"/>
      <c r="H35" s="15"/>
      <c r="I35" s="12"/>
      <c r="J35" s="20"/>
    </row>
    <row r="36" spans="2:10" s="9" customFormat="1" ht="45" x14ac:dyDescent="0.25">
      <c r="B36" s="28"/>
      <c r="C36" s="31" t="s">
        <v>76</v>
      </c>
      <c r="D36" s="20">
        <v>10125000</v>
      </c>
      <c r="E36" s="20">
        <v>0</v>
      </c>
      <c r="F36" s="20">
        <v>0</v>
      </c>
      <c r="G36" s="20">
        <v>0</v>
      </c>
      <c r="H36" s="20">
        <v>0</v>
      </c>
      <c r="I36" s="41"/>
      <c r="J36" s="20">
        <f t="shared" si="6"/>
        <v>10125000</v>
      </c>
    </row>
    <row r="37" spans="2:10" s="9" customFormat="1" x14ac:dyDescent="0.25">
      <c r="B37" s="28"/>
      <c r="C37" s="31" t="s">
        <v>79</v>
      </c>
      <c r="D37" s="20">
        <v>75000</v>
      </c>
      <c r="E37" s="20">
        <v>85000</v>
      </c>
      <c r="F37" s="20">
        <v>87000</v>
      </c>
      <c r="G37" s="20">
        <v>89000</v>
      </c>
      <c r="H37" s="20">
        <v>91000</v>
      </c>
      <c r="I37" s="41"/>
      <c r="J37" s="20">
        <f t="shared" si="6"/>
        <v>427000</v>
      </c>
    </row>
    <row r="38" spans="2:10" s="9" customFormat="1" x14ac:dyDescent="0.25">
      <c r="B38" s="28"/>
      <c r="C38" s="31" t="s">
        <v>39</v>
      </c>
      <c r="D38" s="20" t="s">
        <v>39</v>
      </c>
      <c r="E38" s="20" t="s">
        <v>39</v>
      </c>
      <c r="F38" s="20" t="s">
        <v>39</v>
      </c>
      <c r="G38" s="20" t="s">
        <v>39</v>
      </c>
      <c r="H38" s="20" t="s">
        <v>39</v>
      </c>
      <c r="I38" s="41"/>
      <c r="J38" s="20">
        <f t="shared" si="6"/>
        <v>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10200000</v>
      </c>
      <c r="E40" s="21">
        <f t="shared" ref="E40:H40" si="9">SUM(E36:E39)</f>
        <v>85000</v>
      </c>
      <c r="F40" s="21">
        <f t="shared" si="9"/>
        <v>87000</v>
      </c>
      <c r="G40" s="21">
        <f t="shared" si="9"/>
        <v>89000</v>
      </c>
      <c r="H40" s="21">
        <f t="shared" si="9"/>
        <v>91000</v>
      </c>
      <c r="I40" s="12"/>
      <c r="J40" s="21">
        <f t="shared" si="6"/>
        <v>10552000</v>
      </c>
    </row>
    <row r="41" spans="2:10" s="9" customFormat="1" x14ac:dyDescent="0.25">
      <c r="B41" s="28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x14ac:dyDescent="0.25">
      <c r="B42" s="28"/>
      <c r="C42" s="31" t="s">
        <v>39</v>
      </c>
      <c r="D42" s="20" t="s">
        <v>39</v>
      </c>
      <c r="E42" s="50" t="s">
        <v>39</v>
      </c>
      <c r="F42" s="50" t="s">
        <v>39</v>
      </c>
      <c r="G42" s="50" t="s">
        <v>39</v>
      </c>
      <c r="H42" s="50" t="s">
        <v>39</v>
      </c>
      <c r="I42" s="12"/>
      <c r="J42" s="20">
        <f t="shared" si="6"/>
        <v>0</v>
      </c>
    </row>
    <row r="43" spans="2:10" s="9" customFormat="1" x14ac:dyDescent="0.25">
      <c r="B43" s="28"/>
      <c r="C43" s="31" t="s">
        <v>39</v>
      </c>
      <c r="D43" s="20" t="s">
        <v>39</v>
      </c>
      <c r="E43" s="72" t="s">
        <v>39</v>
      </c>
      <c r="F43" s="72" t="s">
        <v>39</v>
      </c>
      <c r="G43" s="72" t="s">
        <v>39</v>
      </c>
      <c r="H43" s="72" t="s">
        <v>39</v>
      </c>
      <c r="I43" s="12"/>
      <c r="J43" s="20">
        <f t="shared" si="6"/>
        <v>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0</v>
      </c>
      <c r="E45" s="21">
        <f>SUM(E42:E44)</f>
        <v>0</v>
      </c>
      <c r="F45" s="21">
        <f>SUM(F42:F44)</f>
        <v>0</v>
      </c>
      <c r="G45" s="21">
        <f>SUM(G42:G44)</f>
        <v>0</v>
      </c>
      <c r="H45" s="21">
        <f>SUM(H42:H44)</f>
        <v>0</v>
      </c>
      <c r="I45" s="12"/>
      <c r="J45" s="21">
        <f t="shared" si="6"/>
        <v>0</v>
      </c>
    </row>
    <row r="46" spans="2:10" s="9" customFormat="1" x14ac:dyDescent="0.25">
      <c r="B46" s="30"/>
      <c r="C46" s="14" t="s">
        <v>19</v>
      </c>
      <c r="D46" s="21">
        <f>SUM(D45,D40,D34,D30,D26,D16,D11)</f>
        <v>10269300</v>
      </c>
      <c r="E46" s="21">
        <f>SUM(E45,E40,E34,E30,E26,E16,E11)</f>
        <v>155840</v>
      </c>
      <c r="F46" s="21">
        <f>SUM(F45,F40,F34,F30,F26,F16,F11)</f>
        <v>159380</v>
      </c>
      <c r="G46" s="21">
        <f>SUM(G45,G40,G34,G30,G26,G16,G11)</f>
        <v>162920</v>
      </c>
      <c r="H46" s="21">
        <f>SUM(H45,H40,H34,H30,H26,H16,H11)</f>
        <v>166460</v>
      </c>
      <c r="I46" s="12"/>
      <c r="J46" s="21">
        <f t="shared" si="6"/>
        <v>10913900</v>
      </c>
    </row>
    <row r="47" spans="2:10" s="9" customFormat="1" x14ac:dyDescent="0.25">
      <c r="B47" s="29"/>
      <c r="J47" s="9" t="s">
        <v>20</v>
      </c>
    </row>
    <row r="48" spans="2:10" s="9" customFormat="1" ht="30" x14ac:dyDescent="0.25">
      <c r="B48" s="87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10269300</v>
      </c>
      <c r="E53" s="25">
        <f t="shared" ref="E53:J53" si="12">SUM(E51,E46)</f>
        <v>155840</v>
      </c>
      <c r="F53" s="25">
        <f t="shared" si="12"/>
        <v>159380</v>
      </c>
      <c r="G53" s="25">
        <f t="shared" si="12"/>
        <v>162920</v>
      </c>
      <c r="H53" s="25">
        <f t="shared" si="12"/>
        <v>166460</v>
      </c>
      <c r="I53" s="12"/>
      <c r="J53" s="25">
        <f t="shared" si="12"/>
        <v>10913900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 t="s">
        <v>72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style="8" customWidth="1"/>
    <col min="2" max="2" width="10.7109375" style="8" customWidth="1"/>
    <col min="3" max="3" width="45.570312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72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25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25">
      <c r="B52" s="29"/>
      <c r="J52" s="9" t="s">
        <v>20</v>
      </c>
    </row>
    <row r="53" spans="2:10" s="9" customFormat="1" ht="30" x14ac:dyDescent="0.25">
      <c r="B53" s="8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0" style="8" customWidth="1"/>
    <col min="3" max="3" width="46.85546875" style="8" customWidth="1"/>
    <col min="4" max="4" width="12.7109375" style="11" customWidth="1"/>
    <col min="5" max="5" width="12.42578125" style="3" customWidth="1"/>
    <col min="6" max="6" width="12.85546875" style="8" customWidth="1"/>
    <col min="7" max="7" width="12.42578125" style="8" customWidth="1"/>
    <col min="8" max="8" width="12.7109375" style="3" customWidth="1"/>
    <col min="9" max="9" width="0.85546875" style="12" customWidth="1"/>
    <col min="10" max="10" width="12.7109375" style="8" bestFit="1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72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44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45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1.140625" style="8" customWidth="1"/>
    <col min="3" max="3" width="46.42578125" style="8" customWidth="1"/>
    <col min="4" max="4" width="13.28515625" style="11" customWidth="1"/>
    <col min="5" max="5" width="13.140625" style="3" customWidth="1"/>
    <col min="6" max="7" width="13.140625" style="8" customWidth="1"/>
    <col min="8" max="8" width="12.85546875" style="3" customWidth="1"/>
    <col min="9" max="9" width="0.855468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72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42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zoomScale="85" zoomScaleNormal="85" workbookViewId="0">
      <selection activeCell="C8" sqref="C8:J53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73</v>
      </c>
      <c r="D8" s="20">
        <v>28000</v>
      </c>
      <c r="E8" s="20">
        <v>28500</v>
      </c>
      <c r="F8" s="20">
        <v>29000</v>
      </c>
      <c r="G8" s="20">
        <v>29500</v>
      </c>
      <c r="H8" s="20">
        <v>30000</v>
      </c>
      <c r="I8" s="41"/>
      <c r="J8" s="20">
        <f>SUM(D8:H8)</f>
        <v>145000</v>
      </c>
    </row>
    <row r="9" spans="2:50" s="9" customFormat="1" ht="30" x14ac:dyDescent="0.25">
      <c r="B9" s="28"/>
      <c r="C9" s="31" t="s">
        <v>74</v>
      </c>
      <c r="D9" s="20">
        <v>17000</v>
      </c>
      <c r="E9" s="20">
        <v>17500</v>
      </c>
      <c r="F9" s="20">
        <v>18000</v>
      </c>
      <c r="G9" s="20">
        <v>18500</v>
      </c>
      <c r="H9" s="20">
        <v>19000</v>
      </c>
      <c r="I9" s="12"/>
      <c r="J9" s="20">
        <f>SUM(D9:H9)</f>
        <v>90000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45000</v>
      </c>
      <c r="E11" s="21">
        <f t="shared" ref="E11:J11" si="0">SUM(E8:E10)</f>
        <v>46000</v>
      </c>
      <c r="F11" s="21">
        <f t="shared" si="0"/>
        <v>47000</v>
      </c>
      <c r="G11" s="21">
        <f t="shared" si="0"/>
        <v>48000</v>
      </c>
      <c r="H11" s="21">
        <f t="shared" si="0"/>
        <v>49000</v>
      </c>
      <c r="I11" s="12"/>
      <c r="J11" s="21">
        <f t="shared" si="0"/>
        <v>235000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75</v>
      </c>
      <c r="D13" s="20">
        <f>0.54*(D8+D9)</f>
        <v>24300</v>
      </c>
      <c r="E13" s="20">
        <f t="shared" ref="E13:H13" si="1">0.54*(E8+E9)</f>
        <v>24840</v>
      </c>
      <c r="F13" s="20">
        <f t="shared" si="1"/>
        <v>25380</v>
      </c>
      <c r="G13" s="20">
        <f t="shared" si="1"/>
        <v>25920</v>
      </c>
      <c r="H13" s="20">
        <f t="shared" si="1"/>
        <v>26460</v>
      </c>
      <c r="I13" s="12"/>
      <c r="J13" s="20">
        <f>SUM(D13:H13)</f>
        <v>126900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24300</v>
      </c>
      <c r="E16" s="21">
        <f t="shared" ref="E16:J16" si="3">SUM(E13:E15)</f>
        <v>24840</v>
      </c>
      <c r="F16" s="21">
        <f t="shared" si="3"/>
        <v>25380</v>
      </c>
      <c r="G16" s="21">
        <f t="shared" si="3"/>
        <v>25920</v>
      </c>
      <c r="H16" s="21">
        <f t="shared" si="3"/>
        <v>26460</v>
      </c>
      <c r="I16" s="12"/>
      <c r="J16" s="21">
        <f t="shared" si="3"/>
        <v>126900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5" t="s">
        <v>39</v>
      </c>
      <c r="D18" s="20" t="s">
        <v>39</v>
      </c>
      <c r="E18" s="16" t="s">
        <v>39</v>
      </c>
      <c r="F18" s="16" t="s">
        <v>39</v>
      </c>
      <c r="G18" s="16"/>
      <c r="H18" s="16"/>
      <c r="I18" s="12"/>
      <c r="J18" s="20"/>
    </row>
    <row r="19" spans="2:10" s="9" customFormat="1" x14ac:dyDescent="0.25">
      <c r="B19" s="28"/>
      <c r="C19" s="35" t="s">
        <v>39</v>
      </c>
      <c r="D19" s="20" t="s">
        <v>39</v>
      </c>
      <c r="E19" s="20" t="s">
        <v>39</v>
      </c>
      <c r="F19" s="20" t="s">
        <v>39</v>
      </c>
      <c r="G19" s="20" t="s">
        <v>39</v>
      </c>
      <c r="H19" s="20" t="s">
        <v>39</v>
      </c>
      <c r="I19" s="41"/>
      <c r="J19" s="20">
        <f>SUM(D19:H19)</f>
        <v>0</v>
      </c>
    </row>
    <row r="20" spans="2:10" s="9" customFormat="1" x14ac:dyDescent="0.25">
      <c r="B20" s="28"/>
      <c r="C20" s="35" t="s">
        <v>39</v>
      </c>
      <c r="D20" s="20" t="s">
        <v>39</v>
      </c>
      <c r="E20" s="20" t="s">
        <v>39</v>
      </c>
      <c r="F20" s="20" t="s">
        <v>39</v>
      </c>
      <c r="G20" s="20" t="s">
        <v>39</v>
      </c>
      <c r="H20" s="20" t="s">
        <v>39</v>
      </c>
      <c r="I20" s="41"/>
      <c r="J20" s="20">
        <f t="shared" ref="J20:J25" si="4">SUM(D20:H20)</f>
        <v>0</v>
      </c>
    </row>
    <row r="21" spans="2:10" s="9" customFormat="1" x14ac:dyDescent="0.25">
      <c r="B21" s="28"/>
      <c r="C21" s="31" t="s">
        <v>39</v>
      </c>
      <c r="D21" s="20" t="s">
        <v>39</v>
      </c>
      <c r="E21" s="20" t="s">
        <v>39</v>
      </c>
      <c r="F21" s="20" t="s">
        <v>39</v>
      </c>
      <c r="G21" s="20" t="s">
        <v>39</v>
      </c>
      <c r="H21" s="20" t="s">
        <v>39</v>
      </c>
      <c r="I21" s="41"/>
      <c r="J21" s="20">
        <f t="shared" si="4"/>
        <v>0</v>
      </c>
    </row>
    <row r="22" spans="2:10" s="9" customFormat="1" x14ac:dyDescent="0.25">
      <c r="B22" s="28"/>
      <c r="C22" s="35" t="s">
        <v>39</v>
      </c>
      <c r="D22" s="20" t="s">
        <v>39</v>
      </c>
      <c r="E22" s="20" t="s">
        <v>39</v>
      </c>
      <c r="F22" s="20" t="s">
        <v>39</v>
      </c>
      <c r="G22" s="20" t="s">
        <v>39</v>
      </c>
      <c r="H22" s="20" t="s">
        <v>39</v>
      </c>
      <c r="I22" s="41"/>
      <c r="J22" s="20">
        <f t="shared" si="4"/>
        <v>0</v>
      </c>
    </row>
    <row r="23" spans="2:10" s="9" customFormat="1" x14ac:dyDescent="0.25">
      <c r="B23" s="28"/>
      <c r="C23" s="35" t="s">
        <v>39</v>
      </c>
      <c r="D23" s="20" t="s">
        <v>39</v>
      </c>
      <c r="E23" s="20" t="s">
        <v>39</v>
      </c>
      <c r="F23" s="20" t="s">
        <v>39</v>
      </c>
      <c r="G23" s="20" t="s">
        <v>39</v>
      </c>
      <c r="H23" s="20" t="s">
        <v>39</v>
      </c>
      <c r="I23" s="41"/>
      <c r="J23" s="20">
        <f t="shared" si="4"/>
        <v>0</v>
      </c>
    </row>
    <row r="24" spans="2:10" s="9" customFormat="1" x14ac:dyDescent="0.25">
      <c r="B24" s="28"/>
      <c r="C24" s="35" t="s">
        <v>39</v>
      </c>
      <c r="D24" s="20" t="s">
        <v>39</v>
      </c>
      <c r="E24" s="20" t="s">
        <v>39</v>
      </c>
      <c r="F24" s="20" t="s">
        <v>39</v>
      </c>
      <c r="G24" s="20" t="s">
        <v>39</v>
      </c>
      <c r="H24" s="20" t="s">
        <v>39</v>
      </c>
      <c r="I24" s="41"/>
      <c r="J24" s="20">
        <f t="shared" si="4"/>
        <v>0</v>
      </c>
    </row>
    <row r="25" spans="2:10" s="9" customFormat="1" x14ac:dyDescent="0.25">
      <c r="B25" s="28"/>
      <c r="C25" s="31" t="s">
        <v>39</v>
      </c>
      <c r="D25" s="20" t="s">
        <v>39</v>
      </c>
      <c r="E25" s="20" t="s">
        <v>39</v>
      </c>
      <c r="F25" s="20" t="s">
        <v>39</v>
      </c>
      <c r="G25" s="20" t="s">
        <v>39</v>
      </c>
      <c r="H25" s="20" t="s">
        <v>39</v>
      </c>
      <c r="I25" s="41"/>
      <c r="J25" s="20">
        <f t="shared" si="4"/>
        <v>0</v>
      </c>
    </row>
    <row r="26" spans="2:10" s="9" customFormat="1" x14ac:dyDescent="0.25">
      <c r="B26" s="28"/>
      <c r="C26" s="14" t="s">
        <v>14</v>
      </c>
      <c r="D26" s="21">
        <f>SUM(D19:D25)</f>
        <v>0</v>
      </c>
      <c r="E26" s="21">
        <f t="shared" ref="E26:H26" si="5">SUM(E19:E25)</f>
        <v>0</v>
      </c>
      <c r="F26" s="21">
        <f t="shared" si="5"/>
        <v>0</v>
      </c>
      <c r="G26" s="21">
        <f t="shared" si="5"/>
        <v>0</v>
      </c>
      <c r="H26" s="21">
        <f t="shared" si="5"/>
        <v>0</v>
      </c>
      <c r="I26" s="12"/>
      <c r="J26" s="21">
        <f>SUM(D26:H26)</f>
        <v>0</v>
      </c>
    </row>
    <row r="27" spans="2:10" s="9" customFormat="1" x14ac:dyDescent="0.25">
      <c r="B27" s="28"/>
      <c r="C27" s="19" t="s">
        <v>38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39</v>
      </c>
      <c r="D28" s="20" t="s">
        <v>39</v>
      </c>
      <c r="E28" s="15"/>
      <c r="F28" s="15"/>
      <c r="G28" s="15"/>
      <c r="H28" s="15"/>
      <c r="I28" s="12"/>
      <c r="J28" s="20">
        <f>SUM(D28:H28)</f>
        <v>0</v>
      </c>
    </row>
    <row r="29" spans="2:10" s="9" customFormat="1" x14ac:dyDescent="0.25">
      <c r="B29" s="28" t="s">
        <v>39</v>
      </c>
      <c r="C29" s="34" t="s">
        <v>39</v>
      </c>
      <c r="D29" s="18" t="s">
        <v>35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0</v>
      </c>
    </row>
    <row r="31" spans="2:10" s="9" customFormat="1" x14ac:dyDescent="0.25">
      <c r="B31" s="28"/>
      <c r="C31" s="19" t="s">
        <v>40</v>
      </c>
      <c r="D31" s="18" t="s">
        <v>35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39</v>
      </c>
      <c r="D32" s="20" t="s">
        <v>39</v>
      </c>
      <c r="E32" s="20" t="s">
        <v>39</v>
      </c>
      <c r="F32" s="20" t="s">
        <v>39</v>
      </c>
      <c r="G32" s="20" t="s">
        <v>39</v>
      </c>
      <c r="H32" s="20" t="s">
        <v>39</v>
      </c>
      <c r="I32" s="41"/>
      <c r="J32" s="20">
        <f t="shared" si="6"/>
        <v>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0</v>
      </c>
    </row>
    <row r="35" spans="2:10" s="9" customFormat="1" x14ac:dyDescent="0.25">
      <c r="B35" s="28"/>
      <c r="C35" s="19" t="s">
        <v>41</v>
      </c>
      <c r="D35" s="18" t="s">
        <v>35</v>
      </c>
      <c r="E35" s="15"/>
      <c r="F35" s="15"/>
      <c r="G35" s="15"/>
      <c r="H35" s="15"/>
      <c r="I35" s="12"/>
      <c r="J35" s="20"/>
    </row>
    <row r="36" spans="2:10" s="9" customFormat="1" ht="30" x14ac:dyDescent="0.25">
      <c r="B36" s="28"/>
      <c r="C36" s="31" t="s">
        <v>76</v>
      </c>
      <c r="D36" s="20">
        <v>10125000</v>
      </c>
      <c r="E36" s="20">
        <v>0</v>
      </c>
      <c r="F36" s="20">
        <v>0</v>
      </c>
      <c r="G36" s="20">
        <v>0</v>
      </c>
      <c r="H36" s="20">
        <v>0</v>
      </c>
      <c r="I36" s="41"/>
      <c r="J36" s="20">
        <f t="shared" si="6"/>
        <v>10125000</v>
      </c>
    </row>
    <row r="37" spans="2:10" s="9" customFormat="1" ht="30" x14ac:dyDescent="0.25">
      <c r="B37" s="28"/>
      <c r="C37" s="31" t="s">
        <v>77</v>
      </c>
      <c r="D37" s="20">
        <v>0</v>
      </c>
      <c r="E37" s="20">
        <v>25000</v>
      </c>
      <c r="F37" s="20">
        <v>26000</v>
      </c>
      <c r="G37" s="20">
        <v>27000</v>
      </c>
      <c r="H37" s="20">
        <v>28000</v>
      </c>
      <c r="I37" s="41"/>
      <c r="J37" s="20">
        <f t="shared" si="6"/>
        <v>106000</v>
      </c>
    </row>
    <row r="38" spans="2:10" s="9" customFormat="1" x14ac:dyDescent="0.25">
      <c r="B38" s="28"/>
      <c r="C38" s="31" t="s">
        <v>39</v>
      </c>
      <c r="D38" s="20" t="s">
        <v>39</v>
      </c>
      <c r="E38" s="20" t="s">
        <v>39</v>
      </c>
      <c r="F38" s="20" t="s">
        <v>39</v>
      </c>
      <c r="G38" s="20" t="s">
        <v>39</v>
      </c>
      <c r="H38" s="20" t="s">
        <v>39</v>
      </c>
      <c r="I38" s="41"/>
      <c r="J38" s="20">
        <f t="shared" si="6"/>
        <v>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10125000</v>
      </c>
      <c r="E40" s="21">
        <f t="shared" ref="E40:H40" si="9">SUM(E36:E39)</f>
        <v>25000</v>
      </c>
      <c r="F40" s="21">
        <f t="shared" si="9"/>
        <v>26000</v>
      </c>
      <c r="G40" s="21">
        <f t="shared" si="9"/>
        <v>27000</v>
      </c>
      <c r="H40" s="21">
        <f t="shared" si="9"/>
        <v>28000</v>
      </c>
      <c r="I40" s="12"/>
      <c r="J40" s="21">
        <f t="shared" si="6"/>
        <v>10231000</v>
      </c>
    </row>
    <row r="41" spans="2:10" s="9" customFormat="1" x14ac:dyDescent="0.25">
      <c r="B41" s="28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x14ac:dyDescent="0.25">
      <c r="B42" s="28"/>
      <c r="C42" s="31" t="s">
        <v>39</v>
      </c>
      <c r="D42" s="20" t="s">
        <v>39</v>
      </c>
      <c r="E42" s="50" t="s">
        <v>39</v>
      </c>
      <c r="F42" s="50" t="s">
        <v>39</v>
      </c>
      <c r="G42" s="50" t="s">
        <v>39</v>
      </c>
      <c r="H42" s="50" t="s">
        <v>39</v>
      </c>
      <c r="I42" s="12"/>
      <c r="J42" s="20">
        <f t="shared" si="6"/>
        <v>0</v>
      </c>
    </row>
    <row r="43" spans="2:10" s="9" customFormat="1" x14ac:dyDescent="0.25">
      <c r="B43" s="28"/>
      <c r="C43" s="31" t="s">
        <v>39</v>
      </c>
      <c r="D43" s="20" t="s">
        <v>39</v>
      </c>
      <c r="E43" s="72" t="s">
        <v>39</v>
      </c>
      <c r="F43" s="72" t="s">
        <v>39</v>
      </c>
      <c r="G43" s="72" t="s">
        <v>39</v>
      </c>
      <c r="H43" s="72" t="s">
        <v>39</v>
      </c>
      <c r="I43" s="12"/>
      <c r="J43" s="20">
        <f t="shared" si="6"/>
        <v>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0</v>
      </c>
      <c r="E45" s="21">
        <f>SUM(E42:E44)</f>
        <v>0</v>
      </c>
      <c r="F45" s="21">
        <f>SUM(F42:F44)</f>
        <v>0</v>
      </c>
      <c r="G45" s="21">
        <f>SUM(G42:G44)</f>
        <v>0</v>
      </c>
      <c r="H45" s="21">
        <f>SUM(H42:H44)</f>
        <v>0</v>
      </c>
      <c r="I45" s="12"/>
      <c r="J45" s="21">
        <f t="shared" si="6"/>
        <v>0</v>
      </c>
    </row>
    <row r="46" spans="2:10" s="9" customFormat="1" x14ac:dyDescent="0.25">
      <c r="B46" s="30"/>
      <c r="C46" s="14" t="s">
        <v>19</v>
      </c>
      <c r="D46" s="21">
        <f>SUM(D45,D40,D34,D30,D26,D16,D11)</f>
        <v>10194300</v>
      </c>
      <c r="E46" s="21">
        <f>SUM(E45,E40,E34,E30,E26,E16,E11)</f>
        <v>95840</v>
      </c>
      <c r="F46" s="21">
        <f>SUM(F45,F40,F34,F30,F26,F16,F11)</f>
        <v>98380</v>
      </c>
      <c r="G46" s="21">
        <f>SUM(G45,G40,G34,G30,G26,G16,G11)</f>
        <v>100920</v>
      </c>
      <c r="H46" s="21">
        <f>SUM(H45,H40,H34,H30,H26,H16,H11)</f>
        <v>103460</v>
      </c>
      <c r="I46" s="12"/>
      <c r="J46" s="21">
        <f t="shared" si="6"/>
        <v>10592900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10194300</v>
      </c>
      <c r="E53" s="25">
        <f t="shared" ref="E53:J53" si="12">SUM(E51,E46)</f>
        <v>95840</v>
      </c>
      <c r="F53" s="25">
        <f t="shared" si="12"/>
        <v>98380</v>
      </c>
      <c r="G53" s="25">
        <f t="shared" si="12"/>
        <v>100920</v>
      </c>
      <c r="H53" s="25">
        <f t="shared" si="12"/>
        <v>103460</v>
      </c>
      <c r="I53" s="12"/>
      <c r="J53" s="25">
        <f t="shared" si="12"/>
        <v>10592900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46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48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 t="s">
        <v>58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25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25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52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53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56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59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60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61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62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2024-03-27T15:50:54Z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