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2D1622A0-2D93-4417-97D1-4D0D0E9BDF75}" xr6:coauthVersionLast="47" xr6:coauthVersionMax="47" xr10:uidLastSave="{00000000-0000-0000-0000-000000000000}"/>
  <bookViews>
    <workbookView xWindow="28680" yWindow="-120" windowWidth="29040" windowHeight="15840" xr2:uid="{A67887F7-E59A-4FD0-86FA-D63FB9F5FF47}"/>
  </bookViews>
  <sheets>
    <sheet name="Budget" sheetId="1" r:id="rId1"/>
  </sheets>
  <definedNames>
    <definedName name="_xlnm.Print_Area" localSheetId="0">Budget!$A$1:$H$48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C4" i="1" l="1"/>
  <c r="H19" i="1" l="1"/>
  <c r="C21" i="1" l="1"/>
  <c r="D46" i="1"/>
  <c r="E46" i="1"/>
  <c r="F46" i="1"/>
  <c r="G46" i="1"/>
  <c r="H46" i="1"/>
  <c r="C46" i="1"/>
  <c r="H16" i="1"/>
  <c r="G14" i="1"/>
  <c r="F14" i="1"/>
  <c r="E14" i="1"/>
  <c r="D14" i="1"/>
  <c r="H14" i="1" s="1"/>
  <c r="C14" i="1"/>
  <c r="G12" i="1"/>
  <c r="F12" i="1"/>
  <c r="E12" i="1"/>
  <c r="D12" i="1"/>
  <c r="H12" i="1" s="1"/>
  <c r="C12" i="1"/>
  <c r="D10" i="1"/>
  <c r="E10" i="1"/>
  <c r="F10" i="1"/>
  <c r="G10" i="1"/>
  <c r="C10" i="1"/>
  <c r="D8" i="1"/>
  <c r="E8" i="1"/>
  <c r="F8" i="1"/>
  <c r="G8" i="1"/>
  <c r="C8" i="1"/>
  <c r="D5" i="1"/>
  <c r="E5" i="1"/>
  <c r="F5" i="1"/>
  <c r="G5" i="1"/>
  <c r="C5" i="1"/>
  <c r="H5" i="1" s="1"/>
  <c r="H42" i="1"/>
  <c r="G42" i="1"/>
  <c r="F42" i="1"/>
  <c r="E42" i="1"/>
  <c r="D42" i="1"/>
  <c r="C42" i="1"/>
  <c r="H41" i="1"/>
  <c r="H40" i="1"/>
  <c r="H39" i="1"/>
  <c r="H38" i="1"/>
  <c r="H37" i="1"/>
  <c r="H35" i="1"/>
  <c r="H34" i="1"/>
  <c r="H33" i="1"/>
  <c r="H32" i="1"/>
  <c r="H31" i="1"/>
  <c r="H29" i="1"/>
  <c r="H28" i="1"/>
  <c r="H27" i="1"/>
  <c r="H26" i="1"/>
  <c r="H25" i="1"/>
  <c r="H24" i="1"/>
  <c r="G21" i="1"/>
  <c r="F21" i="1"/>
  <c r="F43" i="1" s="1"/>
  <c r="E21" i="1"/>
  <c r="D21" i="1"/>
  <c r="H20" i="1"/>
  <c r="H18" i="1"/>
  <c r="H17" i="1"/>
  <c r="H13" i="1"/>
  <c r="H11" i="1"/>
  <c r="H10" i="1"/>
  <c r="H9" i="1"/>
  <c r="H7" i="1"/>
  <c r="H4" i="1"/>
  <c r="G43" i="1" l="1"/>
  <c r="E43" i="1"/>
  <c r="H8" i="1"/>
  <c r="D43" i="1"/>
  <c r="D48" i="1" s="1"/>
  <c r="C43" i="1"/>
  <c r="C48" i="1" s="1"/>
  <c r="H21" i="1"/>
  <c r="H43" i="1" s="1"/>
  <c r="H48" i="1" s="1"/>
  <c r="E48" i="1"/>
  <c r="F48" i="1"/>
  <c r="G48" i="1"/>
</calcChain>
</file>

<file path=xl/sharedStrings.xml><?xml version="1.0" encoding="utf-8"?>
<sst xmlns="http://schemas.openxmlformats.org/spreadsheetml/2006/main" count="56" uniqueCount="50">
  <si>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</si>
  <si>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</si>
  <si>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</si>
  <si>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</si>
  <si>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</si>
  <si>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</si>
  <si>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</si>
  <si>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</si>
  <si>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</si>
  <si>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</si>
  <si>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>Personnel</t>
  </si>
  <si>
    <t xml:space="preserve">TOTAL PERSONNEL </t>
  </si>
  <si>
    <t xml:space="preserve">Fringe Benefits </t>
  </si>
  <si>
    <t xml:space="preserve">TOTAL FRINGE BENEFITS  </t>
  </si>
  <si>
    <t xml:space="preserve"> TOTAL TRAVEL </t>
  </si>
  <si>
    <t xml:space="preserve"> TOTAL EQUIPMENT </t>
  </si>
  <si>
    <t xml:space="preserve"> TOTAL SUPPLIES </t>
  </si>
  <si>
    <t>Contract to construct Lextran canopy project</t>
  </si>
  <si>
    <t>Contract for consultant to conduct MSA-wide EV need study</t>
  </si>
  <si>
    <t xml:space="preserve"> TOTAL CONTRACTUAL </t>
  </si>
  <si>
    <t>OTHER</t>
  </si>
  <si>
    <t>Urban Tree Canopy Subawards</t>
  </si>
  <si>
    <t xml:space="preserve">·         Paris </t>
  </si>
  <si>
    <t>·         Winchester</t>
  </si>
  <si>
    <t>·         Nicholasville</t>
  </si>
  <si>
    <t>·         Wilmore</t>
  </si>
  <si>
    <t>·         Georgetown</t>
  </si>
  <si>
    <t>·         Versailles</t>
  </si>
  <si>
    <t>Residential Solar Subawards</t>
  </si>
  <si>
    <t>·         Bourbon County</t>
  </si>
  <si>
    <t>·         Clark County</t>
  </si>
  <si>
    <t>·         Jessamine County</t>
  </si>
  <si>
    <t>·         Scott County</t>
  </si>
  <si>
    <t>·         Woodford County</t>
  </si>
  <si>
    <t>Weatherization Subawards</t>
  </si>
  <si>
    <t xml:space="preserve"> </t>
  </si>
  <si>
    <t>TOTAL OTHER</t>
  </si>
  <si>
    <t>TOTAL DIRECT</t>
  </si>
  <si>
    <t>Indirect Costs</t>
  </si>
  <si>
    <t xml:space="preserve"> TOTAL INDIRECT </t>
  </si>
  <si>
    <t xml:space="preserve"> TOTAL FUNDING </t>
  </si>
  <si>
    <t xml:space="preserve">Travel </t>
  </si>
  <si>
    <t xml:space="preserve">Equipment </t>
  </si>
  <si>
    <t xml:space="preserve">Supplies </t>
  </si>
  <si>
    <t>Contractor(s) to provide and install approximately 2,899 ball and burlap trees</t>
  </si>
  <si>
    <t>Contract for provider(s) to weatherize approximately 255 homes</t>
  </si>
  <si>
    <t>Contractual for Lexington-Fayette County</t>
  </si>
  <si>
    <t>Contract for solar provider(s) to install panels on approximately 441 homes</t>
  </si>
  <si>
    <t>LFUCG Program Manager @ 95,000/yr 0.2 FTE, with salary increases</t>
  </si>
  <si>
    <t>Program Manager @ 10% of salary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</si>
</sst>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1" xfId="0" applyNumberFormat="1" applyBorder="1" applyAlignment="1">
      <alignment horizontal="right"/>
    </xf>
    <xf numFmtId="164" fontId="0" fillId="2" borderId="1" xfId="0" applyNumberFormat="1" applyFill="1" applyBorder="1"/>
    <xf numFmtId="0" fontId="2" fillId="0" borderId="1" xfId="0" applyFont="1" applyBorder="1" applyAlignment="1">
      <alignment horizontal="right"/>
    </xf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right"/>
    </xf>
    <xf numFmtId="164" fontId="0" fillId="3" borderId="1" xfId="0" applyNumberFormat="1" applyFill="1" applyBorder="1"/>
    <xf numFmtId="164" fontId="0" fillId="3" borderId="1" xfId="0" applyNumberFormat="1" applyFill="1" applyBorder="1" applyAlignment="1">
      <alignment horizontal="right"/>
    </xf>
    <xf numFmtId="0" fontId="2" fillId="4" borderId="1" xfId="0" applyFont="1" applyFill="1" applyBorder="1"/>
    <xf numFmtId="164" fontId="2" fillId="4" borderId="1" xfId="0" applyNumberFormat="1" applyFont="1" applyFill="1" applyBorder="1"/>
    <xf numFmtId="0" fontId="2" fillId="0" borderId="2" xfId="0" applyFont="1" applyBorder="1"/>
    <xf numFmtId="0" fontId="3" fillId="0" borderId="2" xfId="0" applyFont="1" applyBorder="1"/>
    <xf numFmtId="0" fontId="0" fillId="3" borderId="2" xfId="0" applyFill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2" fillId="4" borderId="4" xfId="0" applyFont="1" applyFill="1" applyBorder="1"/>
    <xf numFmtId="164" fontId="0" fillId="0" borderId="0" xfId="0" applyNumberFormat="1"/>
    <xf numFmtId="164" fontId="3" fillId="0" borderId="1" xfId="1" applyNumberFormat="1" applyFont="1" applyFill="1" applyBorder="1"/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A0B04-D201-4A4B-9DE5-13F2B1DA6692}">
  <sheetPr>
    <pageSetUpPr fitToPage="1"/>
  </sheetPr>
  <dimension ref="A1:J48"/>
  <sheetViews>
    <sheetView tabSelected="1" workbookViewId="0">
      <selection activeCell="B10" sqref="B10"/>
    </sheetView>
  </sheetViews>
  <sheetFormatPr defaultRowHeight="15" x14ac:dyDescent="0.25"/>
  <cols>
    <col min="1" max="1" width="16.28515625" bestFit="1" customWidth="1"/>
    <col min="2" max="2" width="70.42578125" bestFit="1" customWidth="1"/>
    <col min="3" max="3" width="14.5703125" bestFit="1" customWidth="1"/>
    <col min="4" max="4" width="13.5703125" bestFit="1" customWidth="1"/>
    <col min="5" max="5" width="13.7109375" bestFit="1" customWidth="1"/>
    <col min="6" max="7" width="13.5703125" bestFit="1" customWidth="1"/>
    <col min="8" max="8" width="14.5703125" bestFit="1" customWidth="1"/>
    <col min="10" max="10" width="13.85546875" bestFit="1" customWidth="1"/>
  </cols>
  <sheetData>
    <row r="1" spans="1:8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A2" s="17" t="s">
        <v>1</v>
      </c>
      <c r="B2" s="1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pans="1:8" x14ac:dyDescent="0.25">
      <c r="A3" s="21" t="s">
        <v>9</v>
      </c>
      <c r="B3" s="12" t="s">
        <v>10</v>
      </c>
      <c r="C3" s="1"/>
      <c r="D3" s="1"/>
      <c r="E3" s="1"/>
      <c r="F3" s="1"/>
      <c r="G3" s="1"/>
      <c r="H3" s="1"/>
    </row>
    <row r="4" spans="1:8" x14ac:dyDescent="0.25">
      <c r="A4" s="22"/>
      <c r="B4" s="13" t="s">
        <v>48</v>
      </c>
      <c r="C4" s="6">
        <f>0.2*95000</f>
        <v>19000</v>
      </c>
      <c r="D4" s="6">
        <v>21000</v>
      </c>
      <c r="E4" s="6">
        <v>23000</v>
      </c>
      <c r="F4" s="6">
        <v>25000</v>
      </c>
      <c r="G4" s="6">
        <v>27000</v>
      </c>
      <c r="H4" s="6">
        <f>SUM(C4:G4)</f>
        <v>115000</v>
      </c>
    </row>
    <row r="5" spans="1:8" x14ac:dyDescent="0.25">
      <c r="A5" s="22"/>
      <c r="B5" s="14" t="s">
        <v>11</v>
      </c>
      <c r="C5" s="8">
        <f>C4</f>
        <v>19000</v>
      </c>
      <c r="D5" s="8">
        <f t="shared" ref="D5:G5" si="0">D4</f>
        <v>21000</v>
      </c>
      <c r="E5" s="8">
        <f t="shared" si="0"/>
        <v>23000</v>
      </c>
      <c r="F5" s="8">
        <f t="shared" si="0"/>
        <v>25000</v>
      </c>
      <c r="G5" s="8">
        <f t="shared" si="0"/>
        <v>27000</v>
      </c>
      <c r="H5" s="8">
        <f>SUM(C5:G5)</f>
        <v>115000</v>
      </c>
    </row>
    <row r="6" spans="1:8" x14ac:dyDescent="0.25">
      <c r="A6" s="22"/>
      <c r="B6" s="12" t="s">
        <v>12</v>
      </c>
      <c r="C6" s="2"/>
      <c r="D6" s="2"/>
      <c r="E6" s="2"/>
      <c r="F6" s="2"/>
      <c r="G6" s="2"/>
      <c r="H6" s="2"/>
    </row>
    <row r="7" spans="1:8" x14ac:dyDescent="0.25">
      <c r="A7" s="22"/>
      <c r="B7" s="13" t="s">
        <v>49</v>
      </c>
      <c r="C7" s="20">
        <f>C4*0.1</f>
        <v>1900</v>
      </c>
      <c r="D7" s="20">
        <f>D4*0.1</f>
        <v>2100</v>
      </c>
      <c r="E7" s="20">
        <f>E4*0.1</f>
        <v>2300</v>
      </c>
      <c r="F7" s="20">
        <f>F4*0.1</f>
        <v>2500</v>
      </c>
      <c r="G7" s="20">
        <f>G4*0.1</f>
        <v>2700</v>
      </c>
      <c r="H7" s="6">
        <f>SUM(C7:G7)</f>
        <v>11500</v>
      </c>
    </row>
    <row r="8" spans="1:8" x14ac:dyDescent="0.25">
      <c r="A8" s="22"/>
      <c r="B8" s="14" t="s">
        <v>13</v>
      </c>
      <c r="C8" s="8">
        <f>C7</f>
        <v>1900</v>
      </c>
      <c r="D8" s="8">
        <f t="shared" ref="D8:G8" si="1">D7</f>
        <v>2100</v>
      </c>
      <c r="E8" s="8">
        <f t="shared" si="1"/>
        <v>2300</v>
      </c>
      <c r="F8" s="8">
        <f t="shared" si="1"/>
        <v>2500</v>
      </c>
      <c r="G8" s="8">
        <f t="shared" si="1"/>
        <v>2700</v>
      </c>
      <c r="H8" s="8">
        <f>SUM(C8:G8)</f>
        <v>11500</v>
      </c>
    </row>
    <row r="9" spans="1:8" x14ac:dyDescent="0.25">
      <c r="A9" s="22"/>
      <c r="B9" s="12" t="s">
        <v>41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2">
        <f t="shared" ref="H9:H20" si="2">SUM(C9:G9)</f>
        <v>0</v>
      </c>
    </row>
    <row r="10" spans="1:8" x14ac:dyDescent="0.25">
      <c r="A10" s="22"/>
      <c r="B10" s="14" t="s">
        <v>14</v>
      </c>
      <c r="C10" s="9">
        <f>C9</f>
        <v>0</v>
      </c>
      <c r="D10" s="9">
        <f t="shared" ref="D10:G10" si="3">D9</f>
        <v>0</v>
      </c>
      <c r="E10" s="9">
        <f t="shared" si="3"/>
        <v>0</v>
      </c>
      <c r="F10" s="9">
        <f t="shared" si="3"/>
        <v>0</v>
      </c>
      <c r="G10" s="9">
        <f t="shared" si="3"/>
        <v>0</v>
      </c>
      <c r="H10" s="8">
        <f t="shared" si="2"/>
        <v>0</v>
      </c>
    </row>
    <row r="11" spans="1:8" x14ac:dyDescent="0.25">
      <c r="A11" s="22"/>
      <c r="B11" s="12" t="s">
        <v>42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2">
        <f t="shared" si="2"/>
        <v>0</v>
      </c>
    </row>
    <row r="12" spans="1:8" x14ac:dyDescent="0.25">
      <c r="A12" s="22"/>
      <c r="B12" s="14" t="s">
        <v>15</v>
      </c>
      <c r="C12" s="9">
        <f>C11</f>
        <v>0</v>
      </c>
      <c r="D12" s="9">
        <f t="shared" ref="D12" si="4">D11</f>
        <v>0</v>
      </c>
      <c r="E12" s="9">
        <f t="shared" ref="E12" si="5">E11</f>
        <v>0</v>
      </c>
      <c r="F12" s="9">
        <f t="shared" ref="F12" si="6">F11</f>
        <v>0</v>
      </c>
      <c r="G12" s="9">
        <f t="shared" ref="G12" si="7">G11</f>
        <v>0</v>
      </c>
      <c r="H12" s="8">
        <f t="shared" ref="H12" si="8">SUM(C12:G12)</f>
        <v>0</v>
      </c>
    </row>
    <row r="13" spans="1:8" x14ac:dyDescent="0.25">
      <c r="A13" s="22"/>
      <c r="B13" s="12" t="s">
        <v>43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2">
        <f t="shared" si="2"/>
        <v>0</v>
      </c>
    </row>
    <row r="14" spans="1:8" x14ac:dyDescent="0.25">
      <c r="A14" s="22"/>
      <c r="B14" s="14" t="s">
        <v>16</v>
      </c>
      <c r="C14" s="9">
        <f>C13</f>
        <v>0</v>
      </c>
      <c r="D14" s="9">
        <f t="shared" ref="D14" si="9">D13</f>
        <v>0</v>
      </c>
      <c r="E14" s="9">
        <f t="shared" ref="E14" si="10">E13</f>
        <v>0</v>
      </c>
      <c r="F14" s="9">
        <f t="shared" ref="F14" si="11">F13</f>
        <v>0</v>
      </c>
      <c r="G14" s="9">
        <f t="shared" ref="G14" si="12">G13</f>
        <v>0</v>
      </c>
      <c r="H14" s="8">
        <f t="shared" ref="H14" si="13">SUM(C14:G14)</f>
        <v>0</v>
      </c>
    </row>
    <row r="15" spans="1:8" x14ac:dyDescent="0.25">
      <c r="A15" s="22"/>
      <c r="B15" s="12" t="s">
        <v>46</v>
      </c>
      <c r="C15" s="2"/>
      <c r="D15" s="2"/>
      <c r="E15" s="2"/>
      <c r="F15" s="2"/>
      <c r="G15" s="2"/>
      <c r="H15" s="2"/>
    </row>
    <row r="16" spans="1:8" x14ac:dyDescent="0.25">
      <c r="A16" s="22"/>
      <c r="B16" s="13" t="s">
        <v>44</v>
      </c>
      <c r="C16" s="7">
        <v>362375</v>
      </c>
      <c r="D16" s="7">
        <v>362375</v>
      </c>
      <c r="E16" s="7">
        <v>362375</v>
      </c>
      <c r="F16" s="7">
        <v>362375</v>
      </c>
      <c r="G16" s="7">
        <v>0</v>
      </c>
      <c r="H16" s="6">
        <f>SUM(C16:G16)</f>
        <v>1449500</v>
      </c>
    </row>
    <row r="17" spans="1:10" x14ac:dyDescent="0.25">
      <c r="A17" s="22"/>
      <c r="B17" s="13" t="s">
        <v>47</v>
      </c>
      <c r="C17" s="7">
        <v>2394227.38</v>
      </c>
      <c r="D17" s="7">
        <v>2394227.37</v>
      </c>
      <c r="E17" s="7">
        <v>2394227.37</v>
      </c>
      <c r="F17" s="7">
        <v>2394227.37</v>
      </c>
      <c r="G17" s="7">
        <v>0</v>
      </c>
      <c r="H17" s="6">
        <f>SUM(C17:G17)</f>
        <v>9576909.4900000002</v>
      </c>
      <c r="J17" s="19"/>
    </row>
    <row r="18" spans="1:10" x14ac:dyDescent="0.25">
      <c r="A18" s="22"/>
      <c r="B18" s="13" t="s">
        <v>45</v>
      </c>
      <c r="C18" s="7">
        <v>1276921.26</v>
      </c>
      <c r="D18" s="7">
        <v>1276921.26</v>
      </c>
      <c r="E18" s="7">
        <v>1276921.26</v>
      </c>
      <c r="F18" s="7">
        <v>1276921.26</v>
      </c>
      <c r="G18" s="7">
        <v>0</v>
      </c>
      <c r="H18" s="6">
        <f t="shared" si="2"/>
        <v>5107685.04</v>
      </c>
    </row>
    <row r="19" spans="1:10" x14ac:dyDescent="0.25">
      <c r="A19" s="22"/>
      <c r="B19" s="13" t="s">
        <v>17</v>
      </c>
      <c r="C19" s="7">
        <v>0</v>
      </c>
      <c r="D19" s="7">
        <v>7100000</v>
      </c>
      <c r="E19" s="7">
        <v>3900000</v>
      </c>
      <c r="F19" s="7">
        <v>0</v>
      </c>
      <c r="G19" s="7">
        <v>0</v>
      </c>
      <c r="H19" s="6">
        <f>SUM(C19:G19)</f>
        <v>11000000</v>
      </c>
    </row>
    <row r="20" spans="1:10" x14ac:dyDescent="0.25">
      <c r="A20" s="22"/>
      <c r="B20" s="13" t="s">
        <v>18</v>
      </c>
      <c r="C20" s="7">
        <v>0</v>
      </c>
      <c r="D20" s="7">
        <v>250000</v>
      </c>
      <c r="E20" s="7">
        <v>250000</v>
      </c>
      <c r="F20" s="7">
        <v>0</v>
      </c>
      <c r="G20" s="7">
        <v>0</v>
      </c>
      <c r="H20" s="6">
        <f t="shared" si="2"/>
        <v>500000</v>
      </c>
    </row>
    <row r="21" spans="1:10" x14ac:dyDescent="0.25">
      <c r="A21" s="22"/>
      <c r="B21" s="14" t="s">
        <v>19</v>
      </c>
      <c r="C21" s="9">
        <f>SUM(C16:C20)</f>
        <v>4033523.6399999997</v>
      </c>
      <c r="D21" s="9">
        <f t="shared" ref="D21:G21" si="14">SUM(D16:D20)</f>
        <v>11383523.629999999</v>
      </c>
      <c r="E21" s="9">
        <f t="shared" si="14"/>
        <v>8183523.6299999999</v>
      </c>
      <c r="F21" s="9">
        <f t="shared" si="14"/>
        <v>4033523.63</v>
      </c>
      <c r="G21" s="9">
        <f t="shared" si="14"/>
        <v>0</v>
      </c>
      <c r="H21" s="9">
        <f>SUM(H16:H20)</f>
        <v>27634094.530000001</v>
      </c>
    </row>
    <row r="22" spans="1:10" x14ac:dyDescent="0.25">
      <c r="A22" s="22"/>
      <c r="B22" s="12" t="s">
        <v>20</v>
      </c>
      <c r="C22" s="2"/>
      <c r="D22" s="2"/>
      <c r="E22" s="2"/>
      <c r="F22" s="2"/>
      <c r="G22" s="2"/>
      <c r="H22" s="2"/>
    </row>
    <row r="23" spans="1:10" x14ac:dyDescent="0.25">
      <c r="A23" s="22"/>
      <c r="B23" s="15" t="s">
        <v>21</v>
      </c>
      <c r="C23" s="2"/>
      <c r="D23" s="2"/>
      <c r="E23" s="2"/>
      <c r="F23" s="2"/>
      <c r="G23" s="2"/>
      <c r="H23" s="2"/>
    </row>
    <row r="24" spans="1:10" x14ac:dyDescent="0.25">
      <c r="A24" s="22"/>
      <c r="B24" s="13" t="s">
        <v>22</v>
      </c>
      <c r="C24" s="6">
        <v>448000</v>
      </c>
      <c r="D24" s="6">
        <v>0</v>
      </c>
      <c r="E24" s="6">
        <v>0</v>
      </c>
      <c r="F24" s="6">
        <v>0</v>
      </c>
      <c r="G24" s="6">
        <v>0</v>
      </c>
      <c r="H24" s="6">
        <f>SUM(C24:G24)</f>
        <v>448000</v>
      </c>
    </row>
    <row r="25" spans="1:10" x14ac:dyDescent="0.25">
      <c r="A25" s="22"/>
      <c r="B25" s="13" t="s">
        <v>23</v>
      </c>
      <c r="C25" s="6">
        <v>680500</v>
      </c>
      <c r="D25" s="6">
        <v>0</v>
      </c>
      <c r="E25" s="6">
        <v>0</v>
      </c>
      <c r="F25" s="6">
        <v>0</v>
      </c>
      <c r="G25" s="6">
        <v>0</v>
      </c>
      <c r="H25" s="6">
        <f t="shared" ref="H25:H29" si="15">SUM(C25:G25)</f>
        <v>680500</v>
      </c>
    </row>
    <row r="26" spans="1:10" x14ac:dyDescent="0.25">
      <c r="A26" s="22"/>
      <c r="B26" s="13" t="s">
        <v>24</v>
      </c>
      <c r="C26" s="6">
        <v>8148500</v>
      </c>
      <c r="D26" s="6">
        <v>0</v>
      </c>
      <c r="E26" s="6">
        <v>0</v>
      </c>
      <c r="F26" s="6">
        <v>0</v>
      </c>
      <c r="G26" s="6">
        <v>0</v>
      </c>
      <c r="H26" s="6">
        <f t="shared" si="15"/>
        <v>8148500</v>
      </c>
    </row>
    <row r="27" spans="1:10" x14ac:dyDescent="0.25">
      <c r="A27" s="22"/>
      <c r="B27" s="13" t="s">
        <v>25</v>
      </c>
      <c r="C27" s="6">
        <v>595500</v>
      </c>
      <c r="D27" s="6">
        <v>0</v>
      </c>
      <c r="E27" s="6">
        <v>0</v>
      </c>
      <c r="F27" s="6">
        <v>0</v>
      </c>
      <c r="G27" s="6">
        <v>0</v>
      </c>
      <c r="H27" s="6">
        <f t="shared" si="15"/>
        <v>595500</v>
      </c>
    </row>
    <row r="28" spans="1:10" x14ac:dyDescent="0.25">
      <c r="A28" s="22"/>
      <c r="B28" s="13" t="s">
        <v>26</v>
      </c>
      <c r="C28" s="6">
        <v>1102500</v>
      </c>
      <c r="D28" s="6">
        <v>0</v>
      </c>
      <c r="E28" s="6">
        <v>0</v>
      </c>
      <c r="F28" s="6">
        <v>0</v>
      </c>
      <c r="G28" s="6">
        <v>0</v>
      </c>
      <c r="H28" s="6">
        <f t="shared" si="15"/>
        <v>1102500</v>
      </c>
    </row>
    <row r="29" spans="1:10" x14ac:dyDescent="0.25">
      <c r="A29" s="22"/>
      <c r="B29" s="13" t="s">
        <v>27</v>
      </c>
      <c r="C29" s="6">
        <v>2864500</v>
      </c>
      <c r="D29" s="6">
        <v>0</v>
      </c>
      <c r="E29" s="6">
        <v>0</v>
      </c>
      <c r="F29" s="6">
        <v>0</v>
      </c>
      <c r="G29" s="6">
        <v>0</v>
      </c>
      <c r="H29" s="6">
        <f t="shared" si="15"/>
        <v>2864500</v>
      </c>
    </row>
    <row r="30" spans="1:10" x14ac:dyDescent="0.25">
      <c r="A30" s="22"/>
      <c r="B30" s="15" t="s">
        <v>28</v>
      </c>
      <c r="C30" s="2"/>
      <c r="D30" s="2"/>
      <c r="E30" s="2"/>
      <c r="F30" s="2"/>
      <c r="G30" s="2"/>
      <c r="H30" s="2"/>
    </row>
    <row r="31" spans="1:10" x14ac:dyDescent="0.25">
      <c r="A31" s="22"/>
      <c r="B31" s="13" t="s">
        <v>29</v>
      </c>
      <c r="C31" s="6">
        <v>1297825.32</v>
      </c>
      <c r="D31" s="6">
        <v>0</v>
      </c>
      <c r="E31" s="6">
        <v>0</v>
      </c>
      <c r="F31" s="6">
        <v>0</v>
      </c>
      <c r="G31" s="6">
        <v>0</v>
      </c>
      <c r="H31" s="6">
        <f>SUM(C31:G31)</f>
        <v>1297825.32</v>
      </c>
    </row>
    <row r="32" spans="1:10" x14ac:dyDescent="0.25">
      <c r="A32" s="22"/>
      <c r="B32" s="13" t="s">
        <v>30</v>
      </c>
      <c r="C32" s="6">
        <v>907089.82</v>
      </c>
      <c r="D32" s="6">
        <v>0</v>
      </c>
      <c r="E32" s="6">
        <v>0</v>
      </c>
      <c r="F32" s="6">
        <v>0</v>
      </c>
      <c r="G32" s="6">
        <v>0</v>
      </c>
      <c r="H32" s="6">
        <f t="shared" ref="H32:H35" si="16">SUM(C32:G32)</f>
        <v>907089.82</v>
      </c>
      <c r="J32" s="19"/>
    </row>
    <row r="33" spans="1:10" x14ac:dyDescent="0.25">
      <c r="A33" s="22"/>
      <c r="B33" s="13" t="s">
        <v>31</v>
      </c>
      <c r="C33" s="6">
        <v>2118458.27</v>
      </c>
      <c r="D33" s="6">
        <v>0</v>
      </c>
      <c r="E33" s="6">
        <v>0</v>
      </c>
      <c r="F33" s="6">
        <v>0</v>
      </c>
      <c r="G33" s="6">
        <v>0</v>
      </c>
      <c r="H33" s="6">
        <f t="shared" si="16"/>
        <v>2118458.27</v>
      </c>
    </row>
    <row r="34" spans="1:10" x14ac:dyDescent="0.25">
      <c r="A34" s="22"/>
      <c r="B34" s="13" t="s">
        <v>32</v>
      </c>
      <c r="C34" s="6">
        <v>785183.88</v>
      </c>
      <c r="D34" s="6">
        <v>0</v>
      </c>
      <c r="E34" s="6">
        <v>0</v>
      </c>
      <c r="F34" s="6">
        <v>0</v>
      </c>
      <c r="G34" s="6">
        <v>0</v>
      </c>
      <c r="H34" s="6">
        <f t="shared" si="16"/>
        <v>785183.88</v>
      </c>
    </row>
    <row r="35" spans="1:10" x14ac:dyDescent="0.25">
      <c r="A35" s="22"/>
      <c r="B35" s="13" t="s">
        <v>33</v>
      </c>
      <c r="C35" s="6">
        <v>314533.24</v>
      </c>
      <c r="D35" s="6">
        <v>0</v>
      </c>
      <c r="E35" s="6">
        <v>0</v>
      </c>
      <c r="F35" s="6">
        <v>0</v>
      </c>
      <c r="G35" s="6">
        <v>0</v>
      </c>
      <c r="H35" s="6">
        <f t="shared" si="16"/>
        <v>314533.24</v>
      </c>
    </row>
    <row r="36" spans="1:10" x14ac:dyDescent="0.25">
      <c r="A36" s="22"/>
      <c r="B36" s="15" t="s">
        <v>34</v>
      </c>
      <c r="C36" s="2" t="s">
        <v>35</v>
      </c>
      <c r="D36" s="2"/>
      <c r="E36" s="2"/>
      <c r="F36" s="2"/>
      <c r="G36" s="2"/>
      <c r="H36" s="2"/>
    </row>
    <row r="37" spans="1:10" x14ac:dyDescent="0.25">
      <c r="A37" s="22"/>
      <c r="B37" s="13" t="s">
        <v>29</v>
      </c>
      <c r="C37" s="6">
        <v>692173.5</v>
      </c>
      <c r="D37" s="6">
        <v>0</v>
      </c>
      <c r="E37" s="6">
        <v>0</v>
      </c>
      <c r="F37" s="6">
        <v>0</v>
      </c>
      <c r="G37" s="6">
        <v>0</v>
      </c>
      <c r="H37" s="6">
        <f>SUM(C37:G37)</f>
        <v>692173.5</v>
      </c>
      <c r="J37" s="19"/>
    </row>
    <row r="38" spans="1:10" x14ac:dyDescent="0.25">
      <c r="A38" s="22"/>
      <c r="B38" s="13" t="s">
        <v>30</v>
      </c>
      <c r="C38" s="6">
        <v>483781.24</v>
      </c>
      <c r="D38" s="6">
        <v>0</v>
      </c>
      <c r="E38" s="6">
        <v>0</v>
      </c>
      <c r="F38" s="6">
        <v>0</v>
      </c>
      <c r="G38" s="6">
        <v>0</v>
      </c>
      <c r="H38" s="6">
        <f t="shared" ref="H38:H42" si="17">SUM(C38:G38)</f>
        <v>483781.24</v>
      </c>
    </row>
    <row r="39" spans="1:10" x14ac:dyDescent="0.25">
      <c r="A39" s="22"/>
      <c r="B39" s="13" t="s">
        <v>31</v>
      </c>
      <c r="C39" s="6">
        <v>1129844.4099999999</v>
      </c>
      <c r="D39" s="6">
        <v>0</v>
      </c>
      <c r="E39" s="6">
        <v>0</v>
      </c>
      <c r="F39" s="6">
        <v>0</v>
      </c>
      <c r="G39" s="6">
        <v>0</v>
      </c>
      <c r="H39" s="6">
        <f t="shared" si="17"/>
        <v>1129844.4099999999</v>
      </c>
    </row>
    <row r="40" spans="1:10" x14ac:dyDescent="0.25">
      <c r="A40" s="22"/>
      <c r="B40" s="13" t="s">
        <v>32</v>
      </c>
      <c r="C40" s="6">
        <v>418764.73</v>
      </c>
      <c r="D40" s="6">
        <v>0</v>
      </c>
      <c r="E40" s="6">
        <v>0</v>
      </c>
      <c r="F40" s="6">
        <v>0</v>
      </c>
      <c r="G40" s="6">
        <v>0</v>
      </c>
      <c r="H40" s="6">
        <f t="shared" si="17"/>
        <v>418764.73</v>
      </c>
    </row>
    <row r="41" spans="1:10" x14ac:dyDescent="0.25">
      <c r="A41" s="22"/>
      <c r="B41" s="13" t="s">
        <v>33</v>
      </c>
      <c r="C41" s="6">
        <v>167751.06</v>
      </c>
      <c r="D41" s="6">
        <v>0</v>
      </c>
      <c r="E41" s="6">
        <v>0</v>
      </c>
      <c r="F41" s="6">
        <v>0</v>
      </c>
      <c r="G41" s="6">
        <v>0</v>
      </c>
      <c r="H41" s="6">
        <f t="shared" si="17"/>
        <v>167751.06</v>
      </c>
    </row>
    <row r="42" spans="1:10" x14ac:dyDescent="0.25">
      <c r="A42" s="22"/>
      <c r="B42" s="14" t="s">
        <v>36</v>
      </c>
      <c r="C42" s="8">
        <f>SUM(C24:C41)</f>
        <v>22154905.469999995</v>
      </c>
      <c r="D42" s="8">
        <f t="shared" ref="D42:G42" si="18">SUM(D24:D41)</f>
        <v>0</v>
      </c>
      <c r="E42" s="8">
        <f t="shared" si="18"/>
        <v>0</v>
      </c>
      <c r="F42" s="8">
        <f t="shared" si="18"/>
        <v>0</v>
      </c>
      <c r="G42" s="8">
        <f t="shared" si="18"/>
        <v>0</v>
      </c>
      <c r="H42" s="8">
        <f t="shared" si="17"/>
        <v>22154905.469999995</v>
      </c>
    </row>
    <row r="43" spans="1:10" x14ac:dyDescent="0.25">
      <c r="A43" s="22"/>
      <c r="B43" s="16" t="s">
        <v>37</v>
      </c>
      <c r="C43" s="4">
        <f>C5+C8+C10+C12+C14+C21+C42</f>
        <v>26209329.109999996</v>
      </c>
      <c r="D43" s="4">
        <f t="shared" ref="D43:H43" si="19">D5+D8+D10+D12+D14+D21+D42</f>
        <v>11406623.629999999</v>
      </c>
      <c r="E43" s="4">
        <f t="shared" si="19"/>
        <v>8208823.6299999999</v>
      </c>
      <c r="F43" s="4">
        <f t="shared" si="19"/>
        <v>4061023.63</v>
      </c>
      <c r="G43" s="4">
        <f t="shared" si="19"/>
        <v>29700</v>
      </c>
      <c r="H43" s="4">
        <f t="shared" si="19"/>
        <v>49915500</v>
      </c>
    </row>
    <row r="44" spans="1:10" x14ac:dyDescent="0.25">
      <c r="A44" s="23"/>
      <c r="B44" s="15"/>
      <c r="C44" s="2"/>
      <c r="D44" s="2"/>
      <c r="E44" s="2"/>
      <c r="F44" s="2"/>
      <c r="G44" s="2"/>
      <c r="H44" s="2"/>
    </row>
    <row r="45" spans="1:10" x14ac:dyDescent="0.25">
      <c r="A45" s="21" t="s">
        <v>38</v>
      </c>
      <c r="B45" s="12" t="s">
        <v>38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</row>
    <row r="46" spans="1:10" x14ac:dyDescent="0.25">
      <c r="A46" s="22"/>
      <c r="B46" s="16" t="s">
        <v>39</v>
      </c>
      <c r="C46" s="4">
        <f>C45</f>
        <v>0</v>
      </c>
      <c r="D46" s="4">
        <f t="shared" ref="D46:H46" si="20">D45</f>
        <v>0</v>
      </c>
      <c r="E46" s="4">
        <f t="shared" si="20"/>
        <v>0</v>
      </c>
      <c r="F46" s="4">
        <f t="shared" si="20"/>
        <v>0</v>
      </c>
      <c r="G46" s="4">
        <f t="shared" si="20"/>
        <v>0</v>
      </c>
      <c r="H46" s="4">
        <f t="shared" si="20"/>
        <v>0</v>
      </c>
    </row>
    <row r="47" spans="1:10" x14ac:dyDescent="0.25">
      <c r="A47" s="23"/>
      <c r="B47" s="15"/>
      <c r="C47" s="2"/>
      <c r="D47" s="2"/>
      <c r="E47" s="2"/>
      <c r="F47" s="2"/>
      <c r="G47" s="2"/>
      <c r="H47" s="2"/>
    </row>
    <row r="48" spans="1:10" x14ac:dyDescent="0.25">
      <c r="A48" s="18" t="s">
        <v>40</v>
      </c>
      <c r="B48" s="10"/>
      <c r="C48" s="11">
        <f>C43+C46</f>
        <v>26209329.109999996</v>
      </c>
      <c r="D48" s="11">
        <f t="shared" ref="D48:H48" si="21">D43+D46</f>
        <v>11406623.629999999</v>
      </c>
      <c r="E48" s="11">
        <f t="shared" si="21"/>
        <v>8208823.6299999999</v>
      </c>
      <c r="F48" s="11">
        <f t="shared" si="21"/>
        <v>4061023.63</v>
      </c>
      <c r="G48" s="11">
        <f t="shared" si="21"/>
        <v>29700</v>
      </c>
      <c r="H48" s="11">
        <f t="shared" si="21"/>
        <v>49915500</v>
      </c>
    </row>
  </sheetData>
  <mergeCells count="2">
    <mergeCell ref="A45:A47"/>
    <mergeCell ref="A3:A44"/>
  </mergeCells>
  <pageMargins left="0.25" right="0.2" top="0.25" bottom="0.22" header="0.15" footer="0.15"/>
  <pageSetup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Budget</vt:lpstr>
      <vt:lpstr>Budget!Print_Area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2024-03-18T15:04:10Z</dcterms:created>
  <dcterms:modified xsi:type="dcterms:W3CDTF">2024-03-28T17:33:23Z</dcterms:modified>
</cp:coreProperties>
</file>