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28680" yWindow="-120" windowWidth="29040" windowHeight="15720" tabRatio="979" activeTab="2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16" l="1"/>
  <c r="J29" i="16"/>
  <c r="J49" i="16"/>
  <c r="J56" i="16"/>
  <c r="J18" i="31" l="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4" i="16"/>
  <c r="F54" i="16"/>
  <c r="G54" i="16"/>
  <c r="H54" i="16"/>
  <c r="D54" i="16"/>
  <c r="J53" i="16"/>
  <c r="J52" i="16"/>
  <c r="J54" i="16" s="1"/>
  <c r="E48" i="16"/>
  <c r="F48" i="16"/>
  <c r="G48" i="16"/>
  <c r="H48" i="16"/>
  <c r="D48" i="16"/>
  <c r="E43" i="16"/>
  <c r="F43" i="16"/>
  <c r="G43" i="16"/>
  <c r="H43" i="16"/>
  <c r="D43" i="16"/>
  <c r="J42" i="16"/>
  <c r="E37" i="16"/>
  <c r="F37" i="16"/>
  <c r="G37" i="16"/>
  <c r="H37" i="16"/>
  <c r="D37" i="16"/>
  <c r="J35" i="16"/>
  <c r="J36" i="16"/>
  <c r="J39" i="16"/>
  <c r="J40" i="16"/>
  <c r="J41" i="16"/>
  <c r="J45" i="16"/>
  <c r="J48" i="16" s="1"/>
  <c r="J46" i="16"/>
  <c r="J47" i="16"/>
  <c r="E33" i="16"/>
  <c r="F33" i="16"/>
  <c r="G33" i="16"/>
  <c r="H33" i="16"/>
  <c r="D33" i="16"/>
  <c r="J32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D49" i="16" l="1"/>
  <c r="D56" i="16" s="1"/>
  <c r="J26" i="16"/>
  <c r="J37" i="16"/>
  <c r="D16" i="30"/>
  <c r="E10" i="30"/>
  <c r="G10" i="30"/>
  <c r="J43" i="16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49" i="16"/>
  <c r="H56" i="16" s="1"/>
  <c r="J11" i="16"/>
  <c r="J13" i="16"/>
  <c r="J16" i="16" s="1"/>
  <c r="J55" i="29"/>
  <c r="J49" i="29"/>
  <c r="J50" i="28"/>
  <c r="J56" i="27"/>
  <c r="E49" i="16"/>
  <c r="E56" i="16" s="1"/>
  <c r="G49" i="16"/>
  <c r="G56" i="16" s="1"/>
  <c r="F49" i="16"/>
  <c r="F56" i="16" s="1"/>
  <c r="J16" i="30" l="1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D23" i="30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<sst xmlns="http://schemas.openxmlformats.org/spreadsheetml/2006/main" count="503" uniqueCount="85">
  <si>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</si>
  <si>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</si>
  <si>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</si>
  <si>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</si>
  <si>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</si>
  <si>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</si>
  <si>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</si>
  <si>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</si>
  <si>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</si>
  <si>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</si>
  <si>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</si>
  <si>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</si>
  <si>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</si>
  <si>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</si>
  <si>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</si>
  <si>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</si>
  <si>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</si>
  <si>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</si>
  <si>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</si>
  <si>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</si>
  <si>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</si>
  <si>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</si>
  <si>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</si>
  <si>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</si>
  <si>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</si>
  <si>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</si>
  <si>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</si>
  <si>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</si>
  <si>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</si>
  <si>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</si>
  <si>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</si>
  <si>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</si>
  <si>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</si>
  <si>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</si>
  <si>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</si>
  <si>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</si>
  <si>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</si>
  <si>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</si>
  <si>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</si>
  <si>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</si>
  <si>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</si>
  <si>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</si>
  <si>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</si>
  <si>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</si>
  <si>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</si>
  <si>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</si>
  <si>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</si>
  <si>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</si>
  <si>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</si>
  <si>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</si>
  <si>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</si>
  <si>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</si>
  <si>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</si>
  <si>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</si>
  <si>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</si>
  <si>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</si>
  <si>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</si>
  <si>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</si>
  <si>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</si>
  <si>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</si>
  <si>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</si>
  <si>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</si>
  <si>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</si>
  <si>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</si>
  <si>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</si>
  <si>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</si>
  <si>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</si>
  <si>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</si>
  <si>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</si>
  <si>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</si>
  <si>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</si>
  <si>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</si>
  <si>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</si>
  <si>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</si>
  <si>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</si>
  <si>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</si>
  <si>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</si>
  <si>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</si>
  <si>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</si>
  <si>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</si>
  <si>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LCWSA purchase of water leak detection equipment.</t>
  </si>
  <si>
    <t xml:space="preserve">Leak Noise Amplification System </t>
  </si>
  <si>
    <t>Correlator</t>
  </si>
  <si>
    <t>Contractor to perform Phases 1 of the Non-Revenue Water (NRW) Management Program for Town of Avon service areas. Assumes cost $30,000/project</t>
  </si>
  <si>
    <t>Contractor to perform Phases 1-5 of the Non-Revenue Water (NRW) Management Program for LCWSA service areas. Assumes cost $330,000/project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</si>
</sst>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70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25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71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54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59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72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73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74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75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76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77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78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AM30"/>
  <sheetViews>
    <sheetView showGridLines="0" zoomScale="83" zoomScaleNormal="85" workbookViewId="0">
      <selection activeCell="J50" sqref="J50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74" t="s">
        <v>1</v>
      </c>
      <c r="C3" s="74"/>
      <c r="D3" s="74"/>
      <c r="E3" s="74"/>
      <c r="F3" s="74"/>
      <c r="G3" s="74"/>
      <c r="H3" s="74"/>
      <c r="I3" s="74"/>
      <c r="J3" s="74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0</v>
      </c>
      <c r="E7" s="52">
        <f>'Measure 1 Budget'!E11+'Measure 2 Budget'!E11+'Measure 3 Budget'!E11+'Measure 4 Budget'!E11+'Measure 5 Budget'!E11</f>
        <v>0</v>
      </c>
      <c r="F7" s="52">
        <f>'Measure 1 Budget'!F11+'Measure 2 Budget'!F11+'Measure 3 Budget'!F11+'Measure 4 Budget'!F11+'Measure 5 Budget'!F11</f>
        <v>0</v>
      </c>
      <c r="G7" s="52">
        <f>'Measure 1 Budget'!G11+'Measure 2 Budget'!G11+'Measure 3 Budget'!G11+'Measure 4 Budget'!G11+'Measure 5 Budget'!G11</f>
        <v>0</v>
      </c>
      <c r="H7" s="52">
        <f>'Measure 1 Budget'!H11+'Measure 2 Budget'!H11+'Measure 3 Budget'!H11+'Measure 4 Budget'!H11+'Measure 5 Budget'!H11</f>
        <v>0</v>
      </c>
      <c r="I7" s="53"/>
      <c r="J7" s="52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Budget'!D16+'Measure 2 Budget'!D16+'Measure 3 Budget'!D16+'Measure 4 Budget'!D16+'Measure 5 Budget'!D16</f>
        <v>0</v>
      </c>
      <c r="E8" s="52">
        <f>'Measure 1 Budget'!E16+'Measure 2 Budget'!E16+'Measure 3 Budget'!E16+'Measure 4 Budget'!E16</f>
        <v>0</v>
      </c>
      <c r="F8" s="52">
        <f>'Measure 1 Budget'!F16+'Measure 2 Budget'!F16+'Measure 3 Budget'!F16+'Measure 4 Budget'!F16</f>
        <v>0</v>
      </c>
      <c r="G8" s="52">
        <f>'Measure 1 Budget'!G16+'Measure 2 Budget'!G16+'Measure 3 Budget'!G16+'Measure 4 Budget'!G16</f>
        <v>0</v>
      </c>
      <c r="H8" s="52">
        <f>'Measure 1 Budget'!H16+'Measure 2 Budget'!H16+'Measure 3 Budget'!H16+'Measure 4 Budget'!H16</f>
        <v>0</v>
      </c>
      <c r="I8" s="53"/>
      <c r="J8" s="52">
        <f t="shared" ref="J8:J14" si="0">SUM(D8:I8)</f>
        <v>0</v>
      </c>
    </row>
    <row r="9" spans="2:39" x14ac:dyDescent="0.25">
      <c r="B9" s="23"/>
      <c r="C9" s="51" t="s">
        <v>14</v>
      </c>
      <c r="D9" s="52">
        <f>'Measure 1 Budget'!D26+'Measure 2 Budget'!D27+'Measure 3 Budget'!D27+'Measure 4 Budget'!D27+'Measure 5 Budget'!D27</f>
        <v>0</v>
      </c>
      <c r="E9" s="52">
        <f>'Measure 1 Budget'!E26+'Measure 2 Budget'!E27+'Measure 3 Budget'!E27+'Measure 4 Budget'!E27</f>
        <v>0</v>
      </c>
      <c r="F9" s="52">
        <f>'Measure 1 Budget'!F26+'Measure 2 Budget'!F27+'Measure 3 Budget'!F27+'Measure 4 Budget'!F27</f>
        <v>0</v>
      </c>
      <c r="G9" s="52">
        <f>'Measure 1 Budget'!G26+'Measure 2 Budget'!G27+'Measure 3 Budget'!G27+'Measure 4 Budget'!G27</f>
        <v>0</v>
      </c>
      <c r="H9" s="52">
        <f>'Measure 1 Budget'!H26+'Measure 2 Budget'!H27+'Measure 3 Budget'!H27+'Measure 4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'Measure 1 Budget'!D33+'Measure 2 Budget'!D31+'Measure 3 Budget'!D31+'Measure 4 Budget'!D31+'Measure 5 Budget'!D31</f>
        <v>40000</v>
      </c>
      <c r="E10" s="52">
        <f>'Measure 1 Budget'!E33+'Measure 2 Budget'!E31+'Measure 3 Budget'!E31+'Measure 4 Budget'!E31</f>
        <v>0</v>
      </c>
      <c r="F10" s="52">
        <f>'Measure 1 Budget'!F33+'Measure 2 Budget'!F31+'Measure 3 Budget'!F31+'Measure 4 Budget'!F31</f>
        <v>0</v>
      </c>
      <c r="G10" s="52">
        <f>'Measure 1 Budget'!G33+'Measure 2 Budget'!G31+'Measure 3 Budget'!G31+'Measure 4 Budget'!G31</f>
        <v>0</v>
      </c>
      <c r="H10" s="52">
        <f>'Measure 1 Budget'!H33+'Measure 2 Budget'!H31+'Measure 3 Budget'!H31+'Measure 4 Budget'!H31</f>
        <v>0</v>
      </c>
      <c r="I10" s="53"/>
      <c r="J10" s="52">
        <f t="shared" si="0"/>
        <v>40000</v>
      </c>
    </row>
    <row r="11" spans="2:39" x14ac:dyDescent="0.25">
      <c r="B11" s="23"/>
      <c r="C11" s="51" t="s">
        <v>16</v>
      </c>
      <c r="D11" s="52">
        <f>'Measure 1 Budget'!D37+'Measure 2 Budget'!D35+'Measure 3 Budget'!D35+'Measure 4 Budget'!D35+'Measure 5 Budget'!D35</f>
        <v>0</v>
      </c>
      <c r="E11" s="52">
        <f>'Measure 1 Budget'!E37+'Measure 2 Budget'!E35+'Measure 3 Budget'!E35+'Measure 4 Budget'!E35</f>
        <v>0</v>
      </c>
      <c r="F11" s="52">
        <f>'Measure 1 Budget'!F37+'Measure 2 Budget'!F35+'Measure 3 Budget'!F35+'Measure 4 Budget'!F35</f>
        <v>0</v>
      </c>
      <c r="G11" s="52">
        <f>'Measure 1 Budget'!G37+'Measure 2 Budget'!G35+'Measure 3 Budget'!G35+'Measure 4 Budget'!G35</f>
        <v>0</v>
      </c>
      <c r="H11" s="52">
        <f>'Measure 1 Budget'!H37+'Measure 2 Budget'!H35+'Measure 3 Budget'!H35+'Measure 4 Budget'!H35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'Measure 1 Budget'!D43+'Measure 2 Budget'!D42+'Measure 3 Budget'!D42+'Measure 4 Budget'!D41+'Measure 5 Budget'!D41</f>
        <v>100000</v>
      </c>
      <c r="E12" s="52">
        <f>'Measure 1 Budget'!E43+'Measure 2 Budget'!E42+'Measure 3 Budget'!E42+'Measure 4 Budget'!E41</f>
        <v>115000</v>
      </c>
      <c r="F12" s="52">
        <f>'Measure 1 Budget'!F43+'Measure 2 Budget'!F42+'Measure 3 Budget'!F42+'Measure 4 Budget'!F41</f>
        <v>115000</v>
      </c>
      <c r="G12" s="52">
        <f>'Measure 1 Budget'!G43+'Measure 2 Budget'!G42+'Measure 3 Budget'!G42+'Measure 4 Budget'!G41</f>
        <v>30000</v>
      </c>
      <c r="H12" s="52">
        <f>'Measure 1 Budget'!H43+'Measure 2 Budget'!H42+'Measure 3 Budget'!H42+'Measure 4 Budget'!H41</f>
        <v>0</v>
      </c>
      <c r="I12" s="53"/>
      <c r="J12" s="52">
        <f t="shared" si="0"/>
        <v>360000</v>
      </c>
    </row>
    <row r="13" spans="2:39" x14ac:dyDescent="0.25">
      <c r="B13" s="23"/>
      <c r="C13" s="51" t="s">
        <v>18</v>
      </c>
      <c r="D13" s="52">
        <f>'Measure 1 Budget'!D48+'Measure 2 Budget'!D50+'Measure 3 Budget'!D50+'Measure 4 Budget'!D49+'Measure 5 Budget'!D49</f>
        <v>0</v>
      </c>
      <c r="E13" s="52">
        <f>'Measure 1 Budget'!E48+'Measure 2 Budget'!E50+'Measure 3 Budget'!E50+'Measure 4 Budget'!E49</f>
        <v>0</v>
      </c>
      <c r="F13" s="52">
        <f>'Measure 1 Budget'!F48+'Measure 2 Budget'!F50+'Measure 3 Budget'!F50+'Measure 4 Budget'!F49</f>
        <v>0</v>
      </c>
      <c r="G13" s="52">
        <f>'Measure 1 Budget'!G48+'Measure 2 Budget'!G50+'Measure 3 Budget'!G50+'Measure 4 Budget'!G49</f>
        <v>0</v>
      </c>
      <c r="H13" s="52">
        <f>'Measure 1 Budget'!H48+'Measure 2 Budget'!H50+'Measure 3 Budget'!H50+'Measure 4 Budget'!H49</f>
        <v>0</v>
      </c>
      <c r="I13" s="53"/>
      <c r="J13" s="52">
        <f t="shared" si="0"/>
        <v>0</v>
      </c>
    </row>
    <row r="14" spans="2:39" x14ac:dyDescent="0.25">
      <c r="B14" s="24"/>
      <c r="C14" s="9" t="s">
        <v>19</v>
      </c>
      <c r="D14" s="16">
        <f>D13+D12+D11+D10+D9+D8+D7</f>
        <v>140000</v>
      </c>
      <c r="E14" s="16">
        <f>E13+E12+E11+E10+E9+E8+E7</f>
        <v>115000</v>
      </c>
      <c r="F14" s="16">
        <f>F13+F12+F11+F10+F9+F8+F7</f>
        <v>115000</v>
      </c>
      <c r="G14" s="16">
        <f>G13+G12+G11+G10+G9+G8+G7</f>
        <v>30000</v>
      </c>
      <c r="H14" s="16">
        <f>H13+H12+H11+H10+H9+H8+H7</f>
        <v>0</v>
      </c>
      <c r="J14" s="16">
        <f t="shared" si="0"/>
        <v>400000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Budget'!D54+'Measure 2 Budget'!D56+'Measure 3 Budget'!D56+'Measure 4 Budget'!D55+'Measure 5 Budget'!D55</f>
        <v>0</v>
      </c>
      <c r="E16" s="59">
        <f>'Measure 1 Budget'!E54+'Measure 2 Budget'!E56+'Measure 3 Budget'!E56+'Measure 4 Budget'!E55</f>
        <v>0</v>
      </c>
      <c r="F16" s="59">
        <f>'Measure 1 Budget'!F54+'Measure 2 Budget'!F56+'Measure 3 Budget'!F56+'Measure 4 Budget'!F55</f>
        <v>0</v>
      </c>
      <c r="G16" s="59">
        <f>'Measure 1 Budget'!G54+'Measure 2 Budget'!G56+'Measure 3 Budget'!G56+'Measure 4 Budget'!G55</f>
        <v>0</v>
      </c>
      <c r="H16" s="59">
        <f>'Measure 1 Budget'!H54+'Measure 2 Budget'!H56+'Measure 3 Budget'!H56+'Measure 4 Budget'!H55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140000</v>
      </c>
      <c r="E18" s="54">
        <f>E14+E16</f>
        <v>115000</v>
      </c>
      <c r="F18" s="54">
        <f>F14+F16</f>
        <v>115000</v>
      </c>
      <c r="G18" s="54">
        <f>G14+G16</f>
        <v>30000</v>
      </c>
      <c r="H18" s="54">
        <f>H14+H16</f>
        <v>0</v>
      </c>
      <c r="I18" s="55"/>
      <c r="J18" s="70">
        <f>J14+J16</f>
        <v>400000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76"/>
      <c r="F21" s="76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77" t="s">
        <v>27</v>
      </c>
      <c r="F22" s="77"/>
      <c r="H22"/>
      <c r="I22"/>
    </row>
    <row r="23" spans="2:10" ht="15" customHeight="1" x14ac:dyDescent="0.25">
      <c r="B23" s="51">
        <v>1</v>
      </c>
      <c r="C23" s="57" t="s">
        <v>28</v>
      </c>
      <c r="D23" s="58">
        <f>'Measure 1 Budget'!J56</f>
        <v>400000</v>
      </c>
      <c r="E23" s="75">
        <f>D23/D$29</f>
        <v>1</v>
      </c>
      <c r="F23" s="75"/>
      <c r="H23"/>
      <c r="I23"/>
    </row>
    <row r="24" spans="2:10" ht="15" customHeight="1" x14ac:dyDescent="0.25">
      <c r="B24" s="51">
        <v>2</v>
      </c>
      <c r="C24" s="52" t="s">
        <v>29</v>
      </c>
      <c r="D24" s="58">
        <f>'Measure 2 Budget'!J58</f>
        <v>0</v>
      </c>
      <c r="E24" s="75">
        <f t="shared" ref="E24:E27" si="1">D24/D$29</f>
        <v>0</v>
      </c>
      <c r="F24" s="75"/>
      <c r="H24"/>
      <c r="I24"/>
    </row>
    <row r="25" spans="2:10" ht="15" customHeight="1" x14ac:dyDescent="0.25">
      <c r="B25" s="51">
        <v>3</v>
      </c>
      <c r="C25" s="52" t="s">
        <v>30</v>
      </c>
      <c r="D25" s="58">
        <f>'Measure 3 Budget'!J58</f>
        <v>0</v>
      </c>
      <c r="E25" s="75">
        <f t="shared" si="1"/>
        <v>0</v>
      </c>
      <c r="F25" s="75"/>
      <c r="H25"/>
      <c r="I25"/>
    </row>
    <row r="26" spans="2:10" ht="15" customHeight="1" x14ac:dyDescent="0.25">
      <c r="B26" s="51">
        <v>4</v>
      </c>
      <c r="C26" s="52" t="s">
        <v>31</v>
      </c>
      <c r="D26" s="58">
        <f>'Measure 4 Budget'!J57</f>
        <v>0</v>
      </c>
      <c r="E26" s="75">
        <f t="shared" si="1"/>
        <v>0</v>
      </c>
      <c r="F26" s="75"/>
      <c r="H26"/>
      <c r="I26"/>
    </row>
    <row r="27" spans="2:10" ht="15" customHeight="1" x14ac:dyDescent="0.25">
      <c r="B27" s="51">
        <v>5</v>
      </c>
      <c r="C27" s="52" t="s">
        <v>32</v>
      </c>
      <c r="D27" s="58">
        <v>0</v>
      </c>
      <c r="E27" s="75">
        <f t="shared" si="1"/>
        <v>0</v>
      </c>
      <c r="F27" s="75"/>
      <c r="H27"/>
      <c r="I27"/>
    </row>
    <row r="28" spans="2:10" ht="15" customHeight="1" x14ac:dyDescent="0.25">
      <c r="B28" s="51"/>
      <c r="C28" s="52"/>
      <c r="D28" s="58"/>
      <c r="E28" s="75"/>
      <c r="F28" s="75"/>
      <c r="H28"/>
      <c r="I28"/>
    </row>
    <row r="29" spans="2:10" ht="15" customHeight="1" x14ac:dyDescent="0.25">
      <c r="B29" s="51" t="s">
        <v>33</v>
      </c>
      <c r="C29" s="52"/>
      <c r="D29" s="58">
        <f>SUM(D23:D28)</f>
        <v>400000</v>
      </c>
      <c r="E29" s="75">
        <f t="shared" ref="E29" si="2">SUM(E23:E28)</f>
        <v>1</v>
      </c>
      <c r="F29" s="75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 tint="0.39997558519241921"/>
    <pageSetUpPr fitToPage="1"/>
  </sheetPr>
  <dimension ref="B2:AM71"/>
  <sheetViews>
    <sheetView showGridLines="0" tabSelected="1" topLeftCell="A16" zoomScale="85" zoomScaleNormal="85" workbookViewId="0">
      <selection activeCell="J34" sqref="J34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42.1406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2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2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72" t="s">
        <v>81</v>
      </c>
      <c r="D28" s="73">
        <v>10000</v>
      </c>
      <c r="E28" s="10"/>
      <c r="F28" s="10"/>
      <c r="G28" s="10"/>
      <c r="H28" s="10"/>
      <c r="J28" s="15">
        <f>SUM(D28:H28)</f>
        <v>10000</v>
      </c>
    </row>
    <row r="29" spans="2:10" x14ac:dyDescent="0.25">
      <c r="B29" s="23"/>
      <c r="C29" s="72" t="s">
        <v>82</v>
      </c>
      <c r="D29" s="73">
        <v>30000</v>
      </c>
      <c r="E29" s="10"/>
      <c r="F29" s="10"/>
      <c r="G29" s="10"/>
      <c r="H29" s="10"/>
      <c r="J29" s="15">
        <f>SUM(D29:H29)</f>
        <v>30000</v>
      </c>
    </row>
    <row r="30" spans="2:10" x14ac:dyDescent="0.25">
      <c r="B30" s="23"/>
      <c r="C30" s="72"/>
      <c r="D30" s="73"/>
      <c r="E30" s="10"/>
      <c r="F30" s="10"/>
      <c r="G30" s="10"/>
      <c r="H30" s="10"/>
      <c r="J30" s="15"/>
    </row>
    <row r="31" spans="2:10" x14ac:dyDescent="0.25">
      <c r="B31" s="23"/>
      <c r="C31" s="25"/>
      <c r="D31" s="15"/>
      <c r="E31" s="10"/>
      <c r="F31" s="10"/>
      <c r="G31" s="10"/>
      <c r="H31" s="10"/>
      <c r="J31" s="15"/>
    </row>
    <row r="32" spans="2:10" x14ac:dyDescent="0.25">
      <c r="B32" s="23" t="s">
        <v>40</v>
      </c>
      <c r="C32" s="28" t="s">
        <v>40</v>
      </c>
      <c r="D32" s="13" t="s">
        <v>36</v>
      </c>
      <c r="E32" s="10"/>
      <c r="F32" s="10"/>
      <c r="G32" s="10"/>
      <c r="H32" s="10"/>
      <c r="J32" s="15">
        <f t="shared" ref="J32:J49" si="5">SUM(D32:H32)</f>
        <v>0</v>
      </c>
    </row>
    <row r="33" spans="2:10" x14ac:dyDescent="0.25">
      <c r="B33" s="23"/>
      <c r="C33" s="9" t="s">
        <v>15</v>
      </c>
      <c r="D33" s="12">
        <f>SUM(D28:D32)</f>
        <v>40000</v>
      </c>
      <c r="E33" s="12">
        <f t="shared" ref="E33:H33" si="6">SUM(E28:E32)</f>
        <v>0</v>
      </c>
      <c r="F33" s="12">
        <f t="shared" si="6"/>
        <v>0</v>
      </c>
      <c r="G33" s="12">
        <f t="shared" si="6"/>
        <v>0</v>
      </c>
      <c r="H33" s="12">
        <f t="shared" si="6"/>
        <v>0</v>
      </c>
      <c r="J33" s="16">
        <f>SUM(J28:J32)</f>
        <v>40000</v>
      </c>
    </row>
    <row r="34" spans="2:10" x14ac:dyDescent="0.25">
      <c r="B34" s="23"/>
      <c r="C34" s="14" t="s">
        <v>41</v>
      </c>
      <c r="D34" s="13" t="s">
        <v>36</v>
      </c>
      <c r="E34" s="10"/>
      <c r="F34" s="10"/>
      <c r="G34" s="10"/>
      <c r="H34" s="10"/>
      <c r="J34" s="15"/>
    </row>
    <row r="35" spans="2:10" ht="30" x14ac:dyDescent="0.25">
      <c r="B35" s="23"/>
      <c r="C35" s="72" t="s">
        <v>80</v>
      </c>
      <c r="D35" s="15"/>
      <c r="E35" s="15"/>
      <c r="F35" s="15"/>
      <c r="G35" s="15"/>
      <c r="H35" s="15"/>
      <c r="I35" s="35"/>
      <c r="J35" s="15">
        <f t="shared" si="5"/>
        <v>0</v>
      </c>
    </row>
    <row r="36" spans="2:10" x14ac:dyDescent="0.25">
      <c r="B36" s="23"/>
      <c r="C36" s="25"/>
      <c r="D36" s="15"/>
      <c r="E36" s="11"/>
      <c r="F36" s="11"/>
      <c r="G36" s="11"/>
      <c r="H36" s="11"/>
      <c r="J36" s="15">
        <f t="shared" si="5"/>
        <v>0</v>
      </c>
    </row>
    <row r="37" spans="2:10" x14ac:dyDescent="0.25">
      <c r="B37" s="23"/>
      <c r="C37" s="9" t="s">
        <v>16</v>
      </c>
      <c r="D37" s="16">
        <f>SUM(D35:D36)</f>
        <v>0</v>
      </c>
      <c r="E37" s="16">
        <f t="shared" ref="E37:H37" si="7">SUM(E35:E36)</f>
        <v>0</v>
      </c>
      <c r="F37" s="16">
        <f t="shared" si="7"/>
        <v>0</v>
      </c>
      <c r="G37" s="16">
        <f t="shared" si="7"/>
        <v>0</v>
      </c>
      <c r="H37" s="16">
        <f t="shared" si="7"/>
        <v>0</v>
      </c>
      <c r="J37" s="16">
        <f>SUM(J35:J36)</f>
        <v>0</v>
      </c>
    </row>
    <row r="38" spans="2:10" x14ac:dyDescent="0.25">
      <c r="B38" s="23"/>
      <c r="C38" s="14" t="s">
        <v>42</v>
      </c>
      <c r="D38" s="13" t="s">
        <v>36</v>
      </c>
      <c r="E38" s="10"/>
      <c r="F38" s="10"/>
      <c r="G38" s="10"/>
      <c r="H38" s="10"/>
      <c r="J38" s="15"/>
    </row>
    <row r="39" spans="2:10" ht="60" x14ac:dyDescent="0.25">
      <c r="B39" s="23"/>
      <c r="C39" s="72" t="s">
        <v>84</v>
      </c>
      <c r="D39" s="15">
        <v>100000</v>
      </c>
      <c r="E39" s="15">
        <v>115000</v>
      </c>
      <c r="F39" s="15">
        <v>115000</v>
      </c>
      <c r="G39" s="15"/>
      <c r="H39" s="15"/>
      <c r="I39" s="35"/>
      <c r="J39" s="15">
        <f t="shared" si="5"/>
        <v>330000</v>
      </c>
    </row>
    <row r="40" spans="2:10" ht="60" x14ac:dyDescent="0.25">
      <c r="B40" s="23"/>
      <c r="C40" s="72" t="s">
        <v>83</v>
      </c>
      <c r="D40" s="15"/>
      <c r="E40" s="15"/>
      <c r="F40" s="15"/>
      <c r="G40" s="15">
        <v>30000</v>
      </c>
      <c r="H40" s="15"/>
      <c r="I40" s="35"/>
      <c r="J40" s="15">
        <f t="shared" si="5"/>
        <v>30000</v>
      </c>
    </row>
    <row r="41" spans="2:10" x14ac:dyDescent="0.25">
      <c r="B41" s="23"/>
      <c r="C41" s="25"/>
      <c r="D41" s="15"/>
      <c r="E41" s="15"/>
      <c r="F41" s="15"/>
      <c r="G41" s="15"/>
      <c r="H41" s="15"/>
      <c r="I41" s="35"/>
      <c r="J41" s="15">
        <f t="shared" si="5"/>
        <v>0</v>
      </c>
    </row>
    <row r="42" spans="2:10" x14ac:dyDescent="0.25">
      <c r="B42" s="23"/>
      <c r="C42" s="25"/>
      <c r="D42" s="15"/>
      <c r="E42" s="11"/>
      <c r="F42" s="11"/>
      <c r="G42" s="11"/>
      <c r="H42" s="11"/>
      <c r="J42" s="15">
        <f t="shared" si="5"/>
        <v>0</v>
      </c>
    </row>
    <row r="43" spans="2:10" x14ac:dyDescent="0.25">
      <c r="B43" s="23"/>
      <c r="C43" s="9" t="s">
        <v>17</v>
      </c>
      <c r="D43" s="16">
        <f>SUM(D39:D42)</f>
        <v>100000</v>
      </c>
      <c r="E43" s="16">
        <f t="shared" ref="E43:H43" si="8">SUM(E39:E42)</f>
        <v>115000</v>
      </c>
      <c r="F43" s="16">
        <f t="shared" si="8"/>
        <v>115000</v>
      </c>
      <c r="G43" s="16">
        <f t="shared" si="8"/>
        <v>30000</v>
      </c>
      <c r="H43" s="16">
        <f t="shared" si="8"/>
        <v>0</v>
      </c>
      <c r="J43" s="16">
        <f>SUM(J39:J42)</f>
        <v>360000</v>
      </c>
    </row>
    <row r="44" spans="2:10" x14ac:dyDescent="0.25">
      <c r="B44" s="23"/>
      <c r="C44" s="14" t="s">
        <v>43</v>
      </c>
      <c r="D44" s="13" t="s">
        <v>36</v>
      </c>
      <c r="E44" s="10"/>
      <c r="F44" s="10"/>
      <c r="G44" s="10"/>
      <c r="H44" s="10"/>
      <c r="J44" s="15"/>
    </row>
    <row r="45" spans="2:10" x14ac:dyDescent="0.25">
      <c r="B45" s="23"/>
      <c r="C45" s="25"/>
      <c r="D45" s="15"/>
      <c r="E45" s="44"/>
      <c r="F45" s="44"/>
      <c r="G45" s="44"/>
      <c r="H45" s="44"/>
      <c r="J45" s="15">
        <f t="shared" si="5"/>
        <v>0</v>
      </c>
    </row>
    <row r="46" spans="2:10" x14ac:dyDescent="0.25">
      <c r="B46" s="23"/>
      <c r="C46" s="25"/>
      <c r="D46" s="15"/>
      <c r="E46" s="60"/>
      <c r="F46" s="60"/>
      <c r="G46" s="60"/>
      <c r="H46" s="60"/>
      <c r="J46" s="15">
        <f t="shared" si="5"/>
        <v>0</v>
      </c>
    </row>
    <row r="47" spans="2:10" x14ac:dyDescent="0.25">
      <c r="B47" s="23"/>
      <c r="C47" s="10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4"/>
      <c r="C48" s="9" t="s">
        <v>18</v>
      </c>
      <c r="D48" s="16">
        <f>SUM(D45:D47)</f>
        <v>0</v>
      </c>
      <c r="E48" s="16">
        <f>SUM(E45:E47)</f>
        <v>0</v>
      </c>
      <c r="F48" s="16">
        <f>SUM(F45:F47)</f>
        <v>0</v>
      </c>
      <c r="G48" s="16">
        <f>SUM(G45:G47)</f>
        <v>0</v>
      </c>
      <c r="H48" s="16">
        <f>SUM(H45:H47)</f>
        <v>0</v>
      </c>
      <c r="J48" s="16">
        <f>SUM(J45:J47)</f>
        <v>0</v>
      </c>
    </row>
    <row r="49" spans="2:10" x14ac:dyDescent="0.25">
      <c r="B49" s="24"/>
      <c r="C49" s="9" t="s">
        <v>19</v>
      </c>
      <c r="D49" s="16">
        <f>SUM(D48,D43,D37,D33,D26,D16,D11)</f>
        <v>140000</v>
      </c>
      <c r="E49" s="16">
        <f>SUM(E48,E43,E37,E33,E26,E16,E11)</f>
        <v>115000</v>
      </c>
      <c r="F49" s="16">
        <f>SUM(F48,F43,F37,F33,F26,F16,F11)</f>
        <v>115000</v>
      </c>
      <c r="G49" s="16">
        <f>SUM(G48,G43,G37,G33,G26,G16,G11)</f>
        <v>30000</v>
      </c>
      <c r="H49" s="16">
        <f>SUM(H48,H43,H37,H33,H26,H16,H11)</f>
        <v>0</v>
      </c>
      <c r="J49" s="16">
        <f>SUM(D49:H49)</f>
        <v>400000</v>
      </c>
    </row>
    <row r="50" spans="2:10" x14ac:dyDescent="0.25">
      <c r="B50" s="6"/>
      <c r="D50"/>
      <c r="E50"/>
      <c r="H50"/>
      <c r="I50"/>
      <c r="J50" t="s">
        <v>20</v>
      </c>
    </row>
    <row r="51" spans="2:10" ht="30" x14ac:dyDescent="0.25">
      <c r="B51" s="71" t="s">
        <v>44</v>
      </c>
      <c r="C51" s="17" t="s">
        <v>44</v>
      </c>
      <c r="D51" s="18"/>
      <c r="E51" s="18"/>
      <c r="F51" s="18"/>
      <c r="G51" s="18"/>
      <c r="H51" s="18"/>
      <c r="I51"/>
      <c r="J51" s="18" t="s">
        <v>20</v>
      </c>
    </row>
    <row r="52" spans="2:10" x14ac:dyDescent="0.25">
      <c r="B52" s="23"/>
      <c r="C52" s="25"/>
      <c r="D52" s="13"/>
      <c r="E52" s="10"/>
      <c r="F52" s="10"/>
      <c r="G52" s="10"/>
      <c r="H52" s="10"/>
      <c r="J52" s="15">
        <f>SUM(D52:H52)</f>
        <v>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 t="shared" ref="J53" si="9">SUM(D53:H53)</f>
        <v>0</v>
      </c>
    </row>
    <row r="54" spans="2:10" x14ac:dyDescent="0.25">
      <c r="B54" s="24"/>
      <c r="C54" s="9" t="s">
        <v>21</v>
      </c>
      <c r="D54" s="16">
        <f>SUM(D52:D53)</f>
        <v>0</v>
      </c>
      <c r="E54" s="16">
        <f t="shared" ref="E54:H54" si="10">SUM(E52:E53)</f>
        <v>0</v>
      </c>
      <c r="F54" s="16">
        <f t="shared" si="10"/>
        <v>0</v>
      </c>
      <c r="G54" s="16">
        <f t="shared" si="10"/>
        <v>0</v>
      </c>
      <c r="H54" s="16">
        <f t="shared" si="10"/>
        <v>0</v>
      </c>
      <c r="J54" s="16">
        <f>SUM(J52:J53)</f>
        <v>0</v>
      </c>
    </row>
    <row r="55" spans="2:10" ht="15.75" thickBot="1" x14ac:dyDescent="0.3">
      <c r="B55" s="6"/>
      <c r="D55"/>
      <c r="E55"/>
      <c r="H55"/>
      <c r="I55"/>
      <c r="J55" t="s">
        <v>20</v>
      </c>
    </row>
    <row r="56" spans="2:10" s="1" customFormat="1" ht="30.75" thickBot="1" x14ac:dyDescent="0.3">
      <c r="B56" s="19" t="s">
        <v>22</v>
      </c>
      <c r="C56" s="19"/>
      <c r="D56" s="20">
        <f>SUM(D54,D49)</f>
        <v>140000</v>
      </c>
      <c r="E56" s="20">
        <f t="shared" ref="E56:J56" si="11">SUM(E54,E49)</f>
        <v>115000</v>
      </c>
      <c r="F56" s="20">
        <f t="shared" si="11"/>
        <v>115000</v>
      </c>
      <c r="G56" s="20">
        <f t="shared" si="11"/>
        <v>30000</v>
      </c>
      <c r="H56" s="20">
        <f t="shared" si="11"/>
        <v>0</v>
      </c>
      <c r="I56" s="7"/>
      <c r="J56" s="20">
        <f>SUM(J54,J49)</f>
        <v>400000</v>
      </c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</sheetData>
  <pageMargins left="0.7" right="0.7" top="0.75" bottom="0.75" header="0.3" footer="0.3"/>
  <pageSetup scale="97" fitToHeight="0" orientation="landscape" r:id="rId1"/>
  <ignoredErrors>
    <ignoredError sqref="J19:J25 J35 J39:J41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40</v>
      </c>
      <c r="E19" s="11" t="s">
        <v>40</v>
      </c>
      <c r="F19" s="11" t="s">
        <v>40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45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46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43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M68"/>
  <sheetViews>
    <sheetView showGridLines="0" topLeftCell="A19" zoomScale="85" zoomScaleNormal="85" workbookViewId="0">
      <selection activeCell="C37" sqref="C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 t="s">
        <v>50</v>
      </c>
      <c r="D18" s="15" t="s">
        <v>40</v>
      </c>
      <c r="E18" s="11" t="s">
        <v>40</v>
      </c>
      <c r="F18" s="11" t="s">
        <v>40</v>
      </c>
      <c r="G18" s="11"/>
      <c r="H18" s="11"/>
      <c r="J18" s="15"/>
    </row>
    <row r="19" spans="2:10" x14ac:dyDescent="0.25">
      <c r="B19" s="23"/>
      <c r="C19" s="29" t="s">
        <v>51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52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53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54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55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56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57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58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40</v>
      </c>
      <c r="C29" s="28" t="s">
        <v>40</v>
      </c>
      <c r="D29" s="13" t="s">
        <v>36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41</v>
      </c>
      <c r="D31" s="13" t="s">
        <v>36</v>
      </c>
      <c r="E31" s="10"/>
      <c r="F31" s="10"/>
      <c r="G31" s="10"/>
      <c r="H31" s="10"/>
      <c r="J31" s="15"/>
    </row>
    <row r="32" spans="2:10" x14ac:dyDescent="0.25">
      <c r="B32" s="23"/>
      <c r="C32" s="25" t="s">
        <v>59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42</v>
      </c>
      <c r="D35" s="13" t="s">
        <v>36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60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61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62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43</v>
      </c>
      <c r="D41" s="13" t="s">
        <v>36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63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64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44</v>
      </c>
      <c r="C48" s="17" t="s">
        <v>44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M73"/>
  <sheetViews>
    <sheetView showGridLines="0" zoomScale="85" zoomScaleNormal="85" workbookViewId="0">
      <pane xSplit="3" ySplit="6" topLeftCell="D21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25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53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54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57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66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67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68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69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2755580c-7c5f-43cf-bd85-5c868b718937"/>
    <ds:schemaRef ds:uri="http://schemas.microsoft.com/sharepoint/v3"/>
    <ds:schemaRef ds:uri="3d00cabe-74f9-499f-ba26-1e0076cbc6cc"/>
    <ds:schemaRef ds:uri="http://purl.org/dc/terms/"/>
    <ds:schemaRef ds:uri="http://schemas.microsoft.com/sharepoint/v3/fields"/>
    <ds:schemaRef ds:uri="http://schemas.microsoft.com/sharepoint.v3"/>
    <ds:schemaRef ds:uri="http://schemas.microsoft.com/office/2006/documentManagement/types"/>
    <ds:schemaRef ds:uri="4ffa91fb-a0ff-4ac5-b2db-65c790d184a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2024-03-28T14:36:12Z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