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38505" yWindow="-6375" windowWidth="38625" windowHeight="20475" tabRatio="979" activeTab="2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51" i="16"/>
  <c r="J45" i="16"/>
  <c r="J40" i="16"/>
  <c r="J34" i="16"/>
  <c r="J30" i="16"/>
  <c r="J26" i="16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G10" i="30" s="1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D16" i="30" s="1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E10" i="30" s="1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1" i="16"/>
  <c r="F51" i="16"/>
  <c r="G51" i="16"/>
  <c r="H51" i="16"/>
  <c r="D51" i="16"/>
  <c r="J50" i="16"/>
  <c r="J49" i="16"/>
  <c r="E45" i="16"/>
  <c r="F45" i="16"/>
  <c r="G45" i="16"/>
  <c r="H45" i="16"/>
  <c r="D45" i="16"/>
  <c r="E40" i="16"/>
  <c r="F40" i="16"/>
  <c r="G40" i="16"/>
  <c r="H40" i="16"/>
  <c r="D40" i="16"/>
  <c r="D46" i="16" s="1"/>
  <c r="D53" i="16" s="1"/>
  <c r="J39" i="16"/>
  <c r="E34" i="16"/>
  <c r="F34" i="16"/>
  <c r="G34" i="16"/>
  <c r="H34" i="16"/>
  <c r="D34" i="16"/>
  <c r="J32" i="16"/>
  <c r="J33" i="16"/>
  <c r="J36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E9" i="30" l="1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J10" i="30" s="1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16" i="30"/>
  <c r="E51" i="27"/>
  <c r="E58" i="27" s="1"/>
  <c r="F51" i="27"/>
  <c r="F58" i="27" s="1"/>
  <c r="H46" i="16"/>
  <c r="H53" i="16" s="1"/>
  <c r="J11" i="16"/>
  <c r="J13" i="16"/>
  <c r="J16" i="16" s="1"/>
  <c r="J55" i="29"/>
  <c r="J49" i="29"/>
  <c r="J50" i="28"/>
  <c r="J56" i="27"/>
  <c r="E46" i="16"/>
  <c r="E53" i="16" s="1"/>
  <c r="G46" i="16"/>
  <c r="G53" i="16" s="1"/>
  <c r="F46" i="16"/>
  <c r="F53" i="16" s="1"/>
  <c r="J11" i="30" l="1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46" i="16"/>
  <c r="J53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<sst xmlns="http://schemas.openxmlformats.org/spreadsheetml/2006/main" count="499" uniqueCount="81">
  <si>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</si>
  <si>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</si>
  <si>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</si>
  <si>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</si>
  <si>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</si>
  <si>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</si>
  <si>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</si>
  <si>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</si>
  <si>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</si>
  <si>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</si>
  <si>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</si>
  <si>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</si>
  <si>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</si>
  <si>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</si>
  <si>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</si>
  <si>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</si>
  <si>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</si>
  <si>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</si>
  <si>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</si>
  <si>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</si>
  <si>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</si>
  <si>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</si>
  <si>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</si>
  <si>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</si>
  <si>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</si>
  <si>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</si>
  <si>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</si>
  <si>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</si>
  <si>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</si>
  <si>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</si>
  <si>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</si>
  <si>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</si>
  <si>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</si>
  <si>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</si>
  <si>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</si>
  <si>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</si>
  <si>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</si>
  <si>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</si>
  <si>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</si>
  <si>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</si>
  <si>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</si>
  <si>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</si>
  <si>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</si>
  <si>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</si>
  <si>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</si>
  <si>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</si>
  <si>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</si>
  <si>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</si>
  <si>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</si>
  <si>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</si>
  <si>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</si>
  <si>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</si>
  <si>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</si>
  <si>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</si>
  <si>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</si>
  <si>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</si>
  <si>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</si>
  <si>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</si>
  <si>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</si>
  <si>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</si>
  <si>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</si>
  <si>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</si>
  <si>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</si>
  <si>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</si>
  <si>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</si>
  <si>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</si>
  <si>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</si>
  <si>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</si>
  <si>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</si>
  <si>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</si>
  <si>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</si>
  <si>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</si>
  <si>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</si>
  <si>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</si>
  <si>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</si>
  <si>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</si>
  <si>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</si>
  <si>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</si>
  <si>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</si>
  <si>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</si>
  <si>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Contractor to purchase and install 11 geothermal HVAC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</si>
</sst>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8"/>
  <sheetViews>
    <sheetView showGridLines="0" zoomScale="90" zoomScaleNormal="90" workbookViewId="0">
      <selection activeCell="V7" sqref="V7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4"/>
      <c r="E2" s="4"/>
      <c r="J2" s="39"/>
      <c r="K2" s="4"/>
    </row>
    <row r="3" spans="4:11" x14ac:dyDescent="0.25">
      <c r="D3" s="4"/>
      <c r="E3" s="4"/>
      <c r="J3" s="37"/>
      <c r="K3" s="38"/>
    </row>
    <row r="4" spans="4:11" x14ac:dyDescent="0.25">
      <c r="D4" s="5"/>
      <c r="E4" s="4"/>
    </row>
    <row r="9" spans="4:11" x14ac:dyDescent="0.25">
      <c r="J9" s="26"/>
    </row>
    <row r="17" spans="5:18" x14ac:dyDescent="0.25">
      <c r="E17" s="40"/>
      <c r="F17" s="40"/>
      <c r="G17" s="40"/>
      <c r="H17" s="40"/>
      <c r="I17" s="40"/>
    </row>
    <row r="18" spans="5:18" x14ac:dyDescent="0.25">
      <c r="E18" s="40"/>
      <c r="F18" s="40"/>
      <c r="G18" s="40"/>
      <c r="H18" s="40"/>
      <c r="I18" s="40"/>
    </row>
    <row r="27" spans="5:18" ht="23.25" x14ac:dyDescent="0.35">
      <c r="Q27" s="76"/>
      <c r="R27" s="77"/>
    </row>
    <row r="28" spans="5:18" x14ac:dyDescent="0.25">
      <c r="Q28" s="78"/>
      <c r="R28" s="7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34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70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ht="30" x14ac:dyDescent="0.25">
      <c r="B9" s="28"/>
      <c r="C9" s="31" t="s">
        <v>48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>
        <f t="shared" si="0"/>
        <v>450000</v>
      </c>
      <c r="J11" s="21">
        <f t="shared" si="0"/>
        <v>400000</v>
      </c>
    </row>
    <row r="12" spans="2:50" s="9" customFormat="1" x14ac:dyDescent="0.25">
      <c r="B12" s="28"/>
      <c r="C12" s="19" t="s">
        <v>37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 t="s">
        <v>49</v>
      </c>
      <c r="D13" s="20">
        <f>0.17*D11</f>
        <v>11900</v>
      </c>
      <c r="E13" s="20">
        <f t="shared" ref="E13:H13" si="1">0.17*E11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>
        <f t="shared" si="3"/>
        <v>0</v>
      </c>
      <c r="J16" s="21">
        <f t="shared" si="3"/>
        <v>68000</v>
      </c>
    </row>
    <row r="17" spans="2:10" s="9" customFormat="1" x14ac:dyDescent="0.25">
      <c r="B17" s="28"/>
      <c r="C17" s="19" t="s">
        <v>38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1" t="s">
        <v>65</v>
      </c>
      <c r="D18" s="18"/>
      <c r="E18" s="15"/>
      <c r="F18" s="15"/>
      <c r="G18" s="15"/>
      <c r="H18" s="15"/>
      <c r="I18" s="12"/>
      <c r="J18" s="20" t="s">
        <v>36</v>
      </c>
    </row>
    <row r="19" spans="2:10" s="9" customFormat="1" x14ac:dyDescent="0.25">
      <c r="B19" s="28"/>
      <c r="C19" s="35" t="s">
        <v>50</v>
      </c>
      <c r="D19" s="20" t="s">
        <v>40</v>
      </c>
      <c r="E19" s="16" t="s">
        <v>40</v>
      </c>
      <c r="F19" s="16" t="s">
        <v>40</v>
      </c>
      <c r="G19" s="16"/>
      <c r="H19" s="16"/>
      <c r="I19" s="12"/>
      <c r="J19" s="20"/>
    </row>
    <row r="20" spans="2:10" s="9" customFormat="1" x14ac:dyDescent="0.25">
      <c r="B20" s="28"/>
      <c r="C20" s="35" t="s">
        <v>51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52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71</v>
      </c>
      <c r="D22" s="20">
        <v>600</v>
      </c>
      <c r="E22" s="20">
        <v>600</v>
      </c>
      <c r="F22" s="20">
        <v>600</v>
      </c>
      <c r="G22" s="20">
        <v>600</v>
      </c>
      <c r="H22" s="20">
        <v>600</v>
      </c>
      <c r="I22" s="41">
        <v>2250</v>
      </c>
      <c r="J22" s="20">
        <f t="shared" si="4"/>
        <v>3000</v>
      </c>
    </row>
    <row r="23" spans="2:10" s="9" customFormat="1" x14ac:dyDescent="0.25">
      <c r="B23" s="28"/>
      <c r="C23" s="35" t="s">
        <v>54</v>
      </c>
      <c r="D23" s="20">
        <v>245</v>
      </c>
      <c r="E23" s="20">
        <v>245</v>
      </c>
      <c r="F23" s="20">
        <v>245</v>
      </c>
      <c r="G23" s="20">
        <v>245</v>
      </c>
      <c r="H23" s="20">
        <v>245</v>
      </c>
      <c r="I23" s="41">
        <v>1243</v>
      </c>
      <c r="J23" s="20">
        <f t="shared" si="4"/>
        <v>1225</v>
      </c>
    </row>
    <row r="24" spans="2:10" s="9" customFormat="1" x14ac:dyDescent="0.25">
      <c r="B24" s="28"/>
      <c r="C24" s="35" t="s">
        <v>55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56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1420</v>
      </c>
      <c r="E27" s="21">
        <f t="shared" ref="E27:H27" si="5">SUM(E20:E26)</f>
        <v>1420</v>
      </c>
      <c r="F27" s="21">
        <f t="shared" si="5"/>
        <v>1420</v>
      </c>
      <c r="G27" s="21">
        <f t="shared" si="5"/>
        <v>1420</v>
      </c>
      <c r="H27" s="21">
        <f t="shared" si="5"/>
        <v>1420</v>
      </c>
      <c r="I27" s="12"/>
      <c r="J27" s="21">
        <f>SUM(D27:H27)</f>
        <v>7100</v>
      </c>
    </row>
    <row r="28" spans="2:10" s="9" customFormat="1" x14ac:dyDescent="0.25">
      <c r="B28" s="28"/>
      <c r="C28" s="19" t="s">
        <v>39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40</v>
      </c>
      <c r="C30" s="34" t="s">
        <v>40</v>
      </c>
      <c r="D30" s="18" t="s">
        <v>36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41</v>
      </c>
      <c r="D32" s="18" t="s">
        <v>36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59</v>
      </c>
      <c r="D33" s="20">
        <v>2500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2500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2500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2500</v>
      </c>
    </row>
    <row r="36" spans="2:10" s="9" customFormat="1" x14ac:dyDescent="0.25">
      <c r="B36" s="28"/>
      <c r="C36" s="19" t="s">
        <v>42</v>
      </c>
      <c r="D36" s="18" t="s">
        <v>36</v>
      </c>
      <c r="E36" s="15"/>
      <c r="F36" s="15"/>
      <c r="G36" s="15"/>
      <c r="H36" s="15"/>
      <c r="I36" s="12"/>
      <c r="J36" s="20"/>
    </row>
    <row r="37" spans="2:10" s="9" customFormat="1" ht="30" x14ac:dyDescent="0.25">
      <c r="B37" s="28"/>
      <c r="C37" s="73" t="s">
        <v>72</v>
      </c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 t="s">
        <v>73</v>
      </c>
      <c r="D38" s="20">
        <v>0</v>
      </c>
      <c r="E38" s="20">
        <v>6200000</v>
      </c>
      <c r="F38" s="20">
        <v>0</v>
      </c>
      <c r="G38" s="20">
        <v>0</v>
      </c>
      <c r="H38" s="20">
        <v>0</v>
      </c>
      <c r="I38" s="41">
        <v>22500000</v>
      </c>
      <c r="J38" s="20">
        <f t="shared" si="6"/>
        <v>6200000</v>
      </c>
    </row>
    <row r="39" spans="2:10" s="9" customFormat="1" x14ac:dyDescent="0.25">
      <c r="B39" s="28"/>
      <c r="C39" s="31" t="s">
        <v>74</v>
      </c>
      <c r="D39" s="20">
        <v>0</v>
      </c>
      <c r="E39" s="20">
        <v>3142000</v>
      </c>
      <c r="F39" s="20">
        <v>0</v>
      </c>
      <c r="G39" s="20">
        <v>0</v>
      </c>
      <c r="H39" s="20">
        <v>0</v>
      </c>
      <c r="I39" s="41">
        <v>75000000</v>
      </c>
      <c r="J39" s="20">
        <f t="shared" si="6"/>
        <v>3142000</v>
      </c>
    </row>
    <row r="40" spans="2:10" s="9" customFormat="1" x14ac:dyDescent="0.25">
      <c r="B40" s="28"/>
      <c r="C40" s="31" t="s">
        <v>75</v>
      </c>
      <c r="D40" s="20">
        <v>0</v>
      </c>
      <c r="E40" s="20">
        <v>850000</v>
      </c>
      <c r="F40" s="20">
        <v>0</v>
      </c>
      <c r="G40" s="20">
        <v>0</v>
      </c>
      <c r="H40" s="20">
        <v>0</v>
      </c>
      <c r="I40" s="41"/>
      <c r="J40" s="20">
        <f t="shared" si="6"/>
        <v>850000</v>
      </c>
    </row>
    <row r="41" spans="2:10" s="9" customFormat="1" x14ac:dyDescent="0.25">
      <c r="B41" s="28"/>
      <c r="C41" s="31" t="s">
        <v>76</v>
      </c>
      <c r="D41" s="20">
        <v>0</v>
      </c>
      <c r="E41" s="20">
        <v>82100</v>
      </c>
      <c r="F41" s="20">
        <v>82100</v>
      </c>
      <c r="G41" s="20">
        <v>82100</v>
      </c>
      <c r="H41" s="20">
        <v>82100</v>
      </c>
      <c r="I41" s="12"/>
      <c r="J41" s="20">
        <f t="shared" si="6"/>
        <v>328400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10274100</v>
      </c>
      <c r="F42" s="21">
        <f t="shared" si="9"/>
        <v>82100</v>
      </c>
      <c r="G42" s="21">
        <f t="shared" si="9"/>
        <v>82100</v>
      </c>
      <c r="H42" s="21">
        <f t="shared" si="9"/>
        <v>82100</v>
      </c>
      <c r="I42" s="12"/>
      <c r="J42" s="21">
        <f t="shared" si="6"/>
        <v>10520400</v>
      </c>
    </row>
    <row r="43" spans="2:10" s="9" customFormat="1" x14ac:dyDescent="0.25">
      <c r="B43" s="28"/>
      <c r="C43" s="19" t="s">
        <v>43</v>
      </c>
      <c r="D43" s="18" t="s">
        <v>36</v>
      </c>
      <c r="E43" s="15"/>
      <c r="F43" s="15"/>
      <c r="G43" s="15"/>
      <c r="H43" s="15"/>
      <c r="I43" s="12"/>
      <c r="J43" s="20"/>
    </row>
    <row r="44" spans="2:10" s="9" customFormat="1" ht="30" x14ac:dyDescent="0.25">
      <c r="B44" s="28"/>
      <c r="C44" s="31" t="s">
        <v>77</v>
      </c>
      <c r="D44" s="20">
        <v>4000</v>
      </c>
      <c r="E44" s="20">
        <v>4000</v>
      </c>
      <c r="F44" s="20">
        <v>4000</v>
      </c>
      <c r="G44" s="20">
        <v>4000</v>
      </c>
      <c r="H44" s="20">
        <v>4000</v>
      </c>
      <c r="I44" s="41">
        <v>375000</v>
      </c>
      <c r="J44" s="20">
        <f t="shared" si="6"/>
        <v>20000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4000</v>
      </c>
      <c r="E50" s="21">
        <f t="shared" ref="E50:H50" si="10">SUM(E44:E49)</f>
        <v>4000</v>
      </c>
      <c r="F50" s="21">
        <f t="shared" si="10"/>
        <v>4000</v>
      </c>
      <c r="G50" s="21">
        <f t="shared" si="10"/>
        <v>4000</v>
      </c>
      <c r="H50" s="21">
        <f t="shared" si="10"/>
        <v>4000</v>
      </c>
      <c r="I50" s="12"/>
      <c r="J50" s="21">
        <f t="shared" si="6"/>
        <v>20000</v>
      </c>
    </row>
    <row r="51" spans="2:10" s="9" customFormat="1" x14ac:dyDescent="0.25">
      <c r="B51" s="30"/>
      <c r="C51" s="14" t="s">
        <v>19</v>
      </c>
      <c r="D51" s="21">
        <f>SUM(D50,D42,D35,D31,D27,D16,D11)</f>
        <v>89820</v>
      </c>
      <c r="E51" s="21">
        <f t="shared" ref="E51:H51" si="11">SUM(E50,E42,E35,E31,E27,E16,E11)</f>
        <v>10367270</v>
      </c>
      <c r="F51" s="21">
        <f t="shared" si="11"/>
        <v>181120</v>
      </c>
      <c r="G51" s="21">
        <f t="shared" si="11"/>
        <v>186970</v>
      </c>
      <c r="H51" s="21">
        <f t="shared" si="11"/>
        <v>192820</v>
      </c>
      <c r="I51" s="12"/>
      <c r="J51" s="21">
        <f t="shared" si="6"/>
        <v>11018000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44</v>
      </c>
      <c r="C53" s="22" t="s">
        <v>44</v>
      </c>
      <c r="D53" s="23"/>
      <c r="E53" s="23"/>
      <c r="F53" s="23"/>
      <c r="G53" s="23"/>
      <c r="H53" s="23"/>
      <c r="J53" s="23" t="s">
        <v>20</v>
      </c>
    </row>
    <row r="54" spans="2:10" s="9" customFormat="1" ht="30" x14ac:dyDescent="0.25">
      <c r="B54" s="28"/>
      <c r="C54" s="31" t="s">
        <v>78</v>
      </c>
      <c r="D54" s="20">
        <f>0.4*(D11+D16)</f>
        <v>32760</v>
      </c>
      <c r="E54" s="20">
        <f t="shared" ref="E54:H54" si="12">0.4*(E11+E16)</f>
        <v>35100</v>
      </c>
      <c r="F54" s="20">
        <f t="shared" si="12"/>
        <v>37440</v>
      </c>
      <c r="G54" s="20">
        <f t="shared" si="12"/>
        <v>39780</v>
      </c>
      <c r="H54" s="20">
        <f t="shared" si="12"/>
        <v>42120</v>
      </c>
      <c r="I54" s="12"/>
      <c r="J54" s="20">
        <f>SUM(D54:H54)</f>
        <v>187200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32760</v>
      </c>
      <c r="E56" s="21">
        <f t="shared" ref="E56:H56" si="14">SUM(E54:E55)</f>
        <v>35100</v>
      </c>
      <c r="F56" s="21">
        <f t="shared" si="14"/>
        <v>37440</v>
      </c>
      <c r="G56" s="21">
        <f t="shared" si="14"/>
        <v>39780</v>
      </c>
      <c r="H56" s="21">
        <f t="shared" si="14"/>
        <v>42120</v>
      </c>
      <c r="I56" s="12"/>
      <c r="J56" s="21">
        <f t="shared" si="13"/>
        <v>187200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122580</v>
      </c>
      <c r="E58" s="25">
        <f t="shared" ref="E58:J58" si="15">SUM(E56,E51)</f>
        <v>10402370</v>
      </c>
      <c r="F58" s="25">
        <f t="shared" si="15"/>
        <v>218560</v>
      </c>
      <c r="G58" s="25">
        <f t="shared" si="15"/>
        <v>226750</v>
      </c>
      <c r="H58" s="25">
        <f t="shared" si="15"/>
        <v>234940</v>
      </c>
      <c r="I58" s="12">
        <f>SUM(I56,I51)</f>
        <v>0</v>
      </c>
      <c r="J58" s="25">
        <f t="shared" si="15"/>
        <v>11205200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AM30"/>
  <sheetViews>
    <sheetView showGridLines="0" zoomScale="83" zoomScaleNormal="85" workbookViewId="0">
      <selection activeCell="J50" sqref="J50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51" bestFit="1" customWidth="1"/>
    <col min="5" max="5" width="11.85546875" style="3" customWidth="1"/>
    <col min="6" max="6" width="12.140625" customWidth="1"/>
    <col min="7" max="7" width="11.42578125" customWidth="1"/>
    <col min="8" max="8" width="12" style="3" customWidth="1"/>
    <col min="9" max="9" width="3.5703125" style="52" customWidth="1"/>
    <col min="10" max="10" width="12.7109375" bestFit="1" customWidth="1"/>
    <col min="11" max="11" width="10.140625" customWidth="1"/>
  </cols>
  <sheetData>
    <row r="2" spans="2:39" ht="23.25" x14ac:dyDescent="0.35">
      <c r="B2" s="36" t="s">
        <v>0</v>
      </c>
    </row>
    <row r="3" spans="2:39" ht="26.45" customHeight="1" x14ac:dyDescent="0.25">
      <c r="B3" s="88" t="s">
        <v>1</v>
      </c>
      <c r="C3" s="88"/>
      <c r="D3" s="88"/>
      <c r="E3" s="88"/>
      <c r="F3" s="88"/>
      <c r="G3" s="88"/>
      <c r="H3" s="88"/>
      <c r="I3" s="88"/>
      <c r="J3" s="88"/>
    </row>
    <row r="4" spans="2:39" ht="15" customHeight="1" x14ac:dyDescent="0.25">
      <c r="B4" s="7"/>
    </row>
    <row r="5" spans="2:39" ht="18.75" x14ac:dyDescent="0.3">
      <c r="B5" s="53" t="s">
        <v>2</v>
      </c>
      <c r="C5" s="54"/>
      <c r="D5" s="54"/>
      <c r="E5" s="54"/>
      <c r="F5" s="54"/>
      <c r="G5" s="54"/>
      <c r="H5" s="54"/>
      <c r="I5" s="54"/>
      <c r="J5" s="83"/>
    </row>
    <row r="6" spans="2:39" ht="17.100000000000001" customHeight="1" x14ac:dyDescent="0.25">
      <c r="B6" s="55" t="s">
        <v>3</v>
      </c>
      <c r="C6" s="55" t="s">
        <v>4</v>
      </c>
      <c r="D6" s="55" t="s">
        <v>5</v>
      </c>
      <c r="E6" s="56" t="s">
        <v>6</v>
      </c>
      <c r="F6" s="56" t="s">
        <v>7</v>
      </c>
      <c r="G6" s="56" t="s">
        <v>8</v>
      </c>
      <c r="H6" s="57" t="s">
        <v>9</v>
      </c>
      <c r="I6" s="58"/>
      <c r="J6" s="84" t="s">
        <v>10</v>
      </c>
    </row>
    <row r="7" spans="2:39" s="7" customFormat="1" x14ac:dyDescent="0.25">
      <c r="B7" s="59" t="s">
        <v>11</v>
      </c>
      <c r="C7" s="60" t="s">
        <v>12</v>
      </c>
      <c r="D7" s="61">
        <f>'Measure 1 Budget'!D11+'Measure 2 Budget'!D11+'Measure 3 Budget'!D11+'Measure 4 Budget'!D11+'Measure 5 Budget'!D11</f>
        <v>0</v>
      </c>
      <c r="E7" s="61">
        <f>'Measure 1 Budget'!E11+'Measure 2 Budget'!E11+'Measure 3 Budget'!E11+'Measure 4 Budget'!E11+'Measure 5 Budget'!E11</f>
        <v>0</v>
      </c>
      <c r="F7" s="61">
        <f>'Measure 1 Budget'!F11+'Measure 2 Budget'!F11+'Measure 3 Budget'!F11+'Measure 4 Budget'!F11+'Measure 5 Budget'!F11</f>
        <v>0</v>
      </c>
      <c r="G7" s="61">
        <f>'Measure 1 Budget'!G11+'Measure 2 Budget'!G11+'Measure 3 Budget'!G11+'Measure 4 Budget'!G11+'Measure 5 Budget'!G11</f>
        <v>0</v>
      </c>
      <c r="H7" s="61">
        <f>'Measure 1 Budget'!H11+'Measure 2 Budget'!H11+'Measure 3 Budget'!H11+'Measure 4 Budget'!H11+'Measure 5 Budget'!H11</f>
        <v>0</v>
      </c>
      <c r="I7" s="62"/>
      <c r="J7" s="61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3"/>
      <c r="C8" s="60" t="s">
        <v>13</v>
      </c>
      <c r="D8" s="61">
        <f>'Measure 1 Budget'!D16+'Measure 2 Budget'!D16+'Measure 3 Budget'!D16+'Measure 4 Budget'!D16+'Measure 5 Budget'!D16</f>
        <v>0</v>
      </c>
      <c r="E8" s="61">
        <f>'Measure 1 Budget'!E16+'Measure 2 Budget'!E16+'Measure 3 Budget'!E16+'Measure 4 Budget'!E16</f>
        <v>0</v>
      </c>
      <c r="F8" s="61">
        <f>'Measure 1 Budget'!F16+'Measure 2 Budget'!F16+'Measure 3 Budget'!F16+'Measure 4 Budget'!F16</f>
        <v>0</v>
      </c>
      <c r="G8" s="61">
        <f>'Measure 1 Budget'!G16+'Measure 2 Budget'!G16+'Measure 3 Budget'!G16+'Measure 4 Budget'!G16</f>
        <v>0</v>
      </c>
      <c r="H8" s="61">
        <f>'Measure 1 Budget'!H16+'Measure 2 Budget'!H16+'Measure 3 Budget'!H16+'Measure 4 Budget'!H16</f>
        <v>0</v>
      </c>
      <c r="I8" s="62"/>
      <c r="J8" s="61">
        <f t="shared" ref="J8:J14" si="0">SUM(D8:I8)</f>
        <v>0</v>
      </c>
    </row>
    <row r="9" spans="2:39" x14ac:dyDescent="0.25">
      <c r="B9" s="63"/>
      <c r="C9" s="60" t="s">
        <v>14</v>
      </c>
      <c r="D9" s="61">
        <f>'Measure 1 Budget'!D26+'Measure 2 Budget'!D27+'Measure 3 Budget'!D27+'Measure 4 Budget'!D27+'Measure 5 Budget'!D27</f>
        <v>0</v>
      </c>
      <c r="E9" s="61">
        <f>'Measure 1 Budget'!E26+'Measure 2 Budget'!E27+'Measure 3 Budget'!E27+'Measure 4 Budget'!E27</f>
        <v>0</v>
      </c>
      <c r="F9" s="61">
        <f>'Measure 1 Budget'!F26+'Measure 2 Budget'!F27+'Measure 3 Budget'!F27+'Measure 4 Budget'!F27</f>
        <v>0</v>
      </c>
      <c r="G9" s="61">
        <f>'Measure 1 Budget'!G26+'Measure 2 Budget'!G27+'Measure 3 Budget'!G27+'Measure 4 Budget'!G27</f>
        <v>0</v>
      </c>
      <c r="H9" s="61">
        <f>'Measure 1 Budget'!H26+'Measure 2 Budget'!H27+'Measure 3 Budget'!H27+'Measure 4 Budget'!H27</f>
        <v>0</v>
      </c>
      <c r="I9" s="62"/>
      <c r="J9" s="61">
        <f t="shared" si="0"/>
        <v>0</v>
      </c>
    </row>
    <row r="10" spans="2:39" x14ac:dyDescent="0.25">
      <c r="B10" s="63"/>
      <c r="C10" s="60" t="s">
        <v>15</v>
      </c>
      <c r="D10" s="61">
        <f>'Measure 1 Budget'!D30+'Measure 2 Budget'!D31+'Measure 3 Budget'!D31+'Measure 4 Budget'!D31+'Measure 5 Budget'!D31</f>
        <v>0</v>
      </c>
      <c r="E10" s="61">
        <f>'Measure 1 Budget'!E30+'Measure 2 Budget'!E31+'Measure 3 Budget'!E31+'Measure 4 Budget'!E31</f>
        <v>0</v>
      </c>
      <c r="F10" s="61">
        <f>'Measure 1 Budget'!F30+'Measure 2 Budget'!F31+'Measure 3 Budget'!F31+'Measure 4 Budget'!F31</f>
        <v>0</v>
      </c>
      <c r="G10" s="61">
        <f>'Measure 1 Budget'!G30+'Measure 2 Budget'!G31+'Measure 3 Budget'!G31+'Measure 4 Budget'!G31</f>
        <v>0</v>
      </c>
      <c r="H10" s="61">
        <f>'Measure 1 Budget'!H30+'Measure 2 Budget'!H31+'Measure 3 Budget'!H31+'Measure 4 Budget'!H31</f>
        <v>0</v>
      </c>
      <c r="I10" s="62"/>
      <c r="J10" s="61">
        <f t="shared" si="0"/>
        <v>0</v>
      </c>
    </row>
    <row r="11" spans="2:39" x14ac:dyDescent="0.25">
      <c r="B11" s="63"/>
      <c r="C11" s="60" t="s">
        <v>16</v>
      </c>
      <c r="D11" s="61">
        <f>'Measure 1 Budget'!D34+'Measure 2 Budget'!D35+'Measure 3 Budget'!D35+'Measure 4 Budget'!D35+'Measure 5 Budget'!D35</f>
        <v>0</v>
      </c>
      <c r="E11" s="61">
        <f>'Measure 1 Budget'!E34+'Measure 2 Budget'!E35+'Measure 3 Budget'!E35+'Measure 4 Budget'!E35</f>
        <v>0</v>
      </c>
      <c r="F11" s="61">
        <f>'Measure 1 Budget'!F34+'Measure 2 Budget'!F35+'Measure 3 Budget'!F35+'Measure 4 Budget'!F35</f>
        <v>0</v>
      </c>
      <c r="G11" s="61">
        <f>'Measure 1 Budget'!G34+'Measure 2 Budget'!G35+'Measure 3 Budget'!G35+'Measure 4 Budget'!G35</f>
        <v>0</v>
      </c>
      <c r="H11" s="61">
        <f>'Measure 1 Budget'!H34+'Measure 2 Budget'!H35+'Measure 3 Budget'!H35+'Measure 4 Budget'!H35</f>
        <v>0</v>
      </c>
      <c r="I11" s="62"/>
      <c r="J11" s="61">
        <f t="shared" si="0"/>
        <v>0</v>
      </c>
    </row>
    <row r="12" spans="2:39" x14ac:dyDescent="0.25">
      <c r="B12" s="63"/>
      <c r="C12" s="60" t="s">
        <v>17</v>
      </c>
      <c r="D12" s="61">
        <f>'Measure 1 Budget'!D40+'Measure 2 Budget'!D42+'Measure 3 Budget'!D42+'Measure 4 Budget'!D41+'Measure 5 Budget'!D41</f>
        <v>71755</v>
      </c>
      <c r="E12" s="61">
        <f>'Measure 1 Budget'!E40+'Measure 2 Budget'!E42+'Measure 3 Budget'!E42+'Measure 4 Budget'!E41</f>
        <v>0</v>
      </c>
      <c r="F12" s="61">
        <f>'Measure 1 Budget'!F40+'Measure 2 Budget'!F42+'Measure 3 Budget'!F42+'Measure 4 Budget'!F41</f>
        <v>0</v>
      </c>
      <c r="G12" s="61">
        <f>'Measure 1 Budget'!G40+'Measure 2 Budget'!G42+'Measure 3 Budget'!G42+'Measure 4 Budget'!G41</f>
        <v>0</v>
      </c>
      <c r="H12" s="61">
        <f>'Measure 1 Budget'!H40+'Measure 2 Budget'!H42+'Measure 3 Budget'!H42+'Measure 4 Budget'!H41</f>
        <v>0</v>
      </c>
      <c r="I12" s="62"/>
      <c r="J12" s="61">
        <f t="shared" si="0"/>
        <v>71755</v>
      </c>
    </row>
    <row r="13" spans="2:39" x14ac:dyDescent="0.25">
      <c r="B13" s="63"/>
      <c r="C13" s="60" t="s">
        <v>18</v>
      </c>
      <c r="D13" s="61">
        <f>'Measure 1 Budget'!D45+'Measure 2 Budget'!D50+'Measure 3 Budget'!D50+'Measure 4 Budget'!D49+'Measure 5 Budget'!D49</f>
        <v>0</v>
      </c>
      <c r="E13" s="61">
        <f>'Measure 1 Budget'!E45+'Measure 2 Budget'!E50+'Measure 3 Budget'!E50+'Measure 4 Budget'!E49</f>
        <v>0</v>
      </c>
      <c r="F13" s="61">
        <f>'Measure 1 Budget'!F45+'Measure 2 Budget'!F50+'Measure 3 Budget'!F50+'Measure 4 Budget'!F49</f>
        <v>0</v>
      </c>
      <c r="G13" s="61">
        <f>'Measure 1 Budget'!G45+'Measure 2 Budget'!G50+'Measure 3 Budget'!G50+'Measure 4 Budget'!G49</f>
        <v>0</v>
      </c>
      <c r="H13" s="61">
        <f>'Measure 1 Budget'!H45+'Measure 2 Budget'!H50+'Measure 3 Budget'!H50+'Measure 4 Budget'!H49</f>
        <v>0</v>
      </c>
      <c r="I13" s="62"/>
      <c r="J13" s="61">
        <f t="shared" si="0"/>
        <v>0</v>
      </c>
    </row>
    <row r="14" spans="2:39" x14ac:dyDescent="0.25">
      <c r="B14" s="64"/>
      <c r="C14" s="14" t="s">
        <v>19</v>
      </c>
      <c r="D14" s="21">
        <f>D13+D12+D11+D10+D9+D8+D7</f>
        <v>71755</v>
      </c>
      <c r="E14" s="21">
        <f>E13+E12+E11+E10+E9+E8+E7</f>
        <v>0</v>
      </c>
      <c r="F14" s="21">
        <f>F13+F12+F11+F10+F9+F8+F7</f>
        <v>0</v>
      </c>
      <c r="G14" s="21">
        <f>G13+G12+G11+G10+G9+G8+G7</f>
        <v>0</v>
      </c>
      <c r="H14" s="21">
        <f>H13+H12+H11+H10+H9+H8+H7</f>
        <v>0</v>
      </c>
      <c r="J14" s="21">
        <f t="shared" si="0"/>
        <v>71755</v>
      </c>
    </row>
    <row r="15" spans="2:39" x14ac:dyDescent="0.25">
      <c r="B15" s="82"/>
      <c r="D15"/>
      <c r="E15"/>
      <c r="H15"/>
      <c r="I15"/>
      <c r="J15" s="85" t="s">
        <v>20</v>
      </c>
    </row>
    <row r="16" spans="2:39" ht="20.100000000000001" customHeight="1" x14ac:dyDescent="0.25">
      <c r="B16" s="82"/>
      <c r="C16" s="14" t="s">
        <v>21</v>
      </c>
      <c r="D16" s="71">
        <f>'Measure 1 Budget'!D51+'Measure 2 Budget'!D56+'Measure 3 Budget'!D56+'Measure 4 Budget'!D55+'Measure 5 Budget'!D55</f>
        <v>0</v>
      </c>
      <c r="E16" s="71">
        <f>'Measure 1 Budget'!E51+'Measure 2 Budget'!E56+'Measure 3 Budget'!E56+'Measure 4 Budget'!E55</f>
        <v>0</v>
      </c>
      <c r="F16" s="71">
        <f>'Measure 1 Budget'!F51+'Measure 2 Budget'!F56+'Measure 3 Budget'!F56+'Measure 4 Budget'!F55</f>
        <v>0</v>
      </c>
      <c r="G16" s="71">
        <f>'Measure 1 Budget'!G51+'Measure 2 Budget'!G56+'Measure 3 Budget'!G56+'Measure 4 Budget'!G55</f>
        <v>0</v>
      </c>
      <c r="H16" s="71">
        <f>'Measure 1 Budget'!H51+'Measure 2 Budget'!H56+'Measure 3 Budget'!H56+'Measure 4 Budget'!H55</f>
        <v>0</v>
      </c>
      <c r="J16" s="14">
        <f>SUM(D16:H16)</f>
        <v>0</v>
      </c>
    </row>
    <row r="17" spans="2:10" ht="15.75" thickBot="1" x14ac:dyDescent="0.3">
      <c r="B17" s="82"/>
      <c r="D17"/>
      <c r="E17"/>
      <c r="H17"/>
      <c r="I17"/>
      <c r="J17" s="85" t="s">
        <v>20</v>
      </c>
    </row>
    <row r="18" spans="2:10" ht="30.95" customHeight="1" thickBot="1" x14ac:dyDescent="0.3">
      <c r="B18" s="81" t="s">
        <v>22</v>
      </c>
      <c r="C18" s="65"/>
      <c r="D18" s="66">
        <f>D14+D16</f>
        <v>71755</v>
      </c>
      <c r="E18" s="66">
        <f>E14+E16</f>
        <v>0</v>
      </c>
      <c r="F18" s="66">
        <f>F14+F16</f>
        <v>0</v>
      </c>
      <c r="G18" s="66">
        <f>G14+G16</f>
        <v>0</v>
      </c>
      <c r="H18" s="66">
        <f>H14+H16</f>
        <v>0</v>
      </c>
      <c r="I18" s="67"/>
      <c r="J18" s="86">
        <f>J14+J16</f>
        <v>71755</v>
      </c>
    </row>
    <row r="19" spans="2:10" s="1" customFormat="1" x14ac:dyDescent="0.25">
      <c r="B19" s="51"/>
      <c r="C19"/>
      <c r="D19" s="51"/>
      <c r="E19" s="3"/>
      <c r="F19"/>
      <c r="G19"/>
      <c r="H19" s="3"/>
      <c r="I19" s="52"/>
      <c r="J19"/>
    </row>
    <row r="20" spans="2:10" ht="15" customHeight="1" x14ac:dyDescent="0.25">
      <c r="B20" s="51"/>
    </row>
    <row r="21" spans="2:10" ht="15" customHeight="1" x14ac:dyDescent="0.3">
      <c r="B21" s="53" t="s">
        <v>23</v>
      </c>
      <c r="C21" s="54"/>
      <c r="D21" s="54"/>
      <c r="E21" s="90"/>
      <c r="F21" s="90"/>
      <c r="H21"/>
      <c r="I21"/>
    </row>
    <row r="22" spans="2:10" ht="29.1" customHeight="1" x14ac:dyDescent="0.25">
      <c r="B22" s="55" t="s">
        <v>24</v>
      </c>
      <c r="C22" s="55" t="s">
        <v>25</v>
      </c>
      <c r="D22" s="68" t="s">
        <v>26</v>
      </c>
      <c r="E22" s="91" t="s">
        <v>27</v>
      </c>
      <c r="F22" s="91"/>
      <c r="H22"/>
      <c r="I22"/>
    </row>
    <row r="23" spans="2:10" ht="15" customHeight="1" x14ac:dyDescent="0.25">
      <c r="B23" s="60">
        <v>1</v>
      </c>
      <c r="C23" s="69" t="s">
        <v>28</v>
      </c>
      <c r="D23" s="70">
        <f>'Measure 1 Budget'!J53</f>
        <v>71755</v>
      </c>
      <c r="E23" s="89">
        <f>D23/D$29</f>
        <v>1</v>
      </c>
      <c r="F23" s="89"/>
      <c r="H23"/>
      <c r="I23"/>
    </row>
    <row r="24" spans="2:10" ht="15" customHeight="1" x14ac:dyDescent="0.25">
      <c r="B24" s="60">
        <v>2</v>
      </c>
      <c r="C24" s="61" t="s">
        <v>29</v>
      </c>
      <c r="D24" s="70">
        <f>'Measure 2 Budget'!J58</f>
        <v>0</v>
      </c>
      <c r="E24" s="89">
        <f t="shared" ref="E24:E27" si="1">D24/D$29</f>
        <v>0</v>
      </c>
      <c r="F24" s="89"/>
      <c r="H24"/>
      <c r="I24"/>
    </row>
    <row r="25" spans="2:10" ht="15" customHeight="1" x14ac:dyDescent="0.25">
      <c r="B25" s="60">
        <v>3</v>
      </c>
      <c r="C25" s="61" t="s">
        <v>30</v>
      </c>
      <c r="D25" s="70">
        <f>'Measure 3 Budget'!J58</f>
        <v>0</v>
      </c>
      <c r="E25" s="89">
        <f t="shared" si="1"/>
        <v>0</v>
      </c>
      <c r="F25" s="89"/>
      <c r="H25"/>
      <c r="I25"/>
    </row>
    <row r="26" spans="2:10" ht="15" customHeight="1" x14ac:dyDescent="0.25">
      <c r="B26" s="60">
        <v>4</v>
      </c>
      <c r="C26" s="61" t="s">
        <v>31</v>
      </c>
      <c r="D26" s="70">
        <f>'Measure 4 Budget'!J57</f>
        <v>0</v>
      </c>
      <c r="E26" s="89">
        <f t="shared" si="1"/>
        <v>0</v>
      </c>
      <c r="F26" s="89"/>
      <c r="H26"/>
      <c r="I26"/>
    </row>
    <row r="27" spans="2:10" ht="15" customHeight="1" x14ac:dyDescent="0.25">
      <c r="B27" s="60">
        <v>5</v>
      </c>
      <c r="C27" s="61" t="s">
        <v>32</v>
      </c>
      <c r="D27" s="70">
        <v>0</v>
      </c>
      <c r="E27" s="89">
        <f t="shared" si="1"/>
        <v>0</v>
      </c>
      <c r="F27" s="89"/>
      <c r="H27"/>
      <c r="I27"/>
    </row>
    <row r="28" spans="2:10" ht="15" customHeight="1" x14ac:dyDescent="0.25">
      <c r="B28" s="60"/>
      <c r="C28" s="61"/>
      <c r="D28" s="70"/>
      <c r="E28" s="89"/>
      <c r="F28" s="89"/>
      <c r="H28"/>
      <c r="I28"/>
    </row>
    <row r="29" spans="2:10" ht="15" customHeight="1" x14ac:dyDescent="0.25">
      <c r="B29" s="60" t="s">
        <v>33</v>
      </c>
      <c r="C29" s="61"/>
      <c r="D29" s="70">
        <f>SUM(D23:D28)</f>
        <v>71755</v>
      </c>
      <c r="E29" s="89">
        <f t="shared" ref="E29" si="2">SUM(E23:E28)</f>
        <v>1</v>
      </c>
      <c r="F29" s="89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39997558519241921"/>
    <pageSetUpPr fitToPage="1"/>
  </sheetPr>
  <dimension ref="B2:AX68"/>
  <sheetViews>
    <sheetView showGridLines="0" tabSelected="1" zoomScale="85" zoomScaleNormal="85" workbookViewId="0">
      <selection activeCell="L35" sqref="L35"/>
    </sheetView>
  </sheetViews>
  <sheetFormatPr defaultColWidth="9.140625" defaultRowHeight="15" x14ac:dyDescent="0.25"/>
  <cols>
    <col min="1" max="1" width="3.140625" style="8" customWidth="1"/>
    <col min="2" max="2" width="10.140625" style="8" customWidth="1"/>
    <col min="3" max="3" width="35.42578125" style="8" customWidth="1"/>
    <col min="4" max="4" width="12.42578125" style="1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2.8554687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34</v>
      </c>
    </row>
    <row r="3" spans="2:50" x14ac:dyDescent="0.25">
      <c r="B3" s="7" t="s">
        <v>79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ht="30" x14ac:dyDescent="0.25">
      <c r="B7" s="8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/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/>
      <c r="J11" s="21">
        <f t="shared" si="0"/>
        <v>0</v>
      </c>
    </row>
    <row r="12" spans="2:50" s="9" customFormat="1" x14ac:dyDescent="0.25">
      <c r="B12" s="28"/>
      <c r="C12" s="19" t="s">
        <v>37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/>
      <c r="J16" s="21">
        <f t="shared" si="2"/>
        <v>0</v>
      </c>
    </row>
    <row r="17" spans="2:10" s="9" customFormat="1" x14ac:dyDescent="0.25">
      <c r="B17" s="28"/>
      <c r="C17" s="19" t="s">
        <v>38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5"/>
      <c r="D18" s="20"/>
      <c r="E18" s="16"/>
      <c r="F18" s="16"/>
      <c r="G18" s="16"/>
      <c r="H18" s="16"/>
      <c r="I18" s="12"/>
      <c r="J18" s="20">
        <f>SUM(D18:H18)</f>
        <v>0</v>
      </c>
    </row>
    <row r="19" spans="2:10" s="9" customFormat="1" x14ac:dyDescent="0.25">
      <c r="B19" s="28"/>
      <c r="C19" s="35"/>
      <c r="D19" s="20"/>
      <c r="E19" s="20"/>
      <c r="F19" s="20"/>
      <c r="G19" s="20"/>
      <c r="H19" s="20"/>
      <c r="I19" s="41"/>
      <c r="J19" s="20">
        <f>SUM(D19:H19)</f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/>
      <c r="J20" s="20">
        <f t="shared" ref="J20:J25" si="3">SUM(D20:H20)</f>
        <v>0</v>
      </c>
    </row>
    <row r="21" spans="2:10" s="9" customFormat="1" x14ac:dyDescent="0.25">
      <c r="B21" s="28"/>
      <c r="C21" s="31"/>
      <c r="D21" s="20"/>
      <c r="E21" s="20"/>
      <c r="F21" s="20"/>
      <c r="G21" s="20"/>
      <c r="H21" s="20"/>
      <c r="I21" s="41"/>
      <c r="J21" s="20">
        <f t="shared" si="3"/>
        <v>0</v>
      </c>
    </row>
    <row r="22" spans="2:10" s="9" customFormat="1" x14ac:dyDescent="0.25">
      <c r="B22" s="28"/>
      <c r="C22" s="35"/>
      <c r="D22" s="20"/>
      <c r="E22" s="20"/>
      <c r="F22" s="20"/>
      <c r="G22" s="20"/>
      <c r="H22" s="20"/>
      <c r="I22" s="41"/>
      <c r="J22" s="20">
        <f t="shared" si="3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/>
      <c r="J23" s="20">
        <f t="shared" si="3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/>
      <c r="J24" s="20">
        <f t="shared" si="3"/>
        <v>0</v>
      </c>
    </row>
    <row r="25" spans="2:10" s="9" customFormat="1" x14ac:dyDescent="0.25">
      <c r="B25" s="28"/>
      <c r="C25" s="31"/>
      <c r="D25" s="20"/>
      <c r="E25" s="20"/>
      <c r="F25" s="20"/>
      <c r="G25" s="20"/>
      <c r="H25" s="20"/>
      <c r="I25" s="41"/>
      <c r="J25" s="20">
        <f t="shared" si="3"/>
        <v>0</v>
      </c>
    </row>
    <row r="26" spans="2:10" s="9" customFormat="1" x14ac:dyDescent="0.25">
      <c r="B26" s="28"/>
      <c r="C26" s="14" t="s">
        <v>14</v>
      </c>
      <c r="D26" s="21">
        <f>SUM(D19:D25)</f>
        <v>0</v>
      </c>
      <c r="E26" s="21">
        <f t="shared" ref="E26:H26" si="4">SUM(E19:E25)</f>
        <v>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12"/>
      <c r="J26" s="21">
        <f>SUM(J18:J25)</f>
        <v>0</v>
      </c>
    </row>
    <row r="27" spans="2:10" s="9" customFormat="1" x14ac:dyDescent="0.25">
      <c r="B27" s="28"/>
      <c r="C27" s="19" t="s">
        <v>39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25">
      <c r="B28" s="28"/>
      <c r="C28" s="31"/>
      <c r="D28" s="20"/>
      <c r="E28" s="15"/>
      <c r="F28" s="15"/>
      <c r="G28" s="15"/>
      <c r="H28" s="15"/>
      <c r="I28" s="12"/>
      <c r="J28" s="20">
        <f>SUM(D28:H28)</f>
        <v>0</v>
      </c>
    </row>
    <row r="29" spans="2:10" s="9" customFormat="1" x14ac:dyDescent="0.25">
      <c r="B29" s="28" t="s">
        <v>40</v>
      </c>
      <c r="C29" s="34" t="s">
        <v>40</v>
      </c>
      <c r="D29" s="18" t="s">
        <v>36</v>
      </c>
      <c r="E29" s="15"/>
      <c r="F29" s="15"/>
      <c r="G29" s="15"/>
      <c r="H29" s="15"/>
      <c r="I29" s="12"/>
      <c r="J29" s="20">
        <f t="shared" ref="J29:J46" si="5">SUM(D29:H29)</f>
        <v>0</v>
      </c>
    </row>
    <row r="30" spans="2:10" s="9" customFormat="1" x14ac:dyDescent="0.25">
      <c r="B30" s="28"/>
      <c r="C30" s="14" t="s">
        <v>15</v>
      </c>
      <c r="D30" s="17">
        <f>SUM(D28:D29)</f>
        <v>0</v>
      </c>
      <c r="E30" s="17">
        <f t="shared" ref="E30:H30" si="6">SUM(E28:E29)</f>
        <v>0</v>
      </c>
      <c r="F30" s="17">
        <f t="shared" si="6"/>
        <v>0</v>
      </c>
      <c r="G30" s="17">
        <f t="shared" si="6"/>
        <v>0</v>
      </c>
      <c r="H30" s="17">
        <f t="shared" si="6"/>
        <v>0</v>
      </c>
      <c r="I30" s="12"/>
      <c r="J30" s="21">
        <f>SUM(J28:J29)</f>
        <v>0</v>
      </c>
    </row>
    <row r="31" spans="2:10" s="9" customFormat="1" x14ac:dyDescent="0.25">
      <c r="B31" s="28"/>
      <c r="C31" s="19" t="s">
        <v>41</v>
      </c>
      <c r="D31" s="18" t="s">
        <v>36</v>
      </c>
      <c r="E31" s="15"/>
      <c r="F31" s="15"/>
      <c r="G31" s="15"/>
      <c r="H31" s="15"/>
      <c r="I31" s="12"/>
      <c r="J31" s="20"/>
    </row>
    <row r="32" spans="2:10" s="9" customFormat="1" x14ac:dyDescent="0.25">
      <c r="B32" s="28"/>
      <c r="C32" s="31"/>
      <c r="D32" s="20"/>
      <c r="E32" s="20"/>
      <c r="F32" s="20"/>
      <c r="G32" s="20"/>
      <c r="H32" s="20"/>
      <c r="I32" s="41"/>
      <c r="J32" s="20">
        <f t="shared" si="5"/>
        <v>0</v>
      </c>
    </row>
    <row r="33" spans="2:10" s="9" customFormat="1" x14ac:dyDescent="0.25">
      <c r="B33" s="28"/>
      <c r="C33" s="31"/>
      <c r="D33" s="20"/>
      <c r="E33" s="16"/>
      <c r="F33" s="16"/>
      <c r="G33" s="16"/>
      <c r="H33" s="16"/>
      <c r="I33" s="12"/>
      <c r="J33" s="20">
        <f t="shared" si="5"/>
        <v>0</v>
      </c>
    </row>
    <row r="34" spans="2:10" s="9" customFormat="1" x14ac:dyDescent="0.25">
      <c r="B34" s="28"/>
      <c r="C34" s="14" t="s">
        <v>16</v>
      </c>
      <c r="D34" s="21">
        <f>SUM(D32:D33)</f>
        <v>0</v>
      </c>
      <c r="E34" s="21">
        <f t="shared" ref="E34:H34" si="7">SUM(E32:E33)</f>
        <v>0</v>
      </c>
      <c r="F34" s="21">
        <f t="shared" si="7"/>
        <v>0</v>
      </c>
      <c r="G34" s="21">
        <f t="shared" si="7"/>
        <v>0</v>
      </c>
      <c r="H34" s="21">
        <f t="shared" si="7"/>
        <v>0</v>
      </c>
      <c r="I34" s="12"/>
      <c r="J34" s="21">
        <f>SUM(J32:J33)</f>
        <v>0</v>
      </c>
    </row>
    <row r="35" spans="2:10" s="9" customFormat="1" x14ac:dyDescent="0.25">
      <c r="B35" s="28"/>
      <c r="C35" s="19" t="s">
        <v>42</v>
      </c>
      <c r="D35" s="18" t="s">
        <v>36</v>
      </c>
      <c r="E35" s="15"/>
      <c r="F35" s="15"/>
      <c r="G35" s="15"/>
      <c r="H35" s="15"/>
      <c r="I35" s="12"/>
      <c r="J35" s="20"/>
    </row>
    <row r="36" spans="2:10" s="9" customFormat="1" ht="30" x14ac:dyDescent="0.25">
      <c r="B36" s="28"/>
      <c r="C36" s="31" t="s">
        <v>80</v>
      </c>
      <c r="D36" s="20">
        <v>71755</v>
      </c>
      <c r="E36" s="20"/>
      <c r="F36" s="20"/>
      <c r="G36" s="20"/>
      <c r="H36" s="20"/>
      <c r="I36" s="41"/>
      <c r="J36" s="20">
        <f t="shared" si="5"/>
        <v>71755</v>
      </c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25">
      <c r="B39" s="28"/>
      <c r="C39" s="31"/>
      <c r="D39" s="20"/>
      <c r="E39" s="16"/>
      <c r="F39" s="16"/>
      <c r="G39" s="16"/>
      <c r="H39" s="16"/>
      <c r="I39" s="12"/>
      <c r="J39" s="20">
        <f t="shared" si="5"/>
        <v>0</v>
      </c>
    </row>
    <row r="40" spans="2:10" s="9" customFormat="1" x14ac:dyDescent="0.25">
      <c r="B40" s="28"/>
      <c r="C40" s="14" t="s">
        <v>17</v>
      </c>
      <c r="D40" s="21">
        <f>SUM(D36:D39)</f>
        <v>71755</v>
      </c>
      <c r="E40" s="21">
        <f t="shared" ref="E40:H40" si="8">SUM(E36:E39)</f>
        <v>0</v>
      </c>
      <c r="F40" s="21">
        <f t="shared" si="8"/>
        <v>0</v>
      </c>
      <c r="G40" s="21">
        <f t="shared" si="8"/>
        <v>0</v>
      </c>
      <c r="H40" s="21">
        <f t="shared" si="8"/>
        <v>0</v>
      </c>
      <c r="I40" s="12"/>
      <c r="J40" s="21">
        <f>SUM(J36:J39)</f>
        <v>71755</v>
      </c>
    </row>
    <row r="41" spans="2:10" s="9" customFormat="1" x14ac:dyDescent="0.25">
      <c r="B41" s="28"/>
      <c r="C41" s="19" t="s">
        <v>43</v>
      </c>
      <c r="D41" s="18" t="s">
        <v>36</v>
      </c>
      <c r="E41" s="15"/>
      <c r="F41" s="15"/>
      <c r="G41" s="15"/>
      <c r="H41" s="15"/>
      <c r="I41" s="12"/>
      <c r="J41" s="20"/>
    </row>
    <row r="42" spans="2:10" s="9" customFormat="1" x14ac:dyDescent="0.25">
      <c r="B42" s="28"/>
      <c r="C42" s="31"/>
      <c r="D42" s="20"/>
      <c r="E42" s="50"/>
      <c r="F42" s="50"/>
      <c r="G42" s="50"/>
      <c r="H42" s="50"/>
      <c r="I42" s="12"/>
      <c r="J42" s="20">
        <f t="shared" si="5"/>
        <v>0</v>
      </c>
    </row>
    <row r="43" spans="2:10" s="9" customFormat="1" x14ac:dyDescent="0.25">
      <c r="B43" s="28"/>
      <c r="C43" s="31"/>
      <c r="D43" s="20"/>
      <c r="E43" s="72"/>
      <c r="F43" s="72"/>
      <c r="G43" s="72"/>
      <c r="H43" s="72"/>
      <c r="I43" s="12"/>
      <c r="J43" s="20">
        <f t="shared" si="5"/>
        <v>0</v>
      </c>
    </row>
    <row r="44" spans="2:10" s="9" customFormat="1" x14ac:dyDescent="0.25">
      <c r="B44" s="28"/>
      <c r="C44" s="15"/>
      <c r="D44" s="20"/>
      <c r="E44" s="16"/>
      <c r="F44" s="16"/>
      <c r="G44" s="16"/>
      <c r="H44" s="16"/>
      <c r="I44" s="12"/>
      <c r="J44" s="20">
        <f t="shared" si="5"/>
        <v>0</v>
      </c>
    </row>
    <row r="45" spans="2:10" s="9" customFormat="1" x14ac:dyDescent="0.25">
      <c r="B45" s="30"/>
      <c r="C45" s="14" t="s">
        <v>18</v>
      </c>
      <c r="D45" s="21">
        <f>SUM(D42:D44)</f>
        <v>0</v>
      </c>
      <c r="E45" s="21">
        <f>SUM(E42:E44)</f>
        <v>0</v>
      </c>
      <c r="F45" s="21">
        <f>SUM(F42:F44)</f>
        <v>0</v>
      </c>
      <c r="G45" s="21">
        <f>SUM(G42:G44)</f>
        <v>0</v>
      </c>
      <c r="H45" s="21">
        <f>SUM(H42:H44)</f>
        <v>0</v>
      </c>
      <c r="I45" s="12"/>
      <c r="J45" s="21">
        <f>SUM(J42:J44)</f>
        <v>0</v>
      </c>
    </row>
    <row r="46" spans="2:10" s="9" customFormat="1" x14ac:dyDescent="0.25">
      <c r="B46" s="30"/>
      <c r="C46" s="14" t="s">
        <v>19</v>
      </c>
      <c r="D46" s="21">
        <f>SUM(D45,D40,D34,D30,D26,D16,D11)</f>
        <v>71755</v>
      </c>
      <c r="E46" s="21">
        <f>SUM(E45,E40,E34,E30,E26,E16,E11)</f>
        <v>0</v>
      </c>
      <c r="F46" s="21">
        <f>SUM(F45,F40,F34,F30,F26,F16,F11)</f>
        <v>0</v>
      </c>
      <c r="G46" s="21">
        <f>SUM(G45,G40,G34,G30,G26,G16,G11)</f>
        <v>0</v>
      </c>
      <c r="H46" s="21">
        <f>SUM(H45,H40,H34,H30,H26,H16,H11)</f>
        <v>0</v>
      </c>
      <c r="I46" s="12"/>
      <c r="J46" s="21">
        <f t="shared" si="5"/>
        <v>71755</v>
      </c>
    </row>
    <row r="47" spans="2:10" s="9" customFormat="1" x14ac:dyDescent="0.25">
      <c r="B47" s="29"/>
      <c r="J47" s="9" t="s">
        <v>20</v>
      </c>
    </row>
    <row r="48" spans="2:10" s="9" customFormat="1" ht="30" x14ac:dyDescent="0.25">
      <c r="B48" s="87" t="s">
        <v>44</v>
      </c>
      <c r="C48" s="22" t="s">
        <v>44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25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" si="9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0</v>
      </c>
      <c r="E51" s="21">
        <f t="shared" ref="E51:H51" si="10">SUM(E49:E50)</f>
        <v>0</v>
      </c>
      <c r="F51" s="21">
        <f t="shared" si="10"/>
        <v>0</v>
      </c>
      <c r="G51" s="21">
        <f t="shared" si="10"/>
        <v>0</v>
      </c>
      <c r="H51" s="21">
        <f t="shared" si="10"/>
        <v>0</v>
      </c>
      <c r="I51" s="12"/>
      <c r="J51" s="21">
        <f>SUM(J49:J50)</f>
        <v>0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71755</v>
      </c>
      <c r="E53" s="25">
        <f t="shared" ref="E53:J53" si="11">SUM(E51,E46)</f>
        <v>0</v>
      </c>
      <c r="F53" s="25">
        <f t="shared" si="11"/>
        <v>0</v>
      </c>
      <c r="G53" s="25">
        <f t="shared" si="11"/>
        <v>0</v>
      </c>
      <c r="H53" s="25">
        <f t="shared" si="11"/>
        <v>0</v>
      </c>
      <c r="I53" s="12"/>
      <c r="J53" s="25">
        <f t="shared" si="11"/>
        <v>71755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34</v>
      </c>
    </row>
    <row r="3" spans="2:50" x14ac:dyDescent="0.25">
      <c r="B3" s="7" t="s">
        <v>79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37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38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3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3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3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3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3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3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4">SUM(E20:E26)</f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12"/>
      <c r="J27" s="21">
        <f>SUM(J18:J26)</f>
        <v>0</v>
      </c>
    </row>
    <row r="28" spans="2:10" s="9" customFormat="1" x14ac:dyDescent="0.25">
      <c r="B28" s="28"/>
      <c r="C28" s="19" t="s">
        <v>39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40</v>
      </c>
      <c r="C30" s="34" t="s">
        <v>40</v>
      </c>
      <c r="D30" s="18" t="s">
        <v>36</v>
      </c>
      <c r="E30" s="15"/>
      <c r="F30" s="15"/>
      <c r="G30" s="15"/>
      <c r="H30" s="15"/>
      <c r="I30" s="12"/>
      <c r="J30" s="20">
        <f t="shared" ref="J30:J51" si="5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6">SUM(E29:E30)</f>
        <v>0</v>
      </c>
      <c r="F31" s="17">
        <f t="shared" si="6"/>
        <v>0</v>
      </c>
      <c r="G31" s="17">
        <f t="shared" si="6"/>
        <v>0</v>
      </c>
      <c r="H31" s="17">
        <f t="shared" si="6"/>
        <v>0</v>
      </c>
      <c r="I31" s="12"/>
      <c r="J31" s="21">
        <f>SUM(J29:J30)</f>
        <v>0</v>
      </c>
    </row>
    <row r="32" spans="2:10" s="9" customFormat="1" x14ac:dyDescent="0.25">
      <c r="B32" s="28"/>
      <c r="C32" s="19" t="s">
        <v>41</v>
      </c>
      <c r="D32" s="18" t="s">
        <v>36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5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5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7">SUM(E33:E34)</f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12"/>
      <c r="J35" s="21">
        <f>SUM(J33:J34)</f>
        <v>0</v>
      </c>
    </row>
    <row r="36" spans="2:10" s="9" customFormat="1" x14ac:dyDescent="0.25">
      <c r="B36" s="28"/>
      <c r="C36" s="19" t="s">
        <v>42</v>
      </c>
      <c r="D36" s="18" t="s">
        <v>36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/>
      <c r="D37" s="20"/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>
        <f t="shared" si="5"/>
        <v>0</v>
      </c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>
        <f t="shared" si="5"/>
        <v>0</v>
      </c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5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8">SUM(E37:E41)</f>
        <v>0</v>
      </c>
      <c r="F42" s="21">
        <f t="shared" si="8"/>
        <v>0</v>
      </c>
      <c r="G42" s="21">
        <f t="shared" si="8"/>
        <v>0</v>
      </c>
      <c r="H42" s="21">
        <f t="shared" si="8"/>
        <v>0</v>
      </c>
      <c r="I42" s="12"/>
      <c r="J42" s="21">
        <f>SUM(J37:J41)</f>
        <v>0</v>
      </c>
    </row>
    <row r="43" spans="2:10" s="9" customFormat="1" x14ac:dyDescent="0.25">
      <c r="B43" s="28"/>
      <c r="C43" s="19" t="s">
        <v>43</v>
      </c>
      <c r="D43" s="18" t="s">
        <v>36</v>
      </c>
      <c r="E43" s="15"/>
      <c r="F43" s="15"/>
      <c r="G43" s="15"/>
      <c r="H43" s="15"/>
      <c r="I43" s="12"/>
      <c r="J43" s="20"/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5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5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5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5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5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5"/>
        <v>0</v>
      </c>
    </row>
    <row r="50" spans="2:10" s="9" customFormat="1" x14ac:dyDescent="0.25">
      <c r="B50" s="30"/>
      <c r="C50" s="14" t="s">
        <v>18</v>
      </c>
      <c r="D50" s="21">
        <f>SUM(D44:D49)</f>
        <v>0</v>
      </c>
      <c r="E50" s="21">
        <f t="shared" ref="E50:H50" si="9">SUM(E44:E49)</f>
        <v>0</v>
      </c>
      <c r="F50" s="21">
        <f t="shared" si="9"/>
        <v>0</v>
      </c>
      <c r="G50" s="21">
        <f t="shared" si="9"/>
        <v>0</v>
      </c>
      <c r="H50" s="21">
        <f t="shared" si="9"/>
        <v>0</v>
      </c>
      <c r="I50" s="12"/>
      <c r="J50" s="21">
        <f>SUM(J44:J49)</f>
        <v>0</v>
      </c>
    </row>
    <row r="51" spans="2:10" s="9" customFormat="1" x14ac:dyDescent="0.25">
      <c r="B51" s="30"/>
      <c r="C51" s="14" t="s">
        <v>19</v>
      </c>
      <c r="D51" s="21">
        <f>SUM(D50,D42,D35,D31,D27,D16,D11)</f>
        <v>0</v>
      </c>
      <c r="E51" s="21">
        <f t="shared" ref="E51:H51" si="10">SUM(E50,E42,E35,E31,E27,E16,E11)</f>
        <v>0</v>
      </c>
      <c r="F51" s="21">
        <f t="shared" si="10"/>
        <v>0</v>
      </c>
      <c r="G51" s="21">
        <f t="shared" si="10"/>
        <v>0</v>
      </c>
      <c r="H51" s="21">
        <f t="shared" si="10"/>
        <v>0</v>
      </c>
      <c r="I51" s="12"/>
      <c r="J51" s="21">
        <f t="shared" si="5"/>
        <v>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44</v>
      </c>
      <c r="C53" s="22" t="s">
        <v>44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1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2">SUM(E54:E55)</f>
        <v>0</v>
      </c>
      <c r="F56" s="21">
        <f t="shared" si="12"/>
        <v>0</v>
      </c>
      <c r="G56" s="21">
        <f t="shared" si="12"/>
        <v>0</v>
      </c>
      <c r="H56" s="21">
        <f t="shared" si="12"/>
        <v>0</v>
      </c>
      <c r="I56" s="12"/>
      <c r="J56" s="21">
        <f t="shared" si="11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0</v>
      </c>
      <c r="E58" s="25">
        <f t="shared" ref="E58:J58" si="13">SUM(E56,E51)</f>
        <v>0</v>
      </c>
      <c r="F58" s="25">
        <f t="shared" si="13"/>
        <v>0</v>
      </c>
      <c r="G58" s="25">
        <f t="shared" si="13"/>
        <v>0</v>
      </c>
      <c r="H58" s="25">
        <f t="shared" si="13"/>
        <v>0</v>
      </c>
      <c r="I58" s="12">
        <f>SUM(I56,I51)</f>
        <v>0</v>
      </c>
      <c r="J58" s="25">
        <f t="shared" si="13"/>
        <v>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style="8" customWidth="1"/>
    <col min="2" max="2" width="10.7109375" style="8" customWidth="1"/>
    <col min="3" max="3" width="45.570312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34</v>
      </c>
    </row>
    <row r="3" spans="2:50" x14ac:dyDescent="0.25">
      <c r="B3" s="80" t="s">
        <v>79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37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38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39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40</v>
      </c>
      <c r="C30" s="34" t="s">
        <v>40</v>
      </c>
      <c r="D30" s="18" t="s">
        <v>36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41</v>
      </c>
      <c r="D32" s="18" t="s">
        <v>36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42</v>
      </c>
      <c r="D36" s="18" t="s">
        <v>36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3"/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20"/>
      <c r="F40" s="20"/>
      <c r="G40" s="20"/>
      <c r="H40" s="20"/>
      <c r="I40" s="41"/>
      <c r="J40" s="20">
        <f t="shared" si="6"/>
        <v>0</v>
      </c>
    </row>
    <row r="41" spans="2:10" s="9" customFormat="1" x14ac:dyDescent="0.25">
      <c r="B41" s="28"/>
      <c r="C41" s="31"/>
      <c r="D41" s="20"/>
      <c r="E41" s="20"/>
      <c r="F41" s="20"/>
      <c r="G41" s="20"/>
      <c r="H41" s="20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43</v>
      </c>
      <c r="D43" s="18" t="s">
        <v>36</v>
      </c>
      <c r="E43" s="15"/>
      <c r="F43" s="15"/>
      <c r="G43" s="15"/>
      <c r="H43" s="15"/>
      <c r="I43" s="12"/>
      <c r="J43" s="20"/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0</v>
      </c>
      <c r="E50" s="21">
        <f t="shared" ref="E50:H50" si="10">SUM(E44:E49)</f>
        <v>0</v>
      </c>
      <c r="F50" s="21">
        <f t="shared" si="10"/>
        <v>0</v>
      </c>
      <c r="G50" s="21">
        <f t="shared" si="10"/>
        <v>0</v>
      </c>
      <c r="H50" s="21">
        <f t="shared" si="10"/>
        <v>0</v>
      </c>
      <c r="I50" s="12"/>
      <c r="J50" s="21">
        <f t="shared" si="6"/>
        <v>0</v>
      </c>
    </row>
    <row r="51" spans="2:10" s="9" customFormat="1" x14ac:dyDescent="0.25">
      <c r="B51" s="30"/>
      <c r="C51" s="14" t="s">
        <v>19</v>
      </c>
      <c r="D51" s="21">
        <f>SUM(D50,D42,D35,D31,D27,D16,D11)</f>
        <v>0</v>
      </c>
      <c r="E51" s="21">
        <f t="shared" ref="E51:H51" si="11">SUM(E50,E42,E35,E31,E27,E16,E11)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6"/>
        <v>0</v>
      </c>
    </row>
    <row r="52" spans="2:10" s="9" customFormat="1" x14ac:dyDescent="0.25">
      <c r="B52" s="29"/>
      <c r="J52" s="9" t="s">
        <v>20</v>
      </c>
    </row>
    <row r="53" spans="2:10" s="9" customFormat="1" ht="30" x14ac:dyDescent="0.25">
      <c r="B53" s="87" t="s">
        <v>44</v>
      </c>
      <c r="C53" s="22" t="s">
        <v>44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0</v>
      </c>
      <c r="E58" s="25">
        <f t="shared" ref="E58:J58" si="14">SUM(E56,E51)</f>
        <v>0</v>
      </c>
      <c r="F58" s="25">
        <f t="shared" si="14"/>
        <v>0</v>
      </c>
      <c r="G58" s="25">
        <f t="shared" si="14"/>
        <v>0</v>
      </c>
      <c r="H58" s="25">
        <f t="shared" si="14"/>
        <v>0</v>
      </c>
      <c r="I58" s="12">
        <f>SUM(I56,I51)</f>
        <v>0</v>
      </c>
      <c r="J58" s="25">
        <f t="shared" si="14"/>
        <v>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0" style="8" customWidth="1"/>
    <col min="3" max="3" width="46.85546875" style="8" customWidth="1"/>
    <col min="4" max="4" width="12.7109375" style="11" customWidth="1"/>
    <col min="5" max="5" width="12.42578125" style="3" customWidth="1"/>
    <col min="6" max="6" width="12.85546875" style="8" customWidth="1"/>
    <col min="7" max="7" width="12.42578125" style="8" customWidth="1"/>
    <col min="8" max="8" width="12.7109375" style="3" customWidth="1"/>
    <col min="9" max="9" width="0.85546875" style="12" customWidth="1"/>
    <col min="10" max="10" width="12.7109375" style="8" bestFit="1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34</v>
      </c>
    </row>
    <row r="3" spans="2:50" x14ac:dyDescent="0.25">
      <c r="B3" s="80" t="s">
        <v>79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37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38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 t="s">
        <v>40</v>
      </c>
      <c r="E19" s="16" t="s">
        <v>40</v>
      </c>
      <c r="F19" s="16" t="s">
        <v>40</v>
      </c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39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40</v>
      </c>
      <c r="C30" s="34" t="s">
        <v>40</v>
      </c>
      <c r="D30" s="18" t="s">
        <v>36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41</v>
      </c>
      <c r="D32" s="18" t="s">
        <v>36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42</v>
      </c>
      <c r="D36" s="18" t="s">
        <v>36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45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46</v>
      </c>
      <c r="D42" s="18" t="s">
        <v>36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44</v>
      </c>
      <c r="C52" s="22" t="s">
        <v>44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1.140625" style="8" customWidth="1"/>
    <col min="3" max="3" width="46.42578125" style="8" customWidth="1"/>
    <col min="4" max="4" width="13.28515625" style="11" customWidth="1"/>
    <col min="5" max="5" width="13.140625" style="3" customWidth="1"/>
    <col min="6" max="7" width="13.140625" style="8" customWidth="1"/>
    <col min="8" max="8" width="12.85546875" style="3" customWidth="1"/>
    <col min="9" max="9" width="0.855468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34</v>
      </c>
    </row>
    <row r="3" spans="2:50" x14ac:dyDescent="0.25">
      <c r="B3" s="80" t="s">
        <v>79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37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38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39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40</v>
      </c>
      <c r="C30" s="34" t="s">
        <v>40</v>
      </c>
      <c r="D30" s="18" t="s">
        <v>36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41</v>
      </c>
      <c r="D32" s="18" t="s">
        <v>36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42</v>
      </c>
      <c r="D36" s="18" t="s">
        <v>36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17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43</v>
      </c>
      <c r="D42" s="18" t="s">
        <v>36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44</v>
      </c>
      <c r="C52" s="22" t="s">
        <v>44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X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42578125" style="1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34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47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/>
      <c r="J8" s="20">
        <f>SUM(D8:H8)</f>
        <v>225000</v>
      </c>
    </row>
    <row r="9" spans="2:50" s="9" customFormat="1" ht="30" x14ac:dyDescent="0.25">
      <c r="B9" s="28"/>
      <c r="C9" s="31" t="s">
        <v>48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/>
      <c r="J11" s="21">
        <f t="shared" si="0"/>
        <v>400000</v>
      </c>
    </row>
    <row r="12" spans="2:50" s="9" customFormat="1" x14ac:dyDescent="0.25">
      <c r="B12" s="28"/>
      <c r="C12" s="19" t="s">
        <v>37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 t="s">
        <v>49</v>
      </c>
      <c r="D13" s="20">
        <f>0.17*(D8+D9)</f>
        <v>11900</v>
      </c>
      <c r="E13" s="20">
        <f t="shared" ref="E13:H13" si="1">0.17*(E8+E9)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/>
      <c r="J16" s="21">
        <f t="shared" si="3"/>
        <v>68000</v>
      </c>
    </row>
    <row r="17" spans="2:10" s="9" customFormat="1" x14ac:dyDescent="0.25">
      <c r="B17" s="28"/>
      <c r="C17" s="19" t="s">
        <v>38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5" t="s">
        <v>50</v>
      </c>
      <c r="D18" s="20" t="s">
        <v>40</v>
      </c>
      <c r="E18" s="16" t="s">
        <v>40</v>
      </c>
      <c r="F18" s="16" t="s">
        <v>40</v>
      </c>
      <c r="G18" s="16"/>
      <c r="H18" s="16"/>
      <c r="I18" s="12"/>
      <c r="J18" s="20"/>
    </row>
    <row r="19" spans="2:10" s="9" customFormat="1" x14ac:dyDescent="0.25">
      <c r="B19" s="28"/>
      <c r="C19" s="35" t="s">
        <v>51</v>
      </c>
      <c r="D19" s="20">
        <v>400</v>
      </c>
      <c r="E19" s="20">
        <v>400</v>
      </c>
      <c r="F19" s="20">
        <v>400</v>
      </c>
      <c r="G19" s="20">
        <v>400</v>
      </c>
      <c r="H19" s="20">
        <v>400</v>
      </c>
      <c r="I19" s="41"/>
      <c r="J19" s="20">
        <f>SUM(D19:H19)</f>
        <v>2000</v>
      </c>
    </row>
    <row r="20" spans="2:10" s="9" customFormat="1" x14ac:dyDescent="0.25">
      <c r="B20" s="28"/>
      <c r="C20" s="35" t="s">
        <v>52</v>
      </c>
      <c r="D20" s="20">
        <v>50</v>
      </c>
      <c r="E20" s="20">
        <v>50</v>
      </c>
      <c r="F20" s="20">
        <v>50</v>
      </c>
      <c r="G20" s="20">
        <v>50</v>
      </c>
      <c r="H20" s="20">
        <v>50</v>
      </c>
      <c r="I20" s="41"/>
      <c r="J20" s="20">
        <f t="shared" ref="J20:J25" si="4">SUM(D20:H20)</f>
        <v>250</v>
      </c>
    </row>
    <row r="21" spans="2:10" s="9" customFormat="1" x14ac:dyDescent="0.25">
      <c r="B21" s="28"/>
      <c r="C21" s="31" t="s">
        <v>53</v>
      </c>
      <c r="D21" s="20">
        <v>450</v>
      </c>
      <c r="E21" s="20">
        <v>450</v>
      </c>
      <c r="F21" s="20">
        <v>450</v>
      </c>
      <c r="G21" s="20">
        <v>450</v>
      </c>
      <c r="H21" s="20">
        <v>450</v>
      </c>
      <c r="I21" s="41"/>
      <c r="J21" s="20">
        <f t="shared" si="4"/>
        <v>2250</v>
      </c>
    </row>
    <row r="22" spans="2:10" s="9" customFormat="1" x14ac:dyDescent="0.25">
      <c r="B22" s="28"/>
      <c r="C22" s="35" t="s">
        <v>54</v>
      </c>
      <c r="D22" s="20">
        <v>248</v>
      </c>
      <c r="E22" s="20">
        <v>248</v>
      </c>
      <c r="F22" s="20">
        <v>248</v>
      </c>
      <c r="G22" s="20">
        <v>248</v>
      </c>
      <c r="H22" s="20">
        <v>248</v>
      </c>
      <c r="I22" s="41"/>
      <c r="J22" s="20">
        <f t="shared" si="4"/>
        <v>1240</v>
      </c>
    </row>
    <row r="23" spans="2:10" s="9" customFormat="1" x14ac:dyDescent="0.25">
      <c r="B23" s="28"/>
      <c r="C23" s="35" t="s">
        <v>55</v>
      </c>
      <c r="D23" s="20">
        <v>45</v>
      </c>
      <c r="E23" s="20">
        <v>45</v>
      </c>
      <c r="F23" s="20">
        <v>45</v>
      </c>
      <c r="G23" s="20">
        <v>45</v>
      </c>
      <c r="H23" s="20">
        <v>45</v>
      </c>
      <c r="I23" s="41"/>
      <c r="J23" s="20">
        <f t="shared" si="4"/>
        <v>225</v>
      </c>
    </row>
    <row r="24" spans="2:10" s="9" customFormat="1" x14ac:dyDescent="0.25">
      <c r="B24" s="28"/>
      <c r="C24" s="35" t="s">
        <v>56</v>
      </c>
      <c r="D24" s="20">
        <v>80</v>
      </c>
      <c r="E24" s="20">
        <v>80</v>
      </c>
      <c r="F24" s="20">
        <v>80</v>
      </c>
      <c r="G24" s="20">
        <v>80</v>
      </c>
      <c r="H24" s="20">
        <v>80</v>
      </c>
      <c r="I24" s="41"/>
      <c r="J24" s="20">
        <f t="shared" si="4"/>
        <v>400</v>
      </c>
    </row>
    <row r="25" spans="2:10" s="9" customFormat="1" ht="30" x14ac:dyDescent="0.25">
      <c r="B25" s="28"/>
      <c r="C25" s="31" t="s">
        <v>57</v>
      </c>
      <c r="D25" s="20">
        <v>328</v>
      </c>
      <c r="E25" s="20">
        <v>328</v>
      </c>
      <c r="F25" s="20">
        <v>328</v>
      </c>
      <c r="G25" s="20">
        <v>328</v>
      </c>
      <c r="H25" s="20">
        <v>328</v>
      </c>
      <c r="I25" s="41"/>
      <c r="J25" s="20">
        <f t="shared" si="4"/>
        <v>1640</v>
      </c>
    </row>
    <row r="26" spans="2:10" s="9" customFormat="1" x14ac:dyDescent="0.25">
      <c r="B26" s="28"/>
      <c r="C26" s="14" t="s">
        <v>14</v>
      </c>
      <c r="D26" s="21">
        <f>SUM(D19:D25)</f>
        <v>1601</v>
      </c>
      <c r="E26" s="21">
        <f t="shared" ref="E26:H26" si="5">SUM(E19:E25)</f>
        <v>1601</v>
      </c>
      <c r="F26" s="21">
        <f t="shared" si="5"/>
        <v>1601</v>
      </c>
      <c r="G26" s="21">
        <f t="shared" si="5"/>
        <v>1601</v>
      </c>
      <c r="H26" s="21">
        <f t="shared" si="5"/>
        <v>1601</v>
      </c>
      <c r="I26" s="12"/>
      <c r="J26" s="21">
        <f>SUM(D26:H26)</f>
        <v>8005</v>
      </c>
    </row>
    <row r="27" spans="2:10" s="9" customFormat="1" x14ac:dyDescent="0.25">
      <c r="B27" s="28"/>
      <c r="C27" s="19" t="s">
        <v>39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25">
      <c r="B28" s="28"/>
      <c r="C28" s="31" t="s">
        <v>58</v>
      </c>
      <c r="D28" s="20">
        <v>18000</v>
      </c>
      <c r="E28" s="15"/>
      <c r="F28" s="15"/>
      <c r="G28" s="15"/>
      <c r="H28" s="15"/>
      <c r="I28" s="12"/>
      <c r="J28" s="20">
        <f>SUM(D28:H28)</f>
        <v>18000</v>
      </c>
    </row>
    <row r="29" spans="2:10" s="9" customFormat="1" x14ac:dyDescent="0.25">
      <c r="B29" s="28" t="s">
        <v>40</v>
      </c>
      <c r="C29" s="34" t="s">
        <v>40</v>
      </c>
      <c r="D29" s="18" t="s">
        <v>36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25">
      <c r="B30" s="28"/>
      <c r="C30" s="14" t="s">
        <v>15</v>
      </c>
      <c r="D30" s="17">
        <f>SUM(D28:D29)</f>
        <v>18000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18000</v>
      </c>
    </row>
    <row r="31" spans="2:10" s="9" customFormat="1" x14ac:dyDescent="0.25">
      <c r="B31" s="28"/>
      <c r="C31" s="19" t="s">
        <v>41</v>
      </c>
      <c r="D31" s="18" t="s">
        <v>36</v>
      </c>
      <c r="E31" s="15"/>
      <c r="F31" s="15"/>
      <c r="G31" s="15"/>
      <c r="H31" s="15"/>
      <c r="I31" s="12"/>
      <c r="J31" s="20"/>
    </row>
    <row r="32" spans="2:10" s="9" customFormat="1" x14ac:dyDescent="0.25">
      <c r="B32" s="28"/>
      <c r="C32" s="31" t="s">
        <v>59</v>
      </c>
      <c r="D32" s="20">
        <v>2500</v>
      </c>
      <c r="E32" s="20">
        <v>0</v>
      </c>
      <c r="F32" s="20">
        <v>0</v>
      </c>
      <c r="G32" s="20">
        <v>0</v>
      </c>
      <c r="H32" s="20">
        <v>0</v>
      </c>
      <c r="I32" s="41"/>
      <c r="J32" s="20">
        <f t="shared" si="6"/>
        <v>2500</v>
      </c>
    </row>
    <row r="33" spans="2:10" s="9" customFormat="1" x14ac:dyDescent="0.25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25">
      <c r="B34" s="28"/>
      <c r="C34" s="14" t="s">
        <v>16</v>
      </c>
      <c r="D34" s="21">
        <f>SUM(D32:D33)</f>
        <v>2500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2500</v>
      </c>
    </row>
    <row r="35" spans="2:10" s="9" customFormat="1" x14ac:dyDescent="0.25">
      <c r="B35" s="28"/>
      <c r="C35" s="19" t="s">
        <v>42</v>
      </c>
      <c r="D35" s="18" t="s">
        <v>36</v>
      </c>
      <c r="E35" s="15"/>
      <c r="F35" s="15"/>
      <c r="G35" s="15"/>
      <c r="H35" s="15"/>
      <c r="I35" s="12"/>
      <c r="J35" s="20"/>
    </row>
    <row r="36" spans="2:10" s="9" customFormat="1" ht="60" x14ac:dyDescent="0.25">
      <c r="B36" s="28"/>
      <c r="C36" s="31" t="s">
        <v>60</v>
      </c>
      <c r="D36" s="20">
        <v>1021200</v>
      </c>
      <c r="E36" s="20">
        <v>1021200</v>
      </c>
      <c r="F36" s="20">
        <v>1021200</v>
      </c>
      <c r="G36" s="20">
        <v>1021200</v>
      </c>
      <c r="H36" s="20">
        <v>1021200</v>
      </c>
      <c r="I36" s="41"/>
      <c r="J36" s="20">
        <f t="shared" si="6"/>
        <v>5106000</v>
      </c>
    </row>
    <row r="37" spans="2:10" s="9" customFormat="1" ht="60" x14ac:dyDescent="0.25">
      <c r="B37" s="28"/>
      <c r="C37" s="31" t="s">
        <v>61</v>
      </c>
      <c r="D37" s="20">
        <v>4500000</v>
      </c>
      <c r="E37" s="20">
        <v>4500000</v>
      </c>
      <c r="F37" s="20">
        <v>4500000</v>
      </c>
      <c r="G37" s="20">
        <v>4500000</v>
      </c>
      <c r="H37" s="20">
        <v>4500000</v>
      </c>
      <c r="I37" s="41"/>
      <c r="J37" s="20">
        <f t="shared" si="6"/>
        <v>22500000</v>
      </c>
    </row>
    <row r="38" spans="2:10" s="9" customFormat="1" ht="60" x14ac:dyDescent="0.25">
      <c r="B38" s="28"/>
      <c r="C38" s="31" t="s">
        <v>62</v>
      </c>
      <c r="D38" s="20">
        <v>15000000</v>
      </c>
      <c r="E38" s="20">
        <v>15000000</v>
      </c>
      <c r="F38" s="20">
        <v>15000000</v>
      </c>
      <c r="G38" s="20">
        <v>15000000</v>
      </c>
      <c r="H38" s="20">
        <v>15000000</v>
      </c>
      <c r="I38" s="41"/>
      <c r="J38" s="20">
        <f t="shared" si="6"/>
        <v>75000000</v>
      </c>
    </row>
    <row r="39" spans="2:10" s="9" customFormat="1" x14ac:dyDescent="0.25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25">
      <c r="B40" s="28"/>
      <c r="C40" s="14" t="s">
        <v>17</v>
      </c>
      <c r="D40" s="21">
        <f>SUM(D36:D39)</f>
        <v>20521200</v>
      </c>
      <c r="E40" s="21">
        <f t="shared" ref="E40:H40" si="9">SUM(E36:E39)</f>
        <v>20521200</v>
      </c>
      <c r="F40" s="21">
        <f t="shared" si="9"/>
        <v>20521200</v>
      </c>
      <c r="G40" s="21">
        <f t="shared" si="9"/>
        <v>20521200</v>
      </c>
      <c r="H40" s="21">
        <f t="shared" si="9"/>
        <v>20521200</v>
      </c>
      <c r="I40" s="12"/>
      <c r="J40" s="21">
        <f t="shared" si="6"/>
        <v>102606000</v>
      </c>
    </row>
    <row r="41" spans="2:10" s="9" customFormat="1" x14ac:dyDescent="0.25">
      <c r="B41" s="28"/>
      <c r="C41" s="19" t="s">
        <v>43</v>
      </c>
      <c r="D41" s="18" t="s">
        <v>36</v>
      </c>
      <c r="E41" s="15"/>
      <c r="F41" s="15"/>
      <c r="G41" s="15"/>
      <c r="H41" s="15"/>
      <c r="I41" s="12"/>
      <c r="J41" s="20"/>
    </row>
    <row r="42" spans="2:10" s="9" customFormat="1" ht="30" x14ac:dyDescent="0.25">
      <c r="B42" s="28"/>
      <c r="C42" s="31" t="s">
        <v>63</v>
      </c>
      <c r="D42" s="20">
        <v>8000</v>
      </c>
      <c r="E42" s="50">
        <v>8000</v>
      </c>
      <c r="F42" s="50">
        <v>8000</v>
      </c>
      <c r="G42" s="50">
        <v>8000</v>
      </c>
      <c r="H42" s="50">
        <v>8000</v>
      </c>
      <c r="I42" s="12"/>
      <c r="J42" s="20">
        <f t="shared" si="6"/>
        <v>40000</v>
      </c>
    </row>
    <row r="43" spans="2:10" s="9" customFormat="1" ht="30" x14ac:dyDescent="0.25">
      <c r="B43" s="28"/>
      <c r="C43" s="31" t="s">
        <v>64</v>
      </c>
      <c r="D43" s="20">
        <v>10000000</v>
      </c>
      <c r="E43" s="72">
        <v>10000000</v>
      </c>
      <c r="F43" s="72">
        <v>10000000</v>
      </c>
      <c r="G43" s="72">
        <v>10000000</v>
      </c>
      <c r="H43" s="72">
        <v>10000000</v>
      </c>
      <c r="I43" s="12"/>
      <c r="J43" s="20">
        <f t="shared" si="6"/>
        <v>50000000</v>
      </c>
    </row>
    <row r="44" spans="2:10" s="9" customFormat="1" x14ac:dyDescent="0.25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25">
      <c r="B45" s="30"/>
      <c r="C45" s="14" t="s">
        <v>18</v>
      </c>
      <c r="D45" s="21">
        <f>SUM(D42:D44)</f>
        <v>10008000</v>
      </c>
      <c r="E45" s="21">
        <f>SUM(E42:E44)</f>
        <v>10008000</v>
      </c>
      <c r="F45" s="21">
        <f>SUM(F42:F44)</f>
        <v>10008000</v>
      </c>
      <c r="G45" s="21">
        <f>SUM(G42:G44)</f>
        <v>10008000</v>
      </c>
      <c r="H45" s="21">
        <f>SUM(H42:H44)</f>
        <v>10008000</v>
      </c>
      <c r="I45" s="12"/>
      <c r="J45" s="21">
        <f t="shared" si="6"/>
        <v>50040000</v>
      </c>
    </row>
    <row r="46" spans="2:10" s="9" customFormat="1" x14ac:dyDescent="0.25">
      <c r="B46" s="30"/>
      <c r="C46" s="14" t="s">
        <v>19</v>
      </c>
      <c r="D46" s="21">
        <f>SUM(D45,D40,D34,D30,D26,D16,D11)</f>
        <v>30633201</v>
      </c>
      <c r="E46" s="21">
        <f>SUM(E45,E40,E34,E30,E26,E16,E11)</f>
        <v>30618551</v>
      </c>
      <c r="F46" s="21">
        <f>SUM(F45,F40,F34,F30,F26,F16,F11)</f>
        <v>30624401</v>
      </c>
      <c r="G46" s="21">
        <f>SUM(G45,G40,G34,G30,G26,G16,G11)</f>
        <v>30630251</v>
      </c>
      <c r="H46" s="21">
        <f>SUM(H45,H40,H34,H30,H26,H16,H11)</f>
        <v>30636101</v>
      </c>
      <c r="I46" s="12"/>
      <c r="J46" s="21">
        <f t="shared" si="6"/>
        <v>153142505</v>
      </c>
    </row>
    <row r="47" spans="2:10" s="9" customFormat="1" x14ac:dyDescent="0.25">
      <c r="B47" s="29"/>
      <c r="J47" s="9" t="s">
        <v>20</v>
      </c>
    </row>
    <row r="48" spans="2:10" s="9" customFormat="1" x14ac:dyDescent="0.25">
      <c r="B48" s="27" t="s">
        <v>44</v>
      </c>
      <c r="C48" s="22" t="s">
        <v>44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25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30633201</v>
      </c>
      <c r="E53" s="25">
        <f t="shared" ref="E53:J53" si="12">SUM(E51,E46)</f>
        <v>30618551</v>
      </c>
      <c r="F53" s="25">
        <f t="shared" si="12"/>
        <v>30624401</v>
      </c>
      <c r="G53" s="25">
        <f t="shared" si="12"/>
        <v>30630251</v>
      </c>
      <c r="H53" s="25">
        <f t="shared" si="12"/>
        <v>30636101</v>
      </c>
      <c r="I53" s="12"/>
      <c r="J53" s="25">
        <f t="shared" si="12"/>
        <v>153142505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X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34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35</v>
      </c>
      <c r="D7" s="15" t="s">
        <v>36</v>
      </c>
      <c r="E7" s="15" t="s">
        <v>36</v>
      </c>
      <c r="F7" s="15" t="s">
        <v>36</v>
      </c>
      <c r="G7" s="15"/>
      <c r="H7" s="15" t="s">
        <v>36</v>
      </c>
      <c r="I7" s="12"/>
      <c r="J7" s="13" t="s">
        <v>36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47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40000</v>
      </c>
      <c r="E11" s="21">
        <f t="shared" ref="E11:J11" si="0">SUM(E8:E10)</f>
        <v>42500</v>
      </c>
      <c r="F11" s="21">
        <f t="shared" si="0"/>
        <v>45000</v>
      </c>
      <c r="G11" s="21">
        <f t="shared" si="0"/>
        <v>47500</v>
      </c>
      <c r="H11" s="21">
        <f t="shared" si="0"/>
        <v>50000</v>
      </c>
      <c r="I11" s="12">
        <f t="shared" si="0"/>
        <v>450000</v>
      </c>
      <c r="J11" s="21">
        <f t="shared" si="0"/>
        <v>225000</v>
      </c>
    </row>
    <row r="12" spans="2:50" s="9" customFormat="1" x14ac:dyDescent="0.25">
      <c r="B12" s="28"/>
      <c r="C12" s="19" t="s">
        <v>37</v>
      </c>
      <c r="D12" s="18" t="s">
        <v>36</v>
      </c>
      <c r="E12" s="15"/>
      <c r="F12" s="15"/>
      <c r="G12" s="15"/>
      <c r="H12" s="15"/>
      <c r="I12" s="12"/>
      <c r="J12" s="13" t="s">
        <v>36</v>
      </c>
    </row>
    <row r="13" spans="2:50" s="9" customFormat="1" x14ac:dyDescent="0.25">
      <c r="B13" s="28"/>
      <c r="C13" s="31" t="s">
        <v>49</v>
      </c>
      <c r="D13" s="20">
        <f>0.17*D11</f>
        <v>6800.0000000000009</v>
      </c>
      <c r="E13" s="20">
        <f t="shared" ref="E13:H13" si="1">0.17*E11</f>
        <v>7225.0000000000009</v>
      </c>
      <c r="F13" s="20">
        <f t="shared" si="1"/>
        <v>7650.0000000000009</v>
      </c>
      <c r="G13" s="20">
        <f t="shared" si="1"/>
        <v>8075.0000000000009</v>
      </c>
      <c r="H13" s="20">
        <f t="shared" si="1"/>
        <v>8500</v>
      </c>
      <c r="I13" s="12"/>
      <c r="J13" s="20">
        <f>SUM(D13:H13)</f>
        <v>38250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6800.0000000000009</v>
      </c>
      <c r="E16" s="21">
        <f t="shared" ref="E16:J16" si="3">SUM(E13:E15)</f>
        <v>7225.0000000000009</v>
      </c>
      <c r="F16" s="21">
        <f t="shared" si="3"/>
        <v>7650.0000000000009</v>
      </c>
      <c r="G16" s="21">
        <f t="shared" si="3"/>
        <v>8075.0000000000009</v>
      </c>
      <c r="H16" s="21">
        <f t="shared" si="3"/>
        <v>8500</v>
      </c>
      <c r="I16" s="12">
        <f t="shared" si="3"/>
        <v>0</v>
      </c>
      <c r="J16" s="21">
        <f t="shared" si="3"/>
        <v>38250</v>
      </c>
    </row>
    <row r="17" spans="2:10" s="9" customFormat="1" x14ac:dyDescent="0.25">
      <c r="B17" s="28"/>
      <c r="C17" s="19" t="s">
        <v>38</v>
      </c>
      <c r="D17" s="18" t="s">
        <v>36</v>
      </c>
      <c r="E17" s="15"/>
      <c r="F17" s="15"/>
      <c r="G17" s="15"/>
      <c r="H17" s="15"/>
      <c r="I17" s="12"/>
      <c r="J17" s="13" t="s">
        <v>36</v>
      </c>
    </row>
    <row r="18" spans="2:10" s="9" customFormat="1" x14ac:dyDescent="0.25">
      <c r="B18" s="28"/>
      <c r="C18" s="31" t="s">
        <v>65</v>
      </c>
      <c r="D18" s="18"/>
      <c r="E18" s="15"/>
      <c r="F18" s="15"/>
      <c r="G18" s="15"/>
      <c r="H18" s="15"/>
      <c r="I18" s="12"/>
      <c r="J18" s="20" t="s">
        <v>36</v>
      </c>
    </row>
    <row r="19" spans="2:10" s="9" customFormat="1" x14ac:dyDescent="0.25">
      <c r="B19" s="28"/>
      <c r="C19" s="35" t="s">
        <v>50</v>
      </c>
      <c r="D19" s="20" t="s">
        <v>40</v>
      </c>
      <c r="E19" s="16" t="s">
        <v>40</v>
      </c>
      <c r="F19" s="16" t="s">
        <v>40</v>
      </c>
      <c r="G19" s="16"/>
      <c r="H19" s="16"/>
      <c r="I19" s="12"/>
      <c r="J19" s="20"/>
    </row>
    <row r="20" spans="2:10" s="9" customFormat="1" x14ac:dyDescent="0.25">
      <c r="B20" s="28"/>
      <c r="C20" s="35" t="s">
        <v>51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52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53</v>
      </c>
      <c r="D22" s="20">
        <v>450</v>
      </c>
      <c r="E22" s="20">
        <v>450</v>
      </c>
      <c r="F22" s="20">
        <v>450</v>
      </c>
      <c r="G22" s="20">
        <v>450</v>
      </c>
      <c r="H22" s="20">
        <v>450</v>
      </c>
      <c r="I22" s="41">
        <v>2250</v>
      </c>
      <c r="J22" s="20">
        <f t="shared" si="4"/>
        <v>2250</v>
      </c>
    </row>
    <row r="23" spans="2:10" s="9" customFormat="1" x14ac:dyDescent="0.25">
      <c r="B23" s="28"/>
      <c r="C23" s="35" t="s">
        <v>54</v>
      </c>
      <c r="D23" s="20">
        <v>248</v>
      </c>
      <c r="E23" s="20">
        <v>248</v>
      </c>
      <c r="F23" s="20">
        <v>248</v>
      </c>
      <c r="G23" s="20">
        <v>248</v>
      </c>
      <c r="H23" s="20">
        <v>248</v>
      </c>
      <c r="I23" s="41">
        <v>1243</v>
      </c>
      <c r="J23" s="20">
        <f t="shared" si="4"/>
        <v>1240</v>
      </c>
    </row>
    <row r="24" spans="2:10" s="9" customFormat="1" x14ac:dyDescent="0.25">
      <c r="B24" s="28"/>
      <c r="C24" s="35" t="s">
        <v>55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56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ht="30" x14ac:dyDescent="0.25">
      <c r="B26" s="28"/>
      <c r="C26" s="31" t="s">
        <v>57</v>
      </c>
      <c r="D26" s="20">
        <v>328</v>
      </c>
      <c r="E26" s="20">
        <v>328</v>
      </c>
      <c r="F26" s="20">
        <v>328</v>
      </c>
      <c r="G26" s="20">
        <v>328</v>
      </c>
      <c r="H26" s="20">
        <v>328</v>
      </c>
      <c r="I26" s="41">
        <v>1638</v>
      </c>
      <c r="J26" s="20">
        <f t="shared" si="4"/>
        <v>1640</v>
      </c>
    </row>
    <row r="27" spans="2:10" s="9" customFormat="1" x14ac:dyDescent="0.25">
      <c r="B27" s="28"/>
      <c r="C27" s="14" t="s">
        <v>14</v>
      </c>
      <c r="D27" s="21">
        <f>SUM(D20:D26)</f>
        <v>1601</v>
      </c>
      <c r="E27" s="21">
        <f t="shared" ref="E27:H27" si="5">SUM(E20:E26)</f>
        <v>1601</v>
      </c>
      <c r="F27" s="21">
        <f t="shared" si="5"/>
        <v>1601</v>
      </c>
      <c r="G27" s="21">
        <f t="shared" si="5"/>
        <v>1601</v>
      </c>
      <c r="H27" s="21">
        <f t="shared" si="5"/>
        <v>1601</v>
      </c>
      <c r="I27" s="12"/>
      <c r="J27" s="21">
        <f>SUM(D27:H27)</f>
        <v>8005</v>
      </c>
    </row>
    <row r="28" spans="2:10" s="9" customFormat="1" x14ac:dyDescent="0.25">
      <c r="B28" s="28"/>
      <c r="C28" s="19" t="s">
        <v>39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40</v>
      </c>
      <c r="C30" s="34" t="s">
        <v>40</v>
      </c>
      <c r="D30" s="18" t="s">
        <v>36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41</v>
      </c>
      <c r="D32" s="18" t="s">
        <v>36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66</v>
      </c>
      <c r="D33" s="20">
        <v>5000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5000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5000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5000</v>
      </c>
    </row>
    <row r="36" spans="2:10" s="9" customFormat="1" x14ac:dyDescent="0.25">
      <c r="B36" s="28"/>
      <c r="C36" s="19" t="s">
        <v>42</v>
      </c>
      <c r="D36" s="18" t="s">
        <v>36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/>
      <c r="D37" s="20"/>
      <c r="E37" s="20"/>
      <c r="F37" s="20"/>
      <c r="G37" s="20"/>
      <c r="H37" s="20"/>
      <c r="I37" s="41"/>
      <c r="J37" s="20"/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/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/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/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43</v>
      </c>
      <c r="D43" s="18" t="s">
        <v>36</v>
      </c>
      <c r="E43" s="15"/>
      <c r="F43" s="15"/>
      <c r="G43" s="15"/>
      <c r="H43" s="15"/>
      <c r="I43" s="12"/>
      <c r="J43" s="20"/>
    </row>
    <row r="44" spans="2:10" s="9" customFormat="1" ht="45" x14ac:dyDescent="0.25">
      <c r="B44" s="28"/>
      <c r="C44" s="31" t="s">
        <v>67</v>
      </c>
      <c r="D44" s="20">
        <v>75000</v>
      </c>
      <c r="E44" s="20">
        <v>75000</v>
      </c>
      <c r="F44" s="20">
        <v>75000</v>
      </c>
      <c r="G44" s="20">
        <v>75000</v>
      </c>
      <c r="H44" s="20">
        <v>75000</v>
      </c>
      <c r="I44" s="41">
        <v>375000</v>
      </c>
      <c r="J44" s="20">
        <f t="shared" si="6"/>
        <v>375000</v>
      </c>
    </row>
    <row r="45" spans="2:10" s="9" customFormat="1" ht="75" x14ac:dyDescent="0.25">
      <c r="B45" s="28"/>
      <c r="C45" s="31" t="s">
        <v>68</v>
      </c>
      <c r="D45" s="20">
        <v>125000</v>
      </c>
      <c r="E45" s="20">
        <v>156250</v>
      </c>
      <c r="F45" s="20">
        <v>156250</v>
      </c>
      <c r="G45" s="20">
        <v>156250</v>
      </c>
      <c r="H45" s="20">
        <v>156250</v>
      </c>
      <c r="I45" s="41">
        <v>781250</v>
      </c>
      <c r="J45" s="20">
        <f t="shared" si="6"/>
        <v>750000</v>
      </c>
    </row>
    <row r="46" spans="2:10" s="9" customFormat="1" ht="90" x14ac:dyDescent="0.25">
      <c r="B46" s="28"/>
      <c r="C46" s="31" t="s">
        <v>69</v>
      </c>
      <c r="D46" s="20">
        <v>333332</v>
      </c>
      <c r="E46" s="20">
        <v>416667</v>
      </c>
      <c r="F46" s="20">
        <v>416667</v>
      </c>
      <c r="G46" s="20">
        <v>416667</v>
      </c>
      <c r="H46" s="20">
        <v>416667</v>
      </c>
      <c r="I46" s="41">
        <v>2083335</v>
      </c>
      <c r="J46" s="20">
        <f t="shared" si="6"/>
        <v>2000000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533332</v>
      </c>
      <c r="E50" s="21">
        <f t="shared" ref="E50:H50" si="10">SUM(E44:E49)</f>
        <v>647917</v>
      </c>
      <c r="F50" s="21">
        <f t="shared" si="10"/>
        <v>647917</v>
      </c>
      <c r="G50" s="21">
        <f t="shared" si="10"/>
        <v>647917</v>
      </c>
      <c r="H50" s="21">
        <f t="shared" si="10"/>
        <v>647917</v>
      </c>
      <c r="I50" s="12"/>
      <c r="J50" s="21">
        <f t="shared" si="6"/>
        <v>3125000</v>
      </c>
    </row>
    <row r="51" spans="2:10" s="9" customFormat="1" x14ac:dyDescent="0.25">
      <c r="B51" s="30"/>
      <c r="C51" s="14" t="s">
        <v>19</v>
      </c>
      <c r="D51" s="21">
        <f>SUM(D50,D42,D35,D31,D27,D16,D11)</f>
        <v>586733</v>
      </c>
      <c r="E51" s="21">
        <f t="shared" ref="E51:H51" si="11">SUM(E50,E42,E35,E31,E27,E16,E11)</f>
        <v>699243</v>
      </c>
      <c r="F51" s="21">
        <f t="shared" si="11"/>
        <v>702168</v>
      </c>
      <c r="G51" s="21">
        <f t="shared" si="11"/>
        <v>705093</v>
      </c>
      <c r="H51" s="21">
        <f t="shared" si="11"/>
        <v>708018</v>
      </c>
      <c r="I51" s="12"/>
      <c r="J51" s="21">
        <f t="shared" si="6"/>
        <v>3401255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44</v>
      </c>
      <c r="C53" s="22" t="s">
        <v>44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586733</v>
      </c>
      <c r="E58" s="25">
        <f t="shared" ref="E58:J58" si="14">SUM(E56,E51)</f>
        <v>699243</v>
      </c>
      <c r="F58" s="25">
        <f t="shared" si="14"/>
        <v>702168</v>
      </c>
      <c r="G58" s="25">
        <f t="shared" si="14"/>
        <v>705093</v>
      </c>
      <c r="H58" s="25">
        <f t="shared" si="14"/>
        <v>708018</v>
      </c>
      <c r="I58" s="12">
        <f>SUM(I56,I51)</f>
        <v>0</v>
      </c>
      <c r="J58" s="25">
        <f t="shared" si="14"/>
        <v>3401255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purl.org/dc/terms/"/>
    <ds:schemaRef ds:uri="http://schemas.microsoft.com/sharepoint/v3/fields"/>
    <ds:schemaRef ds:uri="http://schemas.microsoft.com/office/2006/documentManagement/types"/>
    <ds:schemaRef ds:uri="3d00cabe-74f9-499f-ba26-1e0076cbc6cc"/>
    <ds:schemaRef ds:uri="http://schemas.microsoft.com/office/infopath/2007/PartnerControls"/>
    <ds:schemaRef ds:uri="http://purl.org/dc/elements/1.1/"/>
    <ds:schemaRef ds:uri="http://schemas.microsoft.com/office/2006/metadata/properties"/>
    <ds:schemaRef ds:uri="4ffa91fb-a0ff-4ac5-b2db-65c790d184a4"/>
    <ds:schemaRef ds:uri="http://schemas.microsoft.com/sharepoint.v3"/>
    <ds:schemaRef ds:uri="http://schemas.microsoft.com/sharepoint/v3"/>
    <ds:schemaRef ds:uri="http://schemas.openxmlformats.org/package/2006/metadata/core-properties"/>
    <ds:schemaRef ds:uri="2755580c-7c5f-43cf-bd85-5c868b718937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2024-03-28T13:51:38Z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