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ateofmaine.sharepoint.com/teams/GovernorsEnergyOffice-Documents/Shared Documents/General/Federal Infrastructure Funding/CPRG/Regional Ports/Final Documents/"/>
    </mc:Choice>
  </mc:AlternateContent>
  <xr:revisionPtr revIDLastSave="0" documentId="8_{85991772-4C12-4605-804E-F2F24A0DAB83}" xr6:coauthVersionLast="47" xr6:coauthVersionMax="47" xr10:uidLastSave="{00000000-0000-0000-0000-000000000000}"/>
  <bookViews>
    <workbookView xWindow="31335" yWindow="2325" windowWidth="17280" windowHeight="8970" xr2:uid="{E4318DB3-BF46-406B-93BE-4DB59B9A6CD3}"/>
  </bookViews>
  <sheets>
    <sheet name="Lead Budget" sheetId="1" r:id="rId1"/>
  </sheets>
  <definedNames>
    <definedName name="_xlnm._FilterDatabase" localSheetId="0" hidden="1">'Lead Budget'!#REF!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J59" i="1"/>
  <c r="I58" i="1"/>
  <c r="H54" i="1"/>
  <c r="G54" i="1"/>
  <c r="F54" i="1"/>
  <c r="E54" i="1"/>
  <c r="D54" i="1"/>
  <c r="D55" i="1" s="1"/>
  <c r="J53" i="1"/>
  <c r="J52" i="1"/>
  <c r="J51" i="1"/>
  <c r="J50" i="1"/>
  <c r="J49" i="1"/>
  <c r="J48" i="1"/>
  <c r="H46" i="1"/>
  <c r="G46" i="1"/>
  <c r="F46" i="1"/>
  <c r="E46" i="1"/>
  <c r="D46" i="1"/>
  <c r="J46" i="1" s="1"/>
  <c r="J45" i="1"/>
  <c r="J44" i="1"/>
  <c r="J43" i="1"/>
  <c r="J42" i="1"/>
  <c r="J41" i="1"/>
  <c r="H39" i="1"/>
  <c r="G39" i="1"/>
  <c r="F39" i="1"/>
  <c r="E39" i="1"/>
  <c r="J39" i="1" s="1"/>
  <c r="D39" i="1"/>
  <c r="J38" i="1"/>
  <c r="J37" i="1"/>
  <c r="J35" i="1"/>
  <c r="H35" i="1"/>
  <c r="G35" i="1"/>
  <c r="F35" i="1"/>
  <c r="E35" i="1"/>
  <c r="D35" i="1"/>
  <c r="J34" i="1"/>
  <c r="J33" i="1"/>
  <c r="H31" i="1"/>
  <c r="G31" i="1"/>
  <c r="F31" i="1"/>
  <c r="E31" i="1"/>
  <c r="J31" i="1" s="1"/>
  <c r="D31" i="1"/>
  <c r="J30" i="1"/>
  <c r="J29" i="1"/>
  <c r="J28" i="1"/>
  <c r="J27" i="1"/>
  <c r="J26" i="1"/>
  <c r="J25" i="1"/>
  <c r="J24" i="1"/>
  <c r="J23" i="1"/>
  <c r="J22" i="1"/>
  <c r="I20" i="1"/>
  <c r="H20" i="1"/>
  <c r="G20" i="1"/>
  <c r="F20" i="1"/>
  <c r="E20" i="1"/>
  <c r="D20" i="1"/>
  <c r="J19" i="1"/>
  <c r="J18" i="1"/>
  <c r="J17" i="1"/>
  <c r="J20" i="1" s="1"/>
  <c r="J16" i="1"/>
  <c r="J15" i="1"/>
  <c r="I13" i="1"/>
  <c r="J12" i="1"/>
  <c r="H11" i="1"/>
  <c r="H13" i="1" s="1"/>
  <c r="H55" i="1" s="1"/>
  <c r="H58" i="1" s="1"/>
  <c r="H60" i="1" s="1"/>
  <c r="H62" i="1" s="1"/>
  <c r="G11" i="1"/>
  <c r="G13" i="1" s="1"/>
  <c r="G55" i="1" s="1"/>
  <c r="G58" i="1" s="1"/>
  <c r="G60" i="1" s="1"/>
  <c r="G62" i="1" s="1"/>
  <c r="F11" i="1"/>
  <c r="F13" i="1" s="1"/>
  <c r="F55" i="1" s="1"/>
  <c r="F58" i="1" s="1"/>
  <c r="F60" i="1" s="1"/>
  <c r="F62" i="1" s="1"/>
  <c r="E11" i="1"/>
  <c r="E13" i="1" s="1"/>
  <c r="D11" i="1"/>
  <c r="D13" i="1" s="1"/>
  <c r="J10" i="1"/>
  <c r="J9" i="1"/>
  <c r="J8" i="1"/>
  <c r="E55" i="1" l="1"/>
  <c r="E58" i="1" s="1"/>
  <c r="E60" i="1" s="1"/>
  <c r="E62" i="1" s="1"/>
  <c r="D58" i="1"/>
  <c r="J11" i="1"/>
  <c r="J13" i="1" s="1"/>
  <c r="J54" i="1"/>
  <c r="J58" i="1" l="1"/>
  <c r="D60" i="1"/>
  <c r="J55" i="1"/>
  <c r="D62" i="1" l="1"/>
  <c r="J60" i="1"/>
  <c r="J62" i="1" s="1"/>
</calcChain>
</file>

<file path=xl/sharedStrings.xml><?xml version="1.0" encoding="utf-8"?>
<sst xmlns="http://schemas.openxmlformats.org/spreadsheetml/2006/main" count="67" uniqueCount="45">
  <si>
    <t>Detailed Budget Table</t>
  </si>
  <si>
    <t xml:space="preserve">This Excel Workbook is provided to aid applicants in developing the required budget table(s) within the budget narrative.  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</si>
  <si>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</si>
  <si>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</si>
  <si>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</si>
  <si>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</si>
  <si>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</si>
  <si>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</si>
  <si>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</si>
  <si>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</si>
  <si>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</si>
  <si>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</si>
  <si>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>Personnel</t>
  </si>
  <si>
    <t> </t>
  </si>
  <si>
    <t>PSC II - Ports Coordinator, 100% of salary</t>
  </si>
  <si>
    <t>PSC II - Supply Chain Coordinator, 100% of salary</t>
  </si>
  <si>
    <t>OSW Program Manager 10% of salary</t>
  </si>
  <si>
    <t>F&amp;O Manager  5% of salary</t>
  </si>
  <si>
    <t xml:space="preserve">TOTAL PERSONNEL </t>
  </si>
  <si>
    <t xml:space="preserve"> Fringe Benefits </t>
  </si>
  <si>
    <t>PSC II - Ports Coordinator</t>
  </si>
  <si>
    <t>PSC II - Supply Chain Coordinator</t>
  </si>
  <si>
    <t>OSW Program Manager</t>
  </si>
  <si>
    <t>F&amp;O Manager</t>
  </si>
  <si>
    <t xml:space="preserve"> TOTAL FRINGE BENEFITS  </t>
  </si>
  <si>
    <t xml:space="preserve"> Travel </t>
  </si>
  <si>
    <t xml:space="preserve"> TOTAL TRAVEL </t>
  </si>
  <si>
    <t xml:space="preserve"> Equipment </t>
  </si>
  <si>
    <t/>
  </si>
  <si>
    <t xml:space="preserve"> </t>
  </si>
  <si>
    <t xml:space="preserve"> TOTAL EQUIPMENT </t>
  </si>
  <si>
    <t xml:space="preserve"> Supplies </t>
  </si>
  <si>
    <t xml:space="preserve"> TOTAL SUPPLIES </t>
  </si>
  <si>
    <t xml:space="preserve"> Contractual </t>
  </si>
  <si>
    <t>Supply Chain Infrastructure Study</t>
  </si>
  <si>
    <t>Refinded Supply Chain Infrastructure Study</t>
  </si>
  <si>
    <t xml:space="preserve"> TOTAL CONTRACTUAL </t>
  </si>
  <si>
    <t>OTHER</t>
  </si>
  <si>
    <t>Subrecipient 1 - DOT</t>
  </si>
  <si>
    <t>Subrecipient 2 - MA</t>
  </si>
  <si>
    <t>TOTAL OTHER</t>
  </si>
  <si>
    <t>TOTAL DIRECT</t>
  </si>
  <si>
    <t>Indirect Costs</t>
  </si>
  <si>
    <t xml:space="preserve"> TOTAL INDIRECT </t>
  </si>
  <si>
    <t xml:space="preserve"> TOTAL FUNDING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</si>
</sst>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.000_);[Red]\(&quot;$&quot;#,##0.000\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i/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i/>
      <sz val="11"/>
      <color theme="0" tint="-0.34998626667073579"/>
      <name val="Aptos Narrow"/>
      <family val="2"/>
      <scheme val="minor"/>
    </font>
    <font>
      <i/>
      <sz val="11"/>
      <color theme="0" tint="-0.499984740745262"/>
      <name val="Aptos Narrow"/>
      <family val="2"/>
      <scheme val="minor"/>
    </font>
    <font>
      <b/>
      <i/>
      <sz val="11"/>
      <color theme="0" tint="-0.34998626667073579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6E6E6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0" fillId="0" borderId="0" xfId="0" applyAlignment="1">
      <alignment vertical="top"/>
    </xf>
    <xf numFmtId="164" fontId="0" fillId="0" borderId="0" xfId="2" applyNumberFormat="1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1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7" xfId="0" applyFont="1" applyFill="1" applyBorder="1"/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5" fillId="0" borderId="9" xfId="0" applyFont="1" applyBorder="1" applyAlignment="1">
      <alignment wrapText="1"/>
    </xf>
    <xf numFmtId="0" fontId="5" fillId="0" borderId="9" xfId="0" applyFont="1" applyBorder="1"/>
    <xf numFmtId="0" fontId="0" fillId="0" borderId="10" xfId="0" applyBorder="1" applyAlignment="1">
      <alignment vertical="top"/>
    </xf>
    <xf numFmtId="0" fontId="10" fillId="0" borderId="9" xfId="0" applyFont="1" applyBorder="1" applyAlignment="1">
      <alignment horizontal="left" wrapText="1" indent="2"/>
    </xf>
    <xf numFmtId="6" fontId="10" fillId="0" borderId="9" xfId="0" applyNumberFormat="1" applyFont="1" applyBorder="1" applyAlignment="1">
      <alignment wrapText="1"/>
    </xf>
    <xf numFmtId="6" fontId="5" fillId="0" borderId="0" xfId="0" applyNumberFormat="1" applyFont="1"/>
    <xf numFmtId="9" fontId="0" fillId="0" borderId="0" xfId="0" applyNumberFormat="1"/>
    <xf numFmtId="0" fontId="5" fillId="0" borderId="9" xfId="0" applyFont="1" applyBorder="1" applyAlignment="1">
      <alignment horizontal="left" wrapText="1" indent="2"/>
    </xf>
    <xf numFmtId="6" fontId="5" fillId="0" borderId="9" xfId="0" applyNumberFormat="1" applyFont="1" applyBorder="1" applyAlignment="1">
      <alignment wrapText="1"/>
    </xf>
    <xf numFmtId="0" fontId="5" fillId="4" borderId="9" xfId="0" applyFont="1" applyFill="1" applyBorder="1" applyAlignment="1">
      <alignment wrapText="1"/>
    </xf>
    <xf numFmtId="6" fontId="10" fillId="4" borderId="9" xfId="0" applyNumberFormat="1" applyFont="1" applyFill="1" applyBorder="1" applyAlignment="1">
      <alignment wrapText="1"/>
    </xf>
    <xf numFmtId="0" fontId="9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9" xfId="0" applyFont="1" applyBorder="1" applyAlignment="1">
      <alignment horizontal="left" wrapText="1" indent="4"/>
    </xf>
    <xf numFmtId="43" fontId="0" fillId="0" borderId="0" xfId="1" applyFont="1"/>
    <xf numFmtId="6" fontId="10" fillId="4" borderId="11" xfId="0" applyNumberFormat="1" applyFont="1" applyFill="1" applyBorder="1" applyAlignment="1">
      <alignment wrapText="1"/>
    </xf>
    <xf numFmtId="0" fontId="11" fillId="0" borderId="0" xfId="0" applyFont="1" applyAlignment="1">
      <alignment wrapText="1"/>
    </xf>
    <xf numFmtId="165" fontId="0" fillId="0" borderId="0" xfId="1" applyNumberFormat="1" applyFont="1"/>
    <xf numFmtId="43" fontId="0" fillId="0" borderId="0" xfId="0" applyNumberFormat="1"/>
    <xf numFmtId="0" fontId="0" fillId="0" borderId="7" xfId="0" applyBorder="1" applyAlignment="1">
      <alignment vertical="top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/>
    <xf numFmtId="0" fontId="0" fillId="0" borderId="9" xfId="0" applyBorder="1"/>
    <xf numFmtId="166" fontId="10" fillId="0" borderId="9" xfId="0" applyNumberFormat="1" applyFont="1" applyBorder="1" applyAlignment="1">
      <alignment wrapText="1"/>
    </xf>
    <xf numFmtId="0" fontId="9" fillId="0" borderId="12" xfId="0" applyFont="1" applyBorder="1" applyAlignment="1">
      <alignment wrapText="1"/>
    </xf>
    <xf numFmtId="6" fontId="12" fillId="0" borderId="13" xfId="0" applyNumberFormat="1" applyFont="1" applyBorder="1" applyAlignment="1">
      <alignment wrapText="1"/>
    </xf>
    <xf numFmtId="0" fontId="3" fillId="0" borderId="0" xfId="0" applyFont="1"/>
    <xf numFmtId="0" fontId="0" fillId="0" borderId="0" xfId="0" applyAlignment="1">
      <alignment horizontal="right" vertical="top"/>
    </xf>
    <xf numFmtId="3" fontId="0" fillId="0" borderId="0" xfId="0" applyNumberFormat="1" applyFill="1"/>
    <xf numFmtId="0" fontId="0" fillId="0" borderId="0" xfId="0" applyFill="1"/>
    <xf numFmtId="8" fontId="3" fillId="0" borderId="0" xfId="0" applyNumberFormat="1" applyFont="1" applyFill="1"/>
    <xf numFmtId="0" fontId="3" fillId="0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D3880-C09F-474C-85B9-8C5354C4739F}">
  <sheetPr>
    <tabColor theme="9" tint="0.39997558519241921"/>
    <pageSetUpPr fitToPage="1"/>
  </sheetPr>
  <dimension ref="B2:AM77"/>
  <sheetViews>
    <sheetView showGridLines="0" tabSelected="1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L10" sqref="L10:L11"/>
    </sheetView>
  </sheetViews>
  <sheetFormatPr defaultColWidth="9.21875" defaultRowHeight="14.4" x14ac:dyDescent="0.3"/>
  <cols>
    <col min="1" max="1" width="3.21875" customWidth="1"/>
    <col min="2" max="2" width="10.77734375" customWidth="1"/>
    <col min="3" max="3" width="45.5546875" customWidth="1"/>
    <col min="4" max="4" width="18" style="2" customWidth="1"/>
    <col min="5" max="5" width="18" style="3" customWidth="1"/>
    <col min="6" max="6" width="16.44140625" customWidth="1"/>
    <col min="7" max="7" width="17" customWidth="1"/>
    <col min="8" max="8" width="16.77734375" style="3" customWidth="1"/>
    <col min="9" max="9" width="0.77734375" style="4" customWidth="1"/>
    <col min="10" max="10" width="13.5546875" customWidth="1"/>
    <col min="11" max="11" width="10.21875" customWidth="1"/>
    <col min="12" max="12" width="15.44140625" bestFit="1" customWidth="1"/>
    <col min="13" max="13" width="14.33203125" bestFit="1" customWidth="1"/>
    <col min="15" max="15" width="14.33203125" bestFit="1" customWidth="1"/>
  </cols>
  <sheetData>
    <row r="2" spans="2:39" ht="23.4" x14ac:dyDescent="0.45">
      <c r="B2" s="1" t="s">
        <v>0</v>
      </c>
    </row>
    <row r="3" spans="2:39" x14ac:dyDescent="0.3">
      <c r="B3" s="5" t="s">
        <v>1</v>
      </c>
    </row>
    <row r="4" spans="2:39" x14ac:dyDescent="0.3">
      <c r="B4" s="6"/>
    </row>
    <row r="5" spans="2:39" ht="18" x14ac:dyDescent="0.35">
      <c r="B5" s="7" t="s">
        <v>2</v>
      </c>
      <c r="C5" s="8"/>
      <c r="D5" s="8"/>
      <c r="E5" s="8"/>
      <c r="F5" s="8"/>
      <c r="G5" s="8"/>
      <c r="H5" s="8"/>
      <c r="I5" s="8"/>
      <c r="J5" s="9"/>
    </row>
    <row r="6" spans="2:39" x14ac:dyDescent="0.3">
      <c r="B6" s="10" t="s">
        <v>3</v>
      </c>
      <c r="C6" s="10" t="s">
        <v>4</v>
      </c>
      <c r="D6" s="10" t="s">
        <v>5</v>
      </c>
      <c r="E6" s="11" t="s">
        <v>6</v>
      </c>
      <c r="F6" s="11" t="s">
        <v>7</v>
      </c>
      <c r="G6" s="11" t="s">
        <v>8</v>
      </c>
      <c r="H6" s="12" t="s">
        <v>9</v>
      </c>
      <c r="I6" s="13"/>
      <c r="J6" s="14" t="s">
        <v>10</v>
      </c>
    </row>
    <row r="7" spans="2:39" s="6" customFormat="1" x14ac:dyDescent="0.3">
      <c r="B7" s="15" t="s">
        <v>11</v>
      </c>
      <c r="C7" s="16" t="s">
        <v>12</v>
      </c>
      <c r="D7" s="17" t="s">
        <v>13</v>
      </c>
      <c r="E7" s="17" t="s">
        <v>13</v>
      </c>
      <c r="F7" s="17" t="s">
        <v>13</v>
      </c>
      <c r="G7" s="17"/>
      <c r="H7" s="17" t="s">
        <v>13</v>
      </c>
      <c r="I7" s="4"/>
      <c r="J7" s="18" t="s">
        <v>13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19"/>
      <c r="C8" s="20" t="s">
        <v>14</v>
      </c>
      <c r="D8" s="21">
        <v>80413</v>
      </c>
      <c r="E8" s="21">
        <v>80413</v>
      </c>
      <c r="F8" s="21">
        <v>80413</v>
      </c>
      <c r="G8" s="21">
        <v>80413</v>
      </c>
      <c r="H8" s="21">
        <v>80413</v>
      </c>
      <c r="I8" s="22">
        <v>450000</v>
      </c>
      <c r="J8" s="21">
        <f>SUM(D8:H8)</f>
        <v>402065</v>
      </c>
    </row>
    <row r="9" spans="2:39" x14ac:dyDescent="0.3">
      <c r="B9" s="19"/>
      <c r="C9" s="20" t="s">
        <v>15</v>
      </c>
      <c r="D9" s="21">
        <v>80413</v>
      </c>
      <c r="E9" s="21">
        <v>80413</v>
      </c>
      <c r="F9" s="21">
        <v>80413</v>
      </c>
      <c r="G9" s="21">
        <v>80413</v>
      </c>
      <c r="H9" s="21">
        <v>80413</v>
      </c>
      <c r="J9" s="21">
        <f>SUM(D9:H9)</f>
        <v>402065</v>
      </c>
    </row>
    <row r="10" spans="2:39" x14ac:dyDescent="0.3">
      <c r="B10" s="19"/>
      <c r="C10" s="20" t="s">
        <v>16</v>
      </c>
      <c r="D10" s="21">
        <v>10275</v>
      </c>
      <c r="E10" s="21">
        <v>10275</v>
      </c>
      <c r="F10" s="21">
        <v>10275</v>
      </c>
      <c r="G10" s="21">
        <v>10275</v>
      </c>
      <c r="H10" s="21">
        <v>10275</v>
      </c>
      <c r="J10" s="21">
        <f t="shared" ref="J10:J12" si="0">SUM(D10:H10)</f>
        <v>51375</v>
      </c>
      <c r="L10" s="23"/>
    </row>
    <row r="11" spans="2:39" x14ac:dyDescent="0.3">
      <c r="B11" s="19"/>
      <c r="C11" s="20" t="s">
        <v>17</v>
      </c>
      <c r="D11" s="21">
        <f>99779*0.05</f>
        <v>4988.9500000000007</v>
      </c>
      <c r="E11" s="21">
        <f t="shared" ref="E11:H11" si="1">99779*0.05</f>
        <v>4988.9500000000007</v>
      </c>
      <c r="F11" s="21">
        <f t="shared" si="1"/>
        <v>4988.9500000000007</v>
      </c>
      <c r="G11" s="21">
        <f t="shared" si="1"/>
        <v>4988.9500000000007</v>
      </c>
      <c r="H11" s="21">
        <f t="shared" si="1"/>
        <v>4988.9500000000007</v>
      </c>
      <c r="J11" s="21">
        <f t="shared" si="0"/>
        <v>24944.750000000004</v>
      </c>
      <c r="L11" s="23"/>
    </row>
    <row r="12" spans="2:39" x14ac:dyDescent="0.3">
      <c r="B12" s="19"/>
      <c r="C12" s="24"/>
      <c r="D12" s="21"/>
      <c r="E12" s="25"/>
      <c r="F12" s="25"/>
      <c r="G12" s="25"/>
      <c r="H12" s="25"/>
      <c r="J12" s="21">
        <f t="shared" si="0"/>
        <v>0</v>
      </c>
    </row>
    <row r="13" spans="2:39" x14ac:dyDescent="0.3">
      <c r="B13" s="19"/>
      <c r="C13" s="26" t="s">
        <v>18</v>
      </c>
      <c r="D13" s="27">
        <f>SUM(D8:D12)</f>
        <v>176089.95</v>
      </c>
      <c r="E13" s="27">
        <f t="shared" ref="E13:J13" si="2">SUM(E8:E12)</f>
        <v>176089.95</v>
      </c>
      <c r="F13" s="27">
        <f t="shared" si="2"/>
        <v>176089.95</v>
      </c>
      <c r="G13" s="27">
        <f t="shared" si="2"/>
        <v>176089.95</v>
      </c>
      <c r="H13" s="27">
        <f t="shared" si="2"/>
        <v>176089.95</v>
      </c>
      <c r="I13" s="4">
        <f t="shared" si="2"/>
        <v>450000</v>
      </c>
      <c r="J13" s="27">
        <f t="shared" si="2"/>
        <v>880449.75</v>
      </c>
    </row>
    <row r="14" spans="2:39" x14ac:dyDescent="0.3">
      <c r="B14" s="19"/>
      <c r="C14" s="28" t="s">
        <v>19</v>
      </c>
      <c r="D14" s="29" t="s">
        <v>13</v>
      </c>
      <c r="E14" s="17"/>
      <c r="F14" s="17"/>
      <c r="G14" s="17"/>
      <c r="H14" s="17"/>
      <c r="J14" s="18" t="s">
        <v>13</v>
      </c>
    </row>
    <row r="15" spans="2:39" x14ac:dyDescent="0.3">
      <c r="B15" s="19"/>
      <c r="C15" s="20" t="s">
        <v>20</v>
      </c>
      <c r="D15" s="21">
        <v>55277</v>
      </c>
      <c r="E15" s="21">
        <v>55277</v>
      </c>
      <c r="F15" s="21">
        <v>55277</v>
      </c>
      <c r="G15" s="21">
        <v>55277</v>
      </c>
      <c r="H15" s="21">
        <v>55277</v>
      </c>
      <c r="J15" s="21">
        <f>SUM(D15:H15)</f>
        <v>276385</v>
      </c>
    </row>
    <row r="16" spans="2:39" x14ac:dyDescent="0.3">
      <c r="B16" s="19"/>
      <c r="C16" s="20" t="s">
        <v>21</v>
      </c>
      <c r="D16" s="21">
        <v>55277</v>
      </c>
      <c r="E16" s="21">
        <v>55277</v>
      </c>
      <c r="F16" s="21">
        <v>55277</v>
      </c>
      <c r="G16" s="21">
        <v>55277</v>
      </c>
      <c r="H16" s="21">
        <v>55277</v>
      </c>
      <c r="J16" s="21">
        <f t="shared" ref="J16:J19" si="3">SUM(D16:H16)</f>
        <v>276385</v>
      </c>
    </row>
    <row r="17" spans="2:12" x14ac:dyDescent="0.3">
      <c r="B17" s="19"/>
      <c r="C17" s="20" t="s">
        <v>22</v>
      </c>
      <c r="D17" s="21">
        <v>3596.2499999999995</v>
      </c>
      <c r="E17" s="21">
        <v>3596.2499999999995</v>
      </c>
      <c r="F17" s="21">
        <v>3596.2499999999995</v>
      </c>
      <c r="G17" s="21">
        <v>3596.2499999999995</v>
      </c>
      <c r="H17" s="21">
        <v>3596.2499999999995</v>
      </c>
      <c r="J17" s="21">
        <f t="shared" si="3"/>
        <v>17981.249999999996</v>
      </c>
    </row>
    <row r="18" spans="2:12" x14ac:dyDescent="0.3">
      <c r="B18" s="19"/>
      <c r="C18" s="20" t="s">
        <v>23</v>
      </c>
      <c r="D18" s="21">
        <v>1746.1325000000002</v>
      </c>
      <c r="E18" s="21">
        <v>1746.1325000000002</v>
      </c>
      <c r="F18" s="21">
        <v>1746.1325000000002</v>
      </c>
      <c r="G18" s="21">
        <v>1746.1325000000002</v>
      </c>
      <c r="H18" s="21">
        <v>1746.1325000000002</v>
      </c>
      <c r="J18" s="21">
        <f t="shared" si="3"/>
        <v>8730.6625000000004</v>
      </c>
    </row>
    <row r="19" spans="2:12" x14ac:dyDescent="0.3">
      <c r="B19" s="19"/>
      <c r="C19" s="17"/>
      <c r="D19" s="21"/>
      <c r="E19" s="25"/>
      <c r="F19" s="25"/>
      <c r="G19" s="25"/>
      <c r="H19" s="25"/>
      <c r="J19" s="21">
        <f t="shared" si="3"/>
        <v>0</v>
      </c>
    </row>
    <row r="20" spans="2:12" x14ac:dyDescent="0.3">
      <c r="B20" s="19"/>
      <c r="C20" s="26" t="s">
        <v>24</v>
      </c>
      <c r="D20" s="27">
        <f>SUM(D15:D19)</f>
        <v>115896.38250000001</v>
      </c>
      <c r="E20" s="27">
        <f t="shared" ref="E20:J20" si="4">SUM(E15:E19)</f>
        <v>115896.38250000001</v>
      </c>
      <c r="F20" s="27">
        <f t="shared" si="4"/>
        <v>115896.38250000001</v>
      </c>
      <c r="G20" s="27">
        <f t="shared" si="4"/>
        <v>115896.38250000001</v>
      </c>
      <c r="H20" s="27">
        <f t="shared" si="4"/>
        <v>115896.38250000001</v>
      </c>
      <c r="I20" s="4">
        <f t="shared" si="4"/>
        <v>0</v>
      </c>
      <c r="J20" s="27">
        <f t="shared" si="4"/>
        <v>579481.91249999998</v>
      </c>
    </row>
    <row r="21" spans="2:12" x14ac:dyDescent="0.3">
      <c r="B21" s="19"/>
      <c r="C21" s="28" t="s">
        <v>25</v>
      </c>
      <c r="D21" s="29" t="s">
        <v>13</v>
      </c>
      <c r="E21" s="17"/>
      <c r="F21" s="17"/>
      <c r="G21" s="17"/>
      <c r="H21" s="17"/>
      <c r="J21" s="18" t="s">
        <v>13</v>
      </c>
    </row>
    <row r="22" spans="2:12" x14ac:dyDescent="0.3">
      <c r="B22" s="19"/>
      <c r="C22" s="20" t="s">
        <v>20</v>
      </c>
      <c r="D22" s="29">
        <v>3108</v>
      </c>
      <c r="E22" s="29">
        <v>3108</v>
      </c>
      <c r="F22" s="29">
        <v>3108</v>
      </c>
      <c r="G22" s="29">
        <v>3108</v>
      </c>
      <c r="H22" s="29">
        <v>3108</v>
      </c>
      <c r="J22" s="21">
        <f t="shared" ref="J22:J23" si="5">SUM(D22:H22)</f>
        <v>15540</v>
      </c>
    </row>
    <row r="23" spans="2:12" x14ac:dyDescent="0.3">
      <c r="B23" s="19"/>
      <c r="C23" s="20" t="s">
        <v>21</v>
      </c>
      <c r="D23" s="21">
        <v>3108</v>
      </c>
      <c r="E23" s="21">
        <v>3108</v>
      </c>
      <c r="F23" s="21">
        <v>3108</v>
      </c>
      <c r="G23" s="21">
        <v>3108</v>
      </c>
      <c r="H23" s="21">
        <v>3108</v>
      </c>
      <c r="J23" s="21">
        <f t="shared" si="5"/>
        <v>15540</v>
      </c>
    </row>
    <row r="24" spans="2:12" x14ac:dyDescent="0.3">
      <c r="B24" s="19"/>
      <c r="C24" s="20" t="s">
        <v>22</v>
      </c>
      <c r="D24" s="29">
        <v>3108</v>
      </c>
      <c r="E24" s="29">
        <v>3108</v>
      </c>
      <c r="F24" s="29">
        <v>3108</v>
      </c>
      <c r="G24" s="29">
        <v>3108</v>
      </c>
      <c r="H24" s="29">
        <v>3108</v>
      </c>
      <c r="I24" s="22">
        <v>2000</v>
      </c>
      <c r="J24" s="21">
        <f>SUM(D24:H24)</f>
        <v>15540</v>
      </c>
    </row>
    <row r="25" spans="2:12" x14ac:dyDescent="0.3">
      <c r="B25" s="19"/>
      <c r="C25" s="30"/>
      <c r="D25" s="21"/>
      <c r="E25" s="21"/>
      <c r="F25" s="21"/>
      <c r="G25" s="21"/>
      <c r="H25" s="21"/>
      <c r="I25" s="22">
        <v>250</v>
      </c>
      <c r="J25" s="21">
        <f t="shared" ref="J25:J30" si="6">SUM(D25:H25)</f>
        <v>0</v>
      </c>
    </row>
    <row r="26" spans="2:12" x14ac:dyDescent="0.3">
      <c r="B26" s="19"/>
      <c r="C26" s="20"/>
      <c r="D26" s="21"/>
      <c r="E26" s="21"/>
      <c r="F26" s="21"/>
      <c r="G26" s="21"/>
      <c r="H26" s="21"/>
      <c r="I26" s="22">
        <v>2250</v>
      </c>
      <c r="J26" s="21">
        <f t="shared" si="6"/>
        <v>0</v>
      </c>
    </row>
    <row r="27" spans="2:12" x14ac:dyDescent="0.3">
      <c r="B27" s="19"/>
      <c r="C27" s="30"/>
      <c r="D27" s="21"/>
      <c r="E27" s="21"/>
      <c r="F27" s="21"/>
      <c r="G27" s="21"/>
      <c r="H27" s="21"/>
      <c r="I27" s="22">
        <v>1243</v>
      </c>
      <c r="J27" s="21">
        <f t="shared" si="6"/>
        <v>0</v>
      </c>
    </row>
    <row r="28" spans="2:12" x14ac:dyDescent="0.3">
      <c r="B28" s="19"/>
      <c r="C28" s="30"/>
      <c r="D28" s="21"/>
      <c r="E28" s="21"/>
      <c r="F28" s="21"/>
      <c r="G28" s="21"/>
      <c r="H28" s="21"/>
      <c r="I28" s="22">
        <v>225</v>
      </c>
      <c r="J28" s="21">
        <f t="shared" si="6"/>
        <v>0</v>
      </c>
      <c r="L28" s="31"/>
    </row>
    <row r="29" spans="2:12" x14ac:dyDescent="0.3">
      <c r="B29" s="19"/>
      <c r="C29" s="30"/>
      <c r="D29" s="21"/>
      <c r="E29" s="21"/>
      <c r="F29" s="21"/>
      <c r="G29" s="21"/>
      <c r="H29" s="21"/>
      <c r="I29" s="22">
        <v>400</v>
      </c>
      <c r="J29" s="21">
        <f t="shared" si="6"/>
        <v>0</v>
      </c>
    </row>
    <row r="30" spans="2:12" x14ac:dyDescent="0.3">
      <c r="B30" s="19"/>
      <c r="C30" s="20"/>
      <c r="D30" s="21"/>
      <c r="E30" s="21"/>
      <c r="F30" s="21"/>
      <c r="G30" s="21"/>
      <c r="H30" s="21"/>
      <c r="I30" s="22">
        <v>1638</v>
      </c>
      <c r="J30" s="21">
        <f t="shared" si="6"/>
        <v>0</v>
      </c>
    </row>
    <row r="31" spans="2:12" x14ac:dyDescent="0.3">
      <c r="B31" s="19"/>
      <c r="C31" s="26" t="s">
        <v>26</v>
      </c>
      <c r="D31" s="27">
        <f>SUM(D24:D30)</f>
        <v>3108</v>
      </c>
      <c r="E31" s="27">
        <f t="shared" ref="E31:H31" si="7">SUM(E24:E30)</f>
        <v>3108</v>
      </c>
      <c r="F31" s="27">
        <f t="shared" si="7"/>
        <v>3108</v>
      </c>
      <c r="G31" s="27">
        <f t="shared" si="7"/>
        <v>3108</v>
      </c>
      <c r="H31" s="27">
        <f t="shared" si="7"/>
        <v>3108</v>
      </c>
      <c r="J31" s="27">
        <f>SUM(D31:H31)</f>
        <v>15540</v>
      </c>
    </row>
    <row r="32" spans="2:12" x14ac:dyDescent="0.3">
      <c r="B32" s="19"/>
      <c r="C32" s="28" t="s">
        <v>27</v>
      </c>
      <c r="D32" s="21"/>
      <c r="E32" s="17"/>
      <c r="F32" s="17"/>
      <c r="G32" s="17"/>
      <c r="H32" s="17"/>
      <c r="J32" s="21" t="s">
        <v>28</v>
      </c>
    </row>
    <row r="33" spans="2:13" x14ac:dyDescent="0.3">
      <c r="B33" s="19"/>
      <c r="C33" s="20" t="s">
        <v>20</v>
      </c>
      <c r="D33" s="21">
        <v>3080</v>
      </c>
      <c r="E33" s="21">
        <v>3080</v>
      </c>
      <c r="F33" s="21">
        <v>3080</v>
      </c>
      <c r="G33" s="21">
        <v>3080</v>
      </c>
      <c r="H33" s="21">
        <v>3080</v>
      </c>
      <c r="J33" s="21">
        <f>SUM(D33:H33)</f>
        <v>15400</v>
      </c>
    </row>
    <row r="34" spans="2:13" x14ac:dyDescent="0.3">
      <c r="B34" s="19" t="s">
        <v>29</v>
      </c>
      <c r="C34" s="20" t="s">
        <v>21</v>
      </c>
      <c r="D34" s="29">
        <v>3080</v>
      </c>
      <c r="E34" s="29">
        <v>3080</v>
      </c>
      <c r="F34" s="29">
        <v>3080</v>
      </c>
      <c r="G34" s="29">
        <v>3080</v>
      </c>
      <c r="H34" s="29">
        <v>3080</v>
      </c>
      <c r="J34" s="21">
        <f t="shared" ref="J34:J55" si="8">SUM(D34:H34)</f>
        <v>15400</v>
      </c>
    </row>
    <row r="35" spans="2:13" x14ac:dyDescent="0.3">
      <c r="B35" s="19"/>
      <c r="C35" s="26" t="s">
        <v>30</v>
      </c>
      <c r="D35" s="32">
        <f>SUM(D33:D34)</f>
        <v>6160</v>
      </c>
      <c r="E35" s="32">
        <f t="shared" ref="E35:H35" si="9">SUM(E33:E34)</f>
        <v>6160</v>
      </c>
      <c r="F35" s="32">
        <f t="shared" si="9"/>
        <v>6160</v>
      </c>
      <c r="G35" s="32">
        <f t="shared" si="9"/>
        <v>6160</v>
      </c>
      <c r="H35" s="32">
        <f t="shared" si="9"/>
        <v>6160</v>
      </c>
      <c r="J35" s="27">
        <f t="shared" si="8"/>
        <v>30800</v>
      </c>
    </row>
    <row r="36" spans="2:13" x14ac:dyDescent="0.3">
      <c r="B36" s="19"/>
      <c r="C36" s="28" t="s">
        <v>31</v>
      </c>
      <c r="D36" s="29" t="s">
        <v>13</v>
      </c>
      <c r="E36" s="17"/>
      <c r="F36" s="17"/>
      <c r="G36" s="17"/>
      <c r="H36" s="17"/>
      <c r="J36" s="21"/>
    </row>
    <row r="37" spans="2:13" x14ac:dyDescent="0.3">
      <c r="B37" s="19"/>
      <c r="C37" s="20" t="s">
        <v>20</v>
      </c>
      <c r="D37" s="21">
        <v>600</v>
      </c>
      <c r="E37" s="21">
        <v>600</v>
      </c>
      <c r="F37" s="21">
        <v>600</v>
      </c>
      <c r="G37" s="21">
        <v>600</v>
      </c>
      <c r="H37" s="21">
        <v>600</v>
      </c>
      <c r="I37" s="21">
        <v>600</v>
      </c>
      <c r="J37" s="21">
        <f t="shared" si="8"/>
        <v>3000</v>
      </c>
    </row>
    <row r="38" spans="2:13" x14ac:dyDescent="0.3">
      <c r="B38" s="19"/>
      <c r="C38" s="20" t="s">
        <v>21</v>
      </c>
      <c r="D38" s="21">
        <v>600</v>
      </c>
      <c r="E38" s="21">
        <v>600</v>
      </c>
      <c r="F38" s="21">
        <v>600</v>
      </c>
      <c r="G38" s="21">
        <v>600</v>
      </c>
      <c r="H38" s="21">
        <v>600</v>
      </c>
      <c r="I38" s="21">
        <v>600</v>
      </c>
      <c r="J38" s="21">
        <f t="shared" si="8"/>
        <v>3000</v>
      </c>
    </row>
    <row r="39" spans="2:13" x14ac:dyDescent="0.3">
      <c r="B39" s="19"/>
      <c r="C39" s="26" t="s">
        <v>32</v>
      </c>
      <c r="D39" s="27">
        <f>SUM(D37:D38)</f>
        <v>1200</v>
      </c>
      <c r="E39" s="27">
        <f t="shared" ref="E39:H39" si="10">SUM(E37:E38)</f>
        <v>1200</v>
      </c>
      <c r="F39" s="27">
        <f t="shared" si="10"/>
        <v>1200</v>
      </c>
      <c r="G39" s="27">
        <f t="shared" si="10"/>
        <v>1200</v>
      </c>
      <c r="H39" s="27">
        <f t="shared" si="10"/>
        <v>1200</v>
      </c>
      <c r="J39" s="27">
        <f t="shared" si="8"/>
        <v>6000</v>
      </c>
    </row>
    <row r="40" spans="2:13" x14ac:dyDescent="0.3">
      <c r="B40" s="19"/>
      <c r="C40" s="28" t="s">
        <v>33</v>
      </c>
      <c r="D40" s="29" t="s">
        <v>13</v>
      </c>
      <c r="E40" s="17"/>
      <c r="F40" s="17"/>
      <c r="G40" s="17"/>
      <c r="H40" s="17"/>
      <c r="J40" s="21"/>
    </row>
    <row r="41" spans="2:13" x14ac:dyDescent="0.3">
      <c r="B41" s="19"/>
      <c r="C41" s="33" t="s">
        <v>34</v>
      </c>
      <c r="D41" s="21">
        <v>300000</v>
      </c>
      <c r="E41" s="21"/>
      <c r="F41" s="21"/>
      <c r="G41" s="21"/>
      <c r="H41" s="21"/>
      <c r="I41" s="22"/>
      <c r="J41" s="21">
        <f t="shared" si="8"/>
        <v>300000</v>
      </c>
    </row>
    <row r="42" spans="2:13" x14ac:dyDescent="0.3">
      <c r="B42" s="19"/>
      <c r="C42" s="20" t="s">
        <v>35</v>
      </c>
      <c r="D42" s="21"/>
      <c r="E42" s="21">
        <v>200000</v>
      </c>
      <c r="F42" s="21"/>
      <c r="G42" s="21"/>
      <c r="H42" s="21"/>
      <c r="I42" s="22">
        <v>22500000</v>
      </c>
      <c r="J42" s="21">
        <f t="shared" si="8"/>
        <v>200000</v>
      </c>
    </row>
    <row r="43" spans="2:13" x14ac:dyDescent="0.3">
      <c r="B43" s="19"/>
      <c r="C43" s="20"/>
      <c r="D43" s="21"/>
      <c r="E43" s="21"/>
      <c r="F43" s="21"/>
      <c r="G43" s="21"/>
      <c r="H43" s="21"/>
      <c r="I43" s="22">
        <v>75000000</v>
      </c>
      <c r="J43" s="21">
        <f t="shared" si="8"/>
        <v>0</v>
      </c>
      <c r="M43" s="34"/>
    </row>
    <row r="44" spans="2:13" x14ac:dyDescent="0.3">
      <c r="B44" s="19"/>
      <c r="C44" s="20"/>
      <c r="D44" s="21"/>
      <c r="E44" s="21"/>
      <c r="F44" s="21"/>
      <c r="G44" s="21"/>
      <c r="H44" s="21"/>
      <c r="I44" s="22"/>
      <c r="J44" s="21">
        <f t="shared" si="8"/>
        <v>0</v>
      </c>
      <c r="M44" s="34"/>
    </row>
    <row r="45" spans="2:13" x14ac:dyDescent="0.3">
      <c r="B45" s="19"/>
      <c r="C45" s="20"/>
      <c r="D45" s="21"/>
      <c r="E45" s="21"/>
      <c r="F45" s="21"/>
      <c r="G45" s="21"/>
      <c r="H45" s="21"/>
      <c r="J45" s="21">
        <f t="shared" si="8"/>
        <v>0</v>
      </c>
      <c r="M45" s="34"/>
    </row>
    <row r="46" spans="2:13" x14ac:dyDescent="0.3">
      <c r="B46" s="19"/>
      <c r="C46" s="26" t="s">
        <v>36</v>
      </c>
      <c r="D46" s="27">
        <f>SUM(D41:D45)</f>
        <v>300000</v>
      </c>
      <c r="E46" s="27">
        <f t="shared" ref="E46:H46" si="11">SUM(E41:E45)</f>
        <v>200000</v>
      </c>
      <c r="F46" s="27">
        <f t="shared" si="11"/>
        <v>0</v>
      </c>
      <c r="G46" s="27">
        <f t="shared" si="11"/>
        <v>0</v>
      </c>
      <c r="H46" s="27">
        <f t="shared" si="11"/>
        <v>0</v>
      </c>
      <c r="J46" s="27">
        <f t="shared" si="8"/>
        <v>500000</v>
      </c>
      <c r="M46" s="34"/>
    </row>
    <row r="47" spans="2:13" x14ac:dyDescent="0.3">
      <c r="B47" s="19"/>
      <c r="C47" s="28" t="s">
        <v>37</v>
      </c>
      <c r="D47" s="29" t="s">
        <v>13</v>
      </c>
      <c r="E47" s="17"/>
      <c r="F47" s="17"/>
      <c r="G47" s="17"/>
      <c r="H47" s="17"/>
      <c r="J47" s="21"/>
      <c r="M47" s="34"/>
    </row>
    <row r="48" spans="2:13" x14ac:dyDescent="0.3">
      <c r="B48" s="19"/>
      <c r="C48" s="20" t="s">
        <v>38</v>
      </c>
      <c r="D48" s="21"/>
      <c r="E48" s="21"/>
      <c r="F48" s="21">
        <v>52000000</v>
      </c>
      <c r="G48" s="21">
        <v>65000000</v>
      </c>
      <c r="H48" s="21">
        <v>13000000</v>
      </c>
      <c r="I48" s="22">
        <v>375000</v>
      </c>
      <c r="J48" s="21">
        <f t="shared" si="8"/>
        <v>130000000</v>
      </c>
      <c r="M48" s="34"/>
    </row>
    <row r="49" spans="2:15" x14ac:dyDescent="0.3">
      <c r="B49" s="19"/>
      <c r="C49" s="20" t="s">
        <v>39</v>
      </c>
      <c r="D49" s="21">
        <v>862278</v>
      </c>
      <c r="E49" s="21">
        <v>3711102</v>
      </c>
      <c r="F49" s="21">
        <v>7804245</v>
      </c>
      <c r="G49" s="21">
        <v>27879847</v>
      </c>
      <c r="H49" s="21">
        <v>25891819</v>
      </c>
      <c r="I49" s="22">
        <v>781250</v>
      </c>
      <c r="J49" s="21">
        <f t="shared" si="8"/>
        <v>66149291</v>
      </c>
      <c r="M49" s="34"/>
    </row>
    <row r="50" spans="2:15" x14ac:dyDescent="0.3">
      <c r="B50" s="19"/>
      <c r="C50" s="20"/>
      <c r="D50" s="21"/>
      <c r="E50" s="21"/>
      <c r="F50" s="21"/>
      <c r="G50" s="21"/>
      <c r="H50" s="21"/>
      <c r="I50" s="22">
        <v>2083335</v>
      </c>
      <c r="J50" s="21">
        <f t="shared" si="8"/>
        <v>0</v>
      </c>
      <c r="M50" s="34"/>
      <c r="O50" s="35"/>
    </row>
    <row r="51" spans="2:15" x14ac:dyDescent="0.3">
      <c r="B51" s="19"/>
      <c r="C51" s="20"/>
      <c r="D51" s="21"/>
      <c r="E51" s="21"/>
      <c r="F51" s="21"/>
      <c r="G51" s="21"/>
      <c r="H51" s="21"/>
      <c r="J51" s="21">
        <f t="shared" si="8"/>
        <v>0</v>
      </c>
    </row>
    <row r="52" spans="2:15" x14ac:dyDescent="0.3">
      <c r="B52" s="19"/>
      <c r="C52" s="20"/>
      <c r="D52" s="21"/>
      <c r="E52" s="25"/>
      <c r="F52" s="25"/>
      <c r="G52" s="25"/>
      <c r="H52" s="25"/>
      <c r="J52" s="21">
        <f t="shared" si="8"/>
        <v>0</v>
      </c>
    </row>
    <row r="53" spans="2:15" x14ac:dyDescent="0.3">
      <c r="B53" s="19"/>
      <c r="C53" s="17"/>
      <c r="D53" s="21"/>
      <c r="E53" s="25"/>
      <c r="F53" s="25"/>
      <c r="G53" s="25"/>
      <c r="H53" s="25"/>
      <c r="J53" s="21">
        <f t="shared" si="8"/>
        <v>0</v>
      </c>
    </row>
    <row r="54" spans="2:15" x14ac:dyDescent="0.3">
      <c r="B54" s="36"/>
      <c r="C54" s="26" t="s">
        <v>40</v>
      </c>
      <c r="D54" s="27">
        <f>SUM(D48:D53)</f>
        <v>862278</v>
      </c>
      <c r="E54" s="27">
        <f t="shared" ref="E54:H54" si="12">SUM(E48:E53)</f>
        <v>3711102</v>
      </c>
      <c r="F54" s="27">
        <f t="shared" si="12"/>
        <v>59804245</v>
      </c>
      <c r="G54" s="27">
        <f t="shared" si="12"/>
        <v>92879847</v>
      </c>
      <c r="H54" s="27">
        <f t="shared" si="12"/>
        <v>38891819</v>
      </c>
      <c r="J54" s="27">
        <f t="shared" si="8"/>
        <v>196149291</v>
      </c>
    </row>
    <row r="55" spans="2:15" x14ac:dyDescent="0.3">
      <c r="B55" s="36"/>
      <c r="C55" s="26" t="s">
        <v>41</v>
      </c>
      <c r="D55" s="27">
        <f>SUM(D54,D46,D39,D35,D31,D20,D13)</f>
        <v>1464732.3325</v>
      </c>
      <c r="E55" s="27">
        <f t="shared" ref="E55:H55" si="13">SUM(E54,E46,E39,E35,E31,E20,E13)</f>
        <v>4213556.3324999996</v>
      </c>
      <c r="F55" s="27">
        <f t="shared" si="13"/>
        <v>60106699.332500003</v>
      </c>
      <c r="G55" s="27">
        <f t="shared" si="13"/>
        <v>93182301.332499996</v>
      </c>
      <c r="H55" s="27">
        <f t="shared" si="13"/>
        <v>39194273.332500003</v>
      </c>
      <c r="J55" s="27">
        <f t="shared" si="8"/>
        <v>198161562.66249999</v>
      </c>
    </row>
    <row r="56" spans="2:15" x14ac:dyDescent="0.3">
      <c r="B56" s="2"/>
      <c r="D56"/>
      <c r="E56"/>
      <c r="H56"/>
      <c r="I56"/>
      <c r="J56" t="s">
        <v>28</v>
      </c>
    </row>
    <row r="57" spans="2:15" ht="28.8" x14ac:dyDescent="0.3">
      <c r="B57" s="37" t="s">
        <v>42</v>
      </c>
      <c r="C57" s="38" t="s">
        <v>42</v>
      </c>
      <c r="D57" s="39"/>
      <c r="E57" s="39"/>
      <c r="F57" s="39"/>
      <c r="G57" s="39"/>
      <c r="H57" s="39"/>
      <c r="I57"/>
      <c r="J57" s="39" t="s">
        <v>28</v>
      </c>
    </row>
    <row r="58" spans="2:15" x14ac:dyDescent="0.3">
      <c r="B58" s="19"/>
      <c r="C58" s="20"/>
      <c r="D58" s="40">
        <f>(D55-D54)*0.09415</f>
        <v>56721.075404875002</v>
      </c>
      <c r="E58" s="40">
        <f t="shared" ref="E58:H58" si="14">(E55-E54)*0.09415</f>
        <v>47306.075404874959</v>
      </c>
      <c r="F58" s="40">
        <f t="shared" si="14"/>
        <v>28476.075404875308</v>
      </c>
      <c r="G58" s="40">
        <f t="shared" si="14"/>
        <v>28476.075404874606</v>
      </c>
      <c r="H58" s="40">
        <f t="shared" si="14"/>
        <v>28476.075404875308</v>
      </c>
      <c r="I58" s="40">
        <f t="shared" ref="I58" si="15">I46*0.094</f>
        <v>0</v>
      </c>
      <c r="J58" s="21">
        <f>SUM(D58:H58)</f>
        <v>189455.37702437516</v>
      </c>
    </row>
    <row r="59" spans="2:15" x14ac:dyDescent="0.3">
      <c r="B59" s="19"/>
      <c r="C59" s="20"/>
      <c r="D59" s="29"/>
      <c r="E59" s="17"/>
      <c r="F59" s="17"/>
      <c r="G59" s="17"/>
      <c r="H59" s="17"/>
      <c r="J59" s="21">
        <f t="shared" ref="J59:J60" si="16">SUM(D59:H59)</f>
        <v>0</v>
      </c>
    </row>
    <row r="60" spans="2:15" x14ac:dyDescent="0.3">
      <c r="B60" s="36"/>
      <c r="C60" s="26" t="s">
        <v>43</v>
      </c>
      <c r="D60" s="27">
        <f>SUM(D58:D59)</f>
        <v>56721.075404875002</v>
      </c>
      <c r="E60" s="27">
        <f t="shared" ref="E60:H60" si="17">SUM(E58:E59)</f>
        <v>47306.075404874959</v>
      </c>
      <c r="F60" s="27">
        <f t="shared" si="17"/>
        <v>28476.075404875308</v>
      </c>
      <c r="G60" s="27">
        <f t="shared" si="17"/>
        <v>28476.075404874606</v>
      </c>
      <c r="H60" s="27">
        <f t="shared" si="17"/>
        <v>28476.075404875308</v>
      </c>
      <c r="J60" s="27">
        <f t="shared" si="16"/>
        <v>189455.37702437516</v>
      </c>
    </row>
    <row r="61" spans="2:15" ht="15" thickBot="1" x14ac:dyDescent="0.35">
      <c r="B61" s="2"/>
      <c r="D61"/>
      <c r="E61"/>
      <c r="H61"/>
      <c r="I61"/>
      <c r="J61" t="s">
        <v>28</v>
      </c>
      <c r="L61" s="45"/>
      <c r="M61" s="46"/>
      <c r="N61" s="46"/>
      <c r="O61" s="46"/>
    </row>
    <row r="62" spans="2:15" s="43" customFormat="1" ht="29.4" thickBot="1" x14ac:dyDescent="0.35">
      <c r="B62" s="41" t="s">
        <v>44</v>
      </c>
      <c r="C62" s="41"/>
      <c r="D62" s="42">
        <f>SUM(D60,D55)</f>
        <v>1521453.407904875</v>
      </c>
      <c r="E62" s="42">
        <f t="shared" ref="E62:J62" si="18">SUM(E60,E55)</f>
        <v>4260862.4079048745</v>
      </c>
      <c r="F62" s="42">
        <f t="shared" si="18"/>
        <v>60135175.407904878</v>
      </c>
      <c r="G62" s="42">
        <f t="shared" si="18"/>
        <v>93210777.407904863</v>
      </c>
      <c r="H62" s="42">
        <f t="shared" si="18"/>
        <v>39222749.407904878</v>
      </c>
      <c r="I62" s="4">
        <f>SUM(I60,I55)</f>
        <v>0</v>
      </c>
      <c r="J62" s="42">
        <f t="shared" si="18"/>
        <v>198351018.03952438</v>
      </c>
      <c r="L62" s="47"/>
      <c r="M62" s="48"/>
      <c r="N62" s="48"/>
      <c r="O62" s="48"/>
    </row>
    <row r="63" spans="2:15" x14ac:dyDescent="0.3">
      <c r="B63" s="2"/>
    </row>
    <row r="64" spans="2:15" x14ac:dyDescent="0.3">
      <c r="B64" s="2"/>
    </row>
    <row r="65" spans="2:3" x14ac:dyDescent="0.3">
      <c r="B65" s="2"/>
      <c r="C65" s="44"/>
    </row>
    <row r="66" spans="2:3" x14ac:dyDescent="0.3">
      <c r="B66" s="2"/>
      <c r="C66" s="44"/>
    </row>
    <row r="67" spans="2:3" x14ac:dyDescent="0.3">
      <c r="B67" s="2"/>
      <c r="C67" s="44"/>
    </row>
    <row r="68" spans="2:3" x14ac:dyDescent="0.3">
      <c r="B68" s="2"/>
      <c r="C68" s="44"/>
    </row>
    <row r="69" spans="2:3" x14ac:dyDescent="0.3">
      <c r="B69" s="2"/>
    </row>
    <row r="70" spans="2:3" x14ac:dyDescent="0.3">
      <c r="B70" s="2"/>
    </row>
    <row r="71" spans="2:3" x14ac:dyDescent="0.3">
      <c r="B71" s="2"/>
    </row>
    <row r="72" spans="2:3" x14ac:dyDescent="0.3">
      <c r="B72" s="2"/>
    </row>
    <row r="73" spans="2:3" x14ac:dyDescent="0.3">
      <c r="B73" s="2"/>
    </row>
    <row r="74" spans="2:3" x14ac:dyDescent="0.3">
      <c r="B74" s="2"/>
    </row>
    <row r="75" spans="2:3" x14ac:dyDescent="0.3">
      <c r="B75" s="2"/>
    </row>
    <row r="76" spans="2:3" x14ac:dyDescent="0.3">
      <c r="B76" s="2"/>
    </row>
    <row r="77" spans="2:3" x14ac:dyDescent="0.3">
      <c r="B77" s="2"/>
    </row>
  </sheetData>
  <pageMargins left="0.7" right="0.7" top="0.75" bottom="0.75" header="0.3" footer="0.3"/>
  <pageSetup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E1F99B1E4D5D43A9B094BD141FA5AB" ma:contentTypeVersion="16" ma:contentTypeDescription="Create a new document." ma:contentTypeScope="" ma:versionID="d7aa1737d91309e07f7043dd5e4e2419">
  <xsd:schema xmlns:xsd="http://www.w3.org/2001/XMLSchema" xmlns:xs="http://www.w3.org/2001/XMLSchema" xmlns:p="http://schemas.microsoft.com/office/2006/metadata/properties" xmlns:ns2="fd444f0f-23ee-456f-a466-b998a3b365e4" xmlns:ns3="b38f7e8a-b47d-4ece-ab4c-3021a3a5e2e0" targetNamespace="http://schemas.microsoft.com/office/2006/metadata/properties" ma:root="true" ma:fieldsID="fa86971eaa2ba66c553fa68c58fab2e8" ns2:_="" ns3:_="">
    <xsd:import namespace="fd444f0f-23ee-456f-a466-b998a3b365e4"/>
    <xsd:import namespace="b38f7e8a-b47d-4ece-ab4c-3021a3a5e2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44f0f-23ee-456f-a466-b998a3b365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e407dca-7e10-41d8-9780-494ed3966f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7e8a-b47d-4ece-ab4c-3021a3a5e2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185af26-51ad-4b49-b07a-625cc2dd8ee9}" ma:internalName="TaxCatchAll" ma:showField="CatchAllData" ma:web="b38f7e8a-b47d-4ece-ab4c-3021a3a5e2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444f0f-23ee-456f-a466-b998a3b365e4">
      <Terms xmlns="http://schemas.microsoft.com/office/infopath/2007/PartnerControls"/>
    </lcf76f155ced4ddcb4097134ff3c332f>
    <TaxCatchAll xmlns="b38f7e8a-b47d-4ece-ab4c-3021a3a5e2e0" xsi:nil="true"/>
  </documentManagement>
</p:properties>
</file>

<file path=customXml/itemProps1.xml><?xml version="1.0" encoding="utf-8"?>
<ds:datastoreItem xmlns:ds="http://schemas.openxmlformats.org/officeDocument/2006/customXml" ds:itemID="{B8119350-8091-4FD4-ABAA-4F0CE57A229C}"/>
</file>

<file path=customXml/itemProps2.xml><?xml version="1.0" encoding="utf-8"?>
<ds:datastoreItem xmlns:ds="http://schemas.openxmlformats.org/officeDocument/2006/customXml" ds:itemID="{42D42BE4-1A70-4271-ADF4-F3E237E1B32A}"/>
</file>

<file path=customXml/itemProps3.xml><?xml version="1.0" encoding="utf-8"?>
<ds:datastoreItem xmlns:ds="http://schemas.openxmlformats.org/officeDocument/2006/customXml" ds:itemID="{EBA3252F-B4FE-4A4C-8628-F70860152A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Lead Budget</vt:lpstr>
    </vt:vector>
  </TitlesOfParts>
  <Company>State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Grimshaw, Pamela</dc:creator>
  <cp:lastModifiedBy>Grimshaw, Pamela</cp:lastModifiedBy>
  <dcterms:created xsi:type="dcterms:W3CDTF">2024-03-29T14:16:18Z</dcterms:created>
  <dcterms:modified xsi:type="dcterms:W3CDTF">2024-03-29T14:18:57Z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0x010100F0E1F99B1E4D5D43A9B094BD141FA5AB</vt:lpwstr>
  </property>
</Properties>
</file>