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codeName="ThisWorkbook" defaultThemeVersion="166925"/>
  <xr:revisionPtr revIDLastSave="0" documentId="8_{DBC21C05-75AE-4329-A852-483804CD03DC}" xr6:coauthVersionLast="47" xr6:coauthVersionMax="47" xr10:uidLastSave="{00000000-0000-0000-0000-000000000000}"/>
  <bookViews>
    <workbookView xWindow="-110" yWindow="-110" windowWidth="19420" windowHeight="10300" tabRatio="979" firstSheet="1" activeTab="1" xr2:uid="{AAC398A2-E95D-4231-A920-55B8B1C73F3F}"/>
  </bookViews>
  <sheets>
    <sheet name="Overview" sheetId="26" r:id="rId1"/>
    <sheet name="Consolidated Budget" sheetId="30" r:id="rId2"/>
    <sheet name="Muni Buildings" sheetId="16" r:id="rId3"/>
    <sheet name="Schools" sheetId="27" r:id="rId4"/>
    <sheet name="EV Incentives" sheetId="28" r:id="rId5"/>
    <sheet name="MHD EVs" sheetId="29" r:id="rId6"/>
    <sheet name="Rural Transit" sheetId="31" r:id="rId7"/>
  </sheets>
  <definedNames>
    <definedName name="_xlnm._FilterDatabase" localSheetId="1" hidden="1">'Consolidated Budget'!#REF!</definedName>
    <definedName name="_xlnm._FilterDatabase" localSheetId="4" hidden="1">'EV Incentives'!#REF!</definedName>
    <definedName name="_xlnm._FilterDatabase" localSheetId="5" hidden="1">'MHD EVs'!#REF!</definedName>
    <definedName name="_xlnm._FilterDatabase" localSheetId="2" hidden="1">'Muni Buildings'!#REF!</definedName>
    <definedName name="_xlnm._FilterDatabase" localSheetId="6" hidden="1">'Rural Transit'!#REF!</definedName>
    <definedName name="_xlnm._FilterDatabase" localSheetId="3" hidden="1">Schools!#REF!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6" l="1"/>
  <c r="J8" i="16"/>
  <c r="H44" i="27"/>
  <c r="U13" i="27"/>
  <c r="U8" i="27"/>
  <c r="R55" i="29"/>
  <c r="Q55" i="29"/>
  <c r="P55" i="29"/>
  <c r="O55" i="29"/>
  <c r="N55" i="29"/>
  <c r="T54" i="29"/>
  <c r="T53" i="29"/>
  <c r="R49" i="29"/>
  <c r="Q49" i="29"/>
  <c r="P49" i="29"/>
  <c r="O49" i="29"/>
  <c r="N49" i="29"/>
  <c r="T48" i="29"/>
  <c r="T47" i="29"/>
  <c r="T46" i="29"/>
  <c r="T45" i="29"/>
  <c r="T44" i="29"/>
  <c r="T43" i="29"/>
  <c r="R41" i="29"/>
  <c r="Q41" i="29"/>
  <c r="P41" i="29"/>
  <c r="O41" i="29"/>
  <c r="N41" i="29"/>
  <c r="T41" i="29" s="1"/>
  <c r="T40" i="29"/>
  <c r="T39" i="29"/>
  <c r="T38" i="29"/>
  <c r="T37" i="29"/>
  <c r="R35" i="29"/>
  <c r="Q35" i="29"/>
  <c r="P35" i="29"/>
  <c r="O35" i="29"/>
  <c r="N35" i="29"/>
  <c r="T35" i="29" s="1"/>
  <c r="T34" i="29"/>
  <c r="T33" i="29"/>
  <c r="R31" i="29"/>
  <c r="Q31" i="29"/>
  <c r="P31" i="29"/>
  <c r="O31" i="29"/>
  <c r="N31" i="29"/>
  <c r="T31" i="29" s="1"/>
  <c r="T30" i="29"/>
  <c r="T29" i="29"/>
  <c r="R27" i="29"/>
  <c r="Q27" i="29"/>
  <c r="P27" i="29"/>
  <c r="O27" i="29"/>
  <c r="N27" i="29"/>
  <c r="T27" i="29" s="1"/>
  <c r="T26" i="29"/>
  <c r="T25" i="29"/>
  <c r="T24" i="29"/>
  <c r="T23" i="29"/>
  <c r="T22" i="29"/>
  <c r="T21" i="29"/>
  <c r="T20" i="29"/>
  <c r="T19" i="29"/>
  <c r="T18" i="29"/>
  <c r="R16" i="29"/>
  <c r="Q16" i="29"/>
  <c r="P16" i="29"/>
  <c r="O16" i="29"/>
  <c r="N16" i="29"/>
  <c r="T15" i="29"/>
  <c r="T14" i="29"/>
  <c r="T13" i="29"/>
  <c r="T16" i="29" s="1"/>
  <c r="R11" i="29"/>
  <c r="Q11" i="29"/>
  <c r="P11" i="29"/>
  <c r="O11" i="29"/>
  <c r="N11" i="29"/>
  <c r="T10" i="29"/>
  <c r="T9" i="29"/>
  <c r="T8" i="29"/>
  <c r="T11" i="29" s="1"/>
  <c r="T58" i="28"/>
  <c r="S56" i="28"/>
  <c r="R56" i="28"/>
  <c r="Q56" i="28"/>
  <c r="P56" i="28"/>
  <c r="O56" i="28"/>
  <c r="U55" i="28"/>
  <c r="U54" i="28"/>
  <c r="S50" i="28"/>
  <c r="R50" i="28"/>
  <c r="Q50" i="28"/>
  <c r="P50" i="28"/>
  <c r="O50" i="28"/>
  <c r="U49" i="28"/>
  <c r="U48" i="28"/>
  <c r="U47" i="28"/>
  <c r="U46" i="28"/>
  <c r="U45" i="28"/>
  <c r="U44" i="28"/>
  <c r="S42" i="28"/>
  <c r="R42" i="28"/>
  <c r="Q42" i="28"/>
  <c r="P42" i="28"/>
  <c r="O42" i="28"/>
  <c r="U42" i="28" s="1"/>
  <c r="U41" i="28"/>
  <c r="U40" i="28"/>
  <c r="U39" i="28"/>
  <c r="U38" i="28"/>
  <c r="U37" i="28"/>
  <c r="S35" i="28"/>
  <c r="R35" i="28"/>
  <c r="Q35" i="28"/>
  <c r="P35" i="28"/>
  <c r="O35" i="28"/>
  <c r="U35" i="28" s="1"/>
  <c r="U34" i="28"/>
  <c r="U33" i="28"/>
  <c r="S31" i="28"/>
  <c r="R31" i="28"/>
  <c r="Q31" i="28"/>
  <c r="P31" i="28"/>
  <c r="O31" i="28"/>
  <c r="U31" i="28" s="1"/>
  <c r="U30" i="28"/>
  <c r="U29" i="28"/>
  <c r="S27" i="28"/>
  <c r="R27" i="28"/>
  <c r="Q27" i="28"/>
  <c r="P27" i="28"/>
  <c r="O27" i="28"/>
  <c r="U27" i="28" s="1"/>
  <c r="U26" i="28"/>
  <c r="U25" i="28"/>
  <c r="U24" i="28"/>
  <c r="U23" i="28"/>
  <c r="U22" i="28"/>
  <c r="U21" i="28"/>
  <c r="U20" i="28"/>
  <c r="U19" i="28"/>
  <c r="U18" i="28"/>
  <c r="S16" i="28"/>
  <c r="R16" i="28"/>
  <c r="Q16" i="28"/>
  <c r="P16" i="28"/>
  <c r="O16" i="28"/>
  <c r="U15" i="28"/>
  <c r="U14" i="28"/>
  <c r="U13" i="28"/>
  <c r="U16" i="28" s="1"/>
  <c r="S11" i="28"/>
  <c r="R11" i="28"/>
  <c r="Q11" i="28"/>
  <c r="P11" i="28"/>
  <c r="O11" i="28"/>
  <c r="U10" i="28"/>
  <c r="U9" i="28"/>
  <c r="U8" i="28"/>
  <c r="U11" i="28" s="1"/>
  <c r="U18" i="27"/>
  <c r="T58" i="27"/>
  <c r="S56" i="27"/>
  <c r="R56" i="27"/>
  <c r="Q56" i="27"/>
  <c r="P56" i="27"/>
  <c r="O56" i="27"/>
  <c r="U55" i="27"/>
  <c r="U54" i="27"/>
  <c r="S50" i="27"/>
  <c r="R50" i="27"/>
  <c r="Q50" i="27"/>
  <c r="P50" i="27"/>
  <c r="O50" i="27"/>
  <c r="U49" i="27"/>
  <c r="U48" i="27"/>
  <c r="U47" i="27"/>
  <c r="U46" i="27"/>
  <c r="U45" i="27"/>
  <c r="U44" i="27"/>
  <c r="U50" i="27" s="1"/>
  <c r="S42" i="27"/>
  <c r="R42" i="27"/>
  <c r="Q42" i="27"/>
  <c r="P42" i="27"/>
  <c r="O42" i="27"/>
  <c r="U41" i="27"/>
  <c r="U40" i="27"/>
  <c r="U39" i="27"/>
  <c r="U38" i="27"/>
  <c r="U37" i="27"/>
  <c r="U42" i="27" s="1"/>
  <c r="S35" i="27"/>
  <c r="R35" i="27"/>
  <c r="Q35" i="27"/>
  <c r="P35" i="27"/>
  <c r="O35" i="27"/>
  <c r="U34" i="27"/>
  <c r="U33" i="27"/>
  <c r="U35" i="27" s="1"/>
  <c r="S31" i="27"/>
  <c r="R31" i="27"/>
  <c r="Q31" i="27"/>
  <c r="P31" i="27"/>
  <c r="O31" i="27"/>
  <c r="U30" i="27"/>
  <c r="U29" i="27"/>
  <c r="U31" i="27" s="1"/>
  <c r="S27" i="27"/>
  <c r="R27" i="27"/>
  <c r="Q27" i="27"/>
  <c r="P27" i="27"/>
  <c r="O27" i="27"/>
  <c r="U26" i="27"/>
  <c r="U25" i="27"/>
  <c r="U24" i="27"/>
  <c r="U23" i="27"/>
  <c r="U22" i="27"/>
  <c r="U21" i="27"/>
  <c r="U20" i="27"/>
  <c r="U19" i="27"/>
  <c r="U27" i="27"/>
  <c r="U15" i="27"/>
  <c r="S11" i="27"/>
  <c r="R11" i="27"/>
  <c r="Q11" i="27"/>
  <c r="P11" i="27"/>
  <c r="O11" i="27"/>
  <c r="U10" i="27"/>
  <c r="U9" i="27"/>
  <c r="U11" i="27"/>
  <c r="F13" i="16"/>
  <c r="G13" i="16"/>
  <c r="H13" i="16"/>
  <c r="E30" i="16"/>
  <c r="F30" i="16"/>
  <c r="G30" i="16"/>
  <c r="H30" i="16"/>
  <c r="D30" i="16"/>
  <c r="J16" i="16"/>
  <c r="J18" i="31"/>
  <c r="J19" i="31"/>
  <c r="J18" i="29"/>
  <c r="J19" i="29"/>
  <c r="J18" i="28"/>
  <c r="J19" i="28"/>
  <c r="J37" i="27"/>
  <c r="J38" i="27"/>
  <c r="J39" i="27"/>
  <c r="J40" i="27"/>
  <c r="J18" i="27"/>
  <c r="J19" i="27"/>
  <c r="J22" i="16"/>
  <c r="E20" i="16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J10" i="31"/>
  <c r="J9" i="31"/>
  <c r="J8" i="31"/>
  <c r="J11" i="31" s="1"/>
  <c r="F20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H16" i="29"/>
  <c r="G16" i="29"/>
  <c r="F16" i="29"/>
  <c r="E16" i="29"/>
  <c r="D16" i="29"/>
  <c r="J15" i="29"/>
  <c r="J14" i="29"/>
  <c r="J13" i="29"/>
  <c r="J16" i="29" s="1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4" i="28"/>
  <c r="H42" i="28"/>
  <c r="G42" i="28"/>
  <c r="F42" i="28"/>
  <c r="E42" i="28"/>
  <c r="J41" i="28"/>
  <c r="J39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J15" i="28"/>
  <c r="J14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J49" i="27"/>
  <c r="J48" i="27"/>
  <c r="J47" i="27"/>
  <c r="J46" i="27"/>
  <c r="J45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J35" i="27" s="1"/>
  <c r="H31" i="27"/>
  <c r="G31" i="27"/>
  <c r="F31" i="27"/>
  <c r="E31" i="27"/>
  <c r="D31" i="27"/>
  <c r="J30" i="27"/>
  <c r="J29" i="27"/>
  <c r="J31" i="27" s="1"/>
  <c r="H27" i="27"/>
  <c r="G27" i="27"/>
  <c r="F27" i="27"/>
  <c r="E27" i="27"/>
  <c r="D27" i="27"/>
  <c r="J26" i="27"/>
  <c r="J25" i="27"/>
  <c r="J24" i="27"/>
  <c r="J23" i="27"/>
  <c r="J22" i="27"/>
  <c r="J21" i="27"/>
  <c r="J20" i="27"/>
  <c r="J15" i="27"/>
  <c r="J14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54" i="16"/>
  <c r="F54" i="16"/>
  <c r="G54" i="16"/>
  <c r="H54" i="16"/>
  <c r="J53" i="16"/>
  <c r="E48" i="16"/>
  <c r="F48" i="16"/>
  <c r="G48" i="16"/>
  <c r="H48" i="16"/>
  <c r="E44" i="16"/>
  <c r="F44" i="16"/>
  <c r="G44" i="16"/>
  <c r="H44" i="16"/>
  <c r="D44" i="16"/>
  <c r="J43" i="16"/>
  <c r="E38" i="16"/>
  <c r="F38" i="16"/>
  <c r="G38" i="16"/>
  <c r="H38" i="16"/>
  <c r="D38" i="16"/>
  <c r="J37" i="16"/>
  <c r="J40" i="16"/>
  <c r="J41" i="16"/>
  <c r="J42" i="16"/>
  <c r="J46" i="16"/>
  <c r="E34" i="16"/>
  <c r="F34" i="16"/>
  <c r="G34" i="16"/>
  <c r="H34" i="16"/>
  <c r="D34" i="16"/>
  <c r="J33" i="16"/>
  <c r="J36" i="16"/>
  <c r="J34" i="16" s="1"/>
  <c r="J24" i="16"/>
  <c r="J25" i="16"/>
  <c r="J26" i="16"/>
  <c r="J27" i="16"/>
  <c r="J28" i="16"/>
  <c r="J29" i="16"/>
  <c r="J23" i="16"/>
  <c r="E13" i="16"/>
  <c r="D13" i="16"/>
  <c r="G20" i="16"/>
  <c r="H20" i="16"/>
  <c r="D20" i="16"/>
  <c r="J18" i="16"/>
  <c r="J19" i="16"/>
  <c r="E49" i="16" l="1"/>
  <c r="N50" i="29"/>
  <c r="T49" i="29"/>
  <c r="O50" i="29"/>
  <c r="P50" i="29"/>
  <c r="Q50" i="29"/>
  <c r="R50" i="29"/>
  <c r="N57" i="29"/>
  <c r="T55" i="29"/>
  <c r="O57" i="29"/>
  <c r="P57" i="29"/>
  <c r="Q57" i="29"/>
  <c r="R57" i="29"/>
  <c r="O51" i="28"/>
  <c r="U50" i="28"/>
  <c r="P51" i="28"/>
  <c r="Q51" i="28"/>
  <c r="R51" i="28"/>
  <c r="S51" i="28"/>
  <c r="O58" i="28"/>
  <c r="U56" i="28"/>
  <c r="P58" i="28"/>
  <c r="Q58" i="28"/>
  <c r="R58" i="28"/>
  <c r="S58" i="28"/>
  <c r="J27" i="27"/>
  <c r="J42" i="27"/>
  <c r="U56" i="27"/>
  <c r="H13" i="30"/>
  <c r="J44" i="16"/>
  <c r="J38" i="16"/>
  <c r="E10" i="30"/>
  <c r="G10" i="30"/>
  <c r="J30" i="16"/>
  <c r="E9" i="30"/>
  <c r="F9" i="30"/>
  <c r="H11" i="30"/>
  <c r="F11" i="30"/>
  <c r="F16" i="30"/>
  <c r="E11" i="30"/>
  <c r="F10" i="30"/>
  <c r="G16" i="30"/>
  <c r="E16" i="30"/>
  <c r="H16" i="30"/>
  <c r="H10" i="30"/>
  <c r="E7" i="30"/>
  <c r="F12" i="30"/>
  <c r="H12" i="30"/>
  <c r="D10" i="30"/>
  <c r="H51" i="27"/>
  <c r="H58" i="27" s="1"/>
  <c r="J13" i="27"/>
  <c r="J16" i="27" s="1"/>
  <c r="E8" i="30"/>
  <c r="J56" i="28"/>
  <c r="J54" i="28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H9" i="30"/>
  <c r="G9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H49" i="16"/>
  <c r="H56" i="16" s="1"/>
  <c r="J13" i="16"/>
  <c r="J15" i="16"/>
  <c r="J55" i="29"/>
  <c r="J49" i="29"/>
  <c r="J50" i="28"/>
  <c r="J56" i="27"/>
  <c r="E56" i="16"/>
  <c r="G49" i="16"/>
  <c r="F49" i="16"/>
  <c r="F56" i="16" s="1"/>
  <c r="G56" i="16" l="1"/>
  <c r="J20" i="16"/>
  <c r="T50" i="29"/>
  <c r="T57" i="29" s="1"/>
  <c r="U51" i="28"/>
  <c r="U58" i="28" s="1"/>
  <c r="J10" i="30"/>
  <c r="J11" i="30"/>
  <c r="J12" i="30"/>
  <c r="J9" i="30"/>
  <c r="J8" i="30"/>
  <c r="J51" i="28"/>
  <c r="J58" i="28" s="1"/>
  <c r="D25" i="30" s="1"/>
  <c r="J7" i="30"/>
  <c r="F58" i="28"/>
  <c r="H14" i="30"/>
  <c r="H18" i="30" s="1"/>
  <c r="J50" i="31"/>
  <c r="J57" i="31" s="1"/>
  <c r="D27" i="30" s="1"/>
  <c r="J50" i="29"/>
  <c r="J57" i="29" s="1"/>
  <c r="D26" i="30" s="1"/>
  <c r="D61" i="16" l="1"/>
  <c r="E61" i="16" s="1"/>
  <c r="D52" i="16" s="1"/>
  <c r="D60" i="16"/>
  <c r="E60" i="16" s="1"/>
  <c r="D47" i="16" s="1"/>
  <c r="D48" i="16" l="1"/>
  <c r="D49" i="16" s="1"/>
  <c r="J47" i="16"/>
  <c r="D54" i="16"/>
  <c r="D16" i="30" s="1"/>
  <c r="J52" i="16"/>
  <c r="J54" i="16" s="1"/>
  <c r="J48" i="16" l="1"/>
  <c r="D56" i="16"/>
  <c r="J49" i="16"/>
  <c r="J56" i="16" s="1"/>
  <c r="L56" i="16" l="1"/>
  <c r="M56" i="16"/>
  <c r="D23" i="30"/>
  <c r="U16" i="27"/>
  <c r="O16" i="27"/>
  <c r="O51" i="27"/>
  <c r="D44" i="27" s="1"/>
  <c r="O58" i="27"/>
  <c r="P16" i="27"/>
  <c r="P51" i="27"/>
  <c r="E44" i="27" s="1"/>
  <c r="E50" i="27" s="1"/>
  <c r="P58" i="27"/>
  <c r="Q16" i="27"/>
  <c r="Q51" i="27"/>
  <c r="R16" i="27"/>
  <c r="R51" i="27"/>
  <c r="S16" i="27"/>
  <c r="S51" i="27"/>
  <c r="S58" i="27" s="1"/>
  <c r="U51" i="27"/>
  <c r="R58" i="27" l="1"/>
  <c r="G44" i="27"/>
  <c r="G50" i="27" s="1"/>
  <c r="Q58" i="27"/>
  <c r="U58" i="27" s="1"/>
  <c r="F44" i="27"/>
  <c r="F50" i="27" s="1"/>
  <c r="E13" i="30"/>
  <c r="E14" i="30" s="1"/>
  <c r="E18" i="30" s="1"/>
  <c r="E51" i="27"/>
  <c r="E58" i="27" s="1"/>
  <c r="D50" i="27"/>
  <c r="J44" i="27"/>
  <c r="J50" i="27" s="1"/>
  <c r="G13" i="30" l="1"/>
  <c r="G14" i="30" s="1"/>
  <c r="G18" i="30" s="1"/>
  <c r="G51" i="27"/>
  <c r="G58" i="27" s="1"/>
  <c r="F13" i="30"/>
  <c r="F14" i="30" s="1"/>
  <c r="F18" i="30" s="1"/>
  <c r="F51" i="27"/>
  <c r="F58" i="27" s="1"/>
  <c r="D51" i="27"/>
  <c r="D13" i="30"/>
  <c r="D14" i="30" l="1"/>
  <c r="J14" i="30" s="1"/>
  <c r="J18" i="30" s="1"/>
  <c r="D29" i="30" s="1"/>
  <c r="J13" i="30"/>
  <c r="D58" i="27"/>
  <c r="J58" i="27" s="1"/>
  <c r="D24" i="30" s="1"/>
  <c r="J51" i="27"/>
  <c r="E24" i="30" l="1"/>
  <c r="D18" i="30"/>
  <c r="E23" i="30" l="1"/>
  <c r="E25" i="30"/>
  <c r="E26" i="30"/>
  <c r="E27" i="30"/>
  <c r="E29" i="30" l="1"/>
</calcChain>
</file>

<file path=xl/sharedStrings.xml><?xml version="1.0" encoding="utf-8"?>
<sst xmlns="http://schemas.openxmlformats.org/spreadsheetml/2006/main" count="469" uniqueCount="83">
  <si>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</si>
  <si>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</si>
  <si>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</si>
  <si>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</si>
  <si>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</si>
  <si>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</si>
  <si>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</si>
  <si>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</si>
  <si>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</si>
  <si>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</si>
  <si>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</si>
  <si>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</si>
  <si>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</si>
  <si>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</si>
  <si>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</si>
  <si>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</si>
  <si>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</si>
  <si>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</si>
  <si>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</si>
  <si>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</si>
  <si>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</si>
  <si>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</si>
  <si>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</si>
  <si>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</si>
  <si>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</si>
  <si>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</si>
  <si>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</si>
  <si>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</si>
  <si>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M1: CRP Municipal Buildings</t>
  </si>
  <si>
    <t>M1: DOE Green Schools Program</t>
  </si>
  <si>
    <t>M2: EMT EV Incentives</t>
  </si>
  <si>
    <t>M3: EMT MHDV</t>
  </si>
  <si>
    <t>M4: DOT Rural Transit</t>
  </si>
  <si>
    <t>Total</t>
  </si>
  <si>
    <t>Detailed Budget Table</t>
  </si>
  <si>
    <t>Target Budget: $5M</t>
  </si>
  <si>
    <t xml:space="preserve">This Excel Workbook is provided to aid applicants in developing the required budget table(s) within the budget narrative.  </t>
  </si>
  <si>
    <t>Personnel</t>
  </si>
  <si>
    <t> </t>
  </si>
  <si>
    <t>0.5 FTE Fiscal Officer @$94,872.20 (Public Service CU30)</t>
  </si>
  <si>
    <t>1.0 FTE CPRG Program Coordinator @$94,872.20 annually (Public Service Coordinator II, CU 30)</t>
  </si>
  <si>
    <t xml:space="preserve"> Fringe Benefits </t>
  </si>
  <si>
    <t>1.0 FTE CPRG Program Coordinator @$94,927.20 annually (Public Service Coordinator II, CU 30)</t>
  </si>
  <si>
    <t xml:space="preserve"> Travel </t>
  </si>
  <si>
    <t>CPRG Program Coordinator, site visits to awardees, in-state travel</t>
  </si>
  <si>
    <t xml:space="preserve"> Equipment </t>
  </si>
  <si>
    <t xml:space="preserve"> </t>
  </si>
  <si>
    <t xml:space="preserve"> Supplies </t>
  </si>
  <si>
    <t>1 Staff Computer @ $2,500 and annual software fees</t>
  </si>
  <si>
    <t xml:space="preserve"> Contractual </t>
  </si>
  <si>
    <t xml:space="preserve">RFP for technical assistance to support communities </t>
  </si>
  <si>
    <t>OTHER</t>
  </si>
  <si>
    <t>Subgrant program through Community Resilience Partnership - issue round for 10-12 annual grants</t>
  </si>
  <si>
    <t>STACAP 8.199%</t>
  </si>
  <si>
    <t>Indirect Costs</t>
  </si>
  <si>
    <t>10% deminimis</t>
  </si>
  <si>
    <t>Grant Management</t>
  </si>
  <si>
    <t>Resilient Buildings</t>
  </si>
  <si>
    <t>Base Amount</t>
  </si>
  <si>
    <t>Total Fee</t>
  </si>
  <si>
    <t>10% MTDC</t>
  </si>
  <si>
    <t>*40 subgrants through CRP at 10/yr at $100k each, so counted $25k for each, 1 to DOT, 1 to EMT, 1 to DOE</t>
  </si>
  <si>
    <t>Target Budget: $15 m</t>
  </si>
  <si>
    <t>$14M for projects, and $500kfor personnel and $500k for TA with leverage $190k TA capacity</t>
  </si>
  <si>
    <t xml:space="preserve">DOE - subaward </t>
  </si>
  <si>
    <t>1.0 FTE CPRG Green Schools Program Coordinator @$59,072  with annual increases (Professional/Technical Grade 23)</t>
  </si>
  <si>
    <t>RFP for technical assistance for schools to apply and implement projects</t>
  </si>
  <si>
    <t>Sub-award to Department of Education for Green Schools Program</t>
  </si>
  <si>
    <t>Grant Program to Schools in LIDAC Communities</t>
  </si>
  <si>
    <t>Target Budget: $18 m</t>
  </si>
  <si>
    <t>RFP for Fleet advisory services</t>
  </si>
  <si>
    <t>RFP for education program for public consumers and dealers</t>
  </si>
  <si>
    <t>Sub-award to Efficiency Maine Trust for Light Duty EV incentives program</t>
  </si>
  <si>
    <t>Rebates for priority consumers (estimated at 1320 vehicles)</t>
  </si>
  <si>
    <t>Rebates for community vehicles (estimated at 400 vehicles)</t>
  </si>
  <si>
    <t>Program Delivery Fee (20%)</t>
  </si>
  <si>
    <t>TOTAL CONTRACTUAL</t>
  </si>
  <si>
    <t>Other</t>
  </si>
  <si>
    <t xml:space="preserve">Sub-award to Efficiency Maine Trust for Medium and Heavy Duty Pilot Program </t>
  </si>
  <si>
    <t>Allocation for MDHV vouchers and Charging  Infrastructure</t>
  </si>
  <si>
    <t xml:space="preserve">Program Delivery Fee (10%) </t>
  </si>
  <si>
    <t>Target Budget: $4 m</t>
  </si>
  <si>
    <t>Sub-award to Maine Department of Transportation for Grant Awards for the Rural Workforce Transit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</si>
</sst>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[$$-409]* #,##0.00_);_([$$-409]* \(#,##0.00\);_([$$-409]* &quot;-&quot;??_);_(@_)"/>
    <numFmt numFmtId="166" formatCode="&quot;$&quot;#,##0.0_);[Red]\(&quot;$&quot;#,##0.0\)"/>
  </numFmts>
  <fonts count="1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5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0" fontId="2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left" wrapText="1" indent="2"/>
    </xf>
    <xf numFmtId="6" fontId="5" fillId="0" borderId="1" xfId="0" applyNumberFormat="1" applyFont="1" applyBorder="1" applyAlignment="1">
      <alignment wrapText="1"/>
    </xf>
    <xf numFmtId="6" fontId="5" fillId="4" borderId="1" xfId="0" applyNumberFormat="1" applyFont="1" applyFill="1" applyBorder="1" applyAlignment="1">
      <alignment wrapText="1"/>
    </xf>
    <xf numFmtId="0" fontId="0" fillId="0" borderId="22" xfId="0" applyBorder="1"/>
    <xf numFmtId="0" fontId="0" fillId="0" borderId="22" xfId="0" applyBorder="1" applyAlignment="1">
      <alignment vertical="top"/>
    </xf>
    <xf numFmtId="164" fontId="0" fillId="0" borderId="22" xfId="1" applyNumberFormat="1" applyFont="1" applyBorder="1"/>
    <xf numFmtId="6" fontId="0" fillId="0" borderId="22" xfId="0" applyNumberFormat="1" applyBorder="1" applyAlignment="1">
      <alignment vertical="top"/>
    </xf>
    <xf numFmtId="0" fontId="5" fillId="0" borderId="8" xfId="0" applyFont="1" applyBorder="1" applyAlignment="1">
      <alignment horizontal="left" wrapText="1" indent="2"/>
    </xf>
    <xf numFmtId="6" fontId="5" fillId="0" borderId="6" xfId="0" applyNumberFormat="1" applyFont="1" applyBorder="1" applyAlignment="1">
      <alignment wrapText="1"/>
    </xf>
    <xf numFmtId="0" fontId="7" fillId="0" borderId="2" xfId="0" applyFont="1" applyBorder="1" applyAlignment="1">
      <alignment wrapText="1"/>
    </xf>
    <xf numFmtId="6" fontId="5" fillId="0" borderId="3" xfId="0" applyNumberFormat="1" applyFont="1" applyBorder="1" applyAlignment="1">
      <alignment wrapText="1"/>
    </xf>
    <xf numFmtId="8" fontId="0" fillId="0" borderId="0" xfId="0" applyNumberFormat="1"/>
    <xf numFmtId="0" fontId="5" fillId="0" borderId="1" xfId="0" applyFont="1" applyBorder="1" applyAlignment="1">
      <alignment horizontal="left" wrapText="1" indent="4"/>
    </xf>
    <xf numFmtId="164" fontId="5" fillId="0" borderId="1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6" fontId="16" fillId="0" borderId="12" xfId="0" applyNumberFormat="1" applyFont="1" applyBorder="1" applyAlignment="1">
      <alignment wrapText="1"/>
    </xf>
    <xf numFmtId="6" fontId="5" fillId="7" borderId="1" xfId="0" applyNumberFormat="1" applyFont="1" applyFill="1" applyBorder="1" applyAlignment="1">
      <alignment wrapText="1"/>
    </xf>
    <xf numFmtId="0" fontId="9" fillId="0" borderId="8" xfId="0" applyFont="1" applyBorder="1" applyAlignment="1">
      <alignment wrapText="1"/>
    </xf>
    <xf numFmtId="6" fontId="5" fillId="0" borderId="8" xfId="0" applyNumberFormat="1" applyFont="1" applyBorder="1" applyAlignment="1">
      <alignment wrapText="1"/>
    </xf>
    <xf numFmtId="0" fontId="7" fillId="0" borderId="6" xfId="0" applyFont="1" applyBorder="1" applyAlignment="1">
      <alignment wrapText="1"/>
    </xf>
    <xf numFmtId="6" fontId="9" fillId="4" borderId="2" xfId="0" applyNumberFormat="1" applyFont="1" applyFill="1" applyBorder="1" applyAlignment="1">
      <alignment wrapText="1"/>
    </xf>
    <xf numFmtId="6" fontId="9" fillId="0" borderId="3" xfId="0" applyNumberFormat="1" applyFont="1" applyBorder="1" applyAlignment="1">
      <alignment wrapText="1"/>
    </xf>
    <xf numFmtId="0" fontId="7" fillId="0" borderId="23" xfId="0" applyFont="1" applyBorder="1" applyAlignment="1">
      <alignment wrapText="1"/>
    </xf>
    <xf numFmtId="6" fontId="5" fillId="0" borderId="22" xfId="0" applyNumberFormat="1" applyFont="1" applyBorder="1" applyAlignment="1">
      <alignment wrapText="1"/>
    </xf>
    <xf numFmtId="6" fontId="5" fillId="0" borderId="24" xfId="0" applyNumberFormat="1" applyFont="1" applyBorder="1" applyAlignment="1">
      <alignment wrapText="1"/>
    </xf>
    <xf numFmtId="6" fontId="5" fillId="0" borderId="23" xfId="0" applyNumberFormat="1" applyFont="1" applyBorder="1" applyAlignment="1">
      <alignment wrapText="1"/>
    </xf>
    <xf numFmtId="166" fontId="9" fillId="0" borderId="1" xfId="0" applyNumberFormat="1" applyFont="1" applyBorder="1" applyAlignment="1">
      <alignment wrapText="1"/>
    </xf>
    <xf numFmtId="44" fontId="0" fillId="0" borderId="22" xfId="1" applyFont="1" applyBorder="1"/>
    <xf numFmtId="4" fontId="5" fillId="0" borderId="1" xfId="0" applyNumberFormat="1" applyFont="1" applyBorder="1" applyAlignment="1">
      <alignment wrapText="1"/>
    </xf>
    <xf numFmtId="6" fontId="5" fillId="0" borderId="2" xfId="0" applyNumberFormat="1" applyFont="1" applyBorder="1" applyAlignment="1">
      <alignment wrapText="1"/>
    </xf>
    <xf numFmtId="165" fontId="7" fillId="4" borderId="1" xfId="0" applyNumberFormat="1" applyFont="1" applyFill="1" applyBorder="1" applyAlignment="1">
      <alignment wrapText="1"/>
    </xf>
    <xf numFmtId="6" fontId="5" fillId="7" borderId="1" xfId="0" applyNumberFormat="1" applyFont="1" applyFill="1" applyBorder="1" applyAlignment="1">
      <alignment horizontal="left" vertical="top" wrapText="1"/>
    </xf>
    <xf numFmtId="6" fontId="5" fillId="7" borderId="8" xfId="0" applyNumberFormat="1" applyFont="1" applyFill="1" applyBorder="1" applyAlignment="1">
      <alignment wrapText="1"/>
    </xf>
    <xf numFmtId="8" fontId="8" fillId="0" borderId="22" xfId="0" applyNumberFormat="1" applyFont="1" applyBorder="1"/>
    <xf numFmtId="8" fontId="5" fillId="0" borderId="1" xfId="0" applyNumberFormat="1" applyFont="1" applyBorder="1" applyAlignment="1">
      <alignment wrapText="1"/>
    </xf>
    <xf numFmtId="6" fontId="10" fillId="9" borderId="1" xfId="0" applyNumberFormat="1" applyFont="1" applyFill="1" applyBorder="1" applyAlignment="1">
      <alignment wrapText="1"/>
    </xf>
    <xf numFmtId="6" fontId="2" fillId="0" borderId="0" xfId="0" applyNumberFormat="1" applyFont="1"/>
    <xf numFmtId="0" fontId="3" fillId="0" borderId="0" xfId="0" applyFont="1" applyAlignment="1">
      <alignment horizontal="left" wrapText="1"/>
    </xf>
    <xf numFmtId="9" fontId="5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B1" zoomScale="90" zoomScaleNormal="90" workbookViewId="0">
      <selection activeCell="F58" sqref="F58"/>
    </sheetView>
  </sheetViews>
  <sheetFormatPr defaultRowHeight="14.5" x14ac:dyDescent="0.35"/>
  <cols>
    <col min="1" max="1" width="1.81640625" customWidth="1"/>
    <col min="5" max="5" width="13.453125" bestFit="1" customWidth="1"/>
    <col min="6" max="6" width="14.453125" bestFit="1" customWidth="1"/>
    <col min="7" max="9" width="14.453125" customWidth="1"/>
    <col min="10" max="10" width="10.81640625" bestFit="1" customWidth="1"/>
    <col min="11" max="11" width="15.54296875" customWidth="1"/>
    <col min="18" max="18" width="37.54296875" customWidth="1"/>
  </cols>
  <sheetData>
    <row r="1" spans="4:11" ht="10.5" customHeight="1" x14ac:dyDescent="0.35"/>
    <row r="2" spans="4:11" x14ac:dyDescent="0.35">
      <c r="D2" s="3"/>
      <c r="E2" s="3"/>
      <c r="J2" s="33"/>
      <c r="K2" s="3"/>
    </row>
    <row r="3" spans="4:11" x14ac:dyDescent="0.35">
      <c r="D3" s="3"/>
      <c r="E3" s="3"/>
      <c r="J3" s="31"/>
      <c r="K3" s="32"/>
    </row>
    <row r="4" spans="4:11" x14ac:dyDescent="0.35">
      <c r="D4" s="4"/>
      <c r="E4" s="3"/>
    </row>
    <row r="9" spans="4:11" x14ac:dyDescent="0.35">
      <c r="J9" s="21"/>
    </row>
    <row r="17" spans="5:18" x14ac:dyDescent="0.35">
      <c r="E17" s="34"/>
      <c r="F17" s="34"/>
      <c r="G17" s="34"/>
      <c r="H17" s="34"/>
      <c r="I17" s="34"/>
    </row>
    <row r="18" spans="5:18" x14ac:dyDescent="0.35">
      <c r="E18" s="34"/>
      <c r="F18" s="34"/>
      <c r="G18" s="34"/>
      <c r="H18" s="34"/>
      <c r="I18" s="34"/>
    </row>
    <row r="27" spans="5:18" ht="23.5" x14ac:dyDescent="0.55000000000000004">
      <c r="Q27" s="30"/>
    </row>
    <row r="28" spans="5:18" x14ac:dyDescent="0.35">
      <c r="Q28" s="57"/>
      <c r="R28" s="58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abSelected="1" zoomScale="83" zoomScaleNormal="85" workbookViewId="0">
      <selection activeCell="J23" sqref="J23"/>
    </sheetView>
  </sheetViews>
  <sheetFormatPr defaultColWidth="9.1796875" defaultRowHeight="15" customHeight="1" x14ac:dyDescent="0.35"/>
  <cols>
    <col min="1" max="1" width="3.1796875" customWidth="1"/>
    <col min="2" max="2" width="12.1796875" customWidth="1"/>
    <col min="3" max="3" width="29.1796875" customWidth="1"/>
    <col min="4" max="4" width="12.81640625" style="6" bestFit="1" customWidth="1"/>
    <col min="5" max="5" width="13.26953125" style="2" customWidth="1"/>
    <col min="6" max="6" width="16.54296875" customWidth="1"/>
    <col min="7" max="7" width="15.26953125" customWidth="1"/>
    <col min="8" max="8" width="12" style="2" customWidth="1"/>
    <col min="9" max="9" width="3.54296875" style="7" customWidth="1"/>
    <col min="10" max="10" width="18.7265625" customWidth="1"/>
    <col min="11" max="11" width="10.1796875" customWidth="1"/>
    <col min="12" max="12" width="14.26953125" customWidth="1"/>
  </cols>
  <sheetData>
    <row r="2" spans="2:39" ht="23.5" x14ac:dyDescent="0.55000000000000004">
      <c r="B2" s="30" t="s">
        <v>0</v>
      </c>
    </row>
    <row r="3" spans="2:39" ht="26.5" customHeight="1" x14ac:dyDescent="0.35">
      <c r="B3" s="102" t="s">
        <v>1</v>
      </c>
      <c r="C3" s="102"/>
      <c r="D3" s="102"/>
      <c r="E3" s="102"/>
      <c r="F3" s="102"/>
      <c r="G3" s="102"/>
      <c r="H3" s="102"/>
      <c r="I3" s="102"/>
      <c r="J3" s="102"/>
    </row>
    <row r="4" spans="2:39" ht="15" customHeight="1" x14ac:dyDescent="0.35">
      <c r="B4" s="5"/>
    </row>
    <row r="5" spans="2:39" ht="18.5" x14ac:dyDescent="0.45">
      <c r="B5" s="44" t="s">
        <v>2</v>
      </c>
      <c r="C5" s="45"/>
      <c r="D5" s="45"/>
      <c r="E5" s="45"/>
      <c r="F5" s="45"/>
      <c r="G5" s="45"/>
      <c r="H5" s="45"/>
      <c r="I5" s="45"/>
      <c r="J5" s="62"/>
    </row>
    <row r="6" spans="2:39" ht="17.149999999999999" customHeight="1" x14ac:dyDescent="0.35">
      <c r="B6" s="46" t="s">
        <v>3</v>
      </c>
      <c r="C6" s="46" t="s">
        <v>4</v>
      </c>
      <c r="D6" s="46" t="s">
        <v>5</v>
      </c>
      <c r="E6" s="47" t="s">
        <v>6</v>
      </c>
      <c r="F6" s="47" t="s">
        <v>7</v>
      </c>
      <c r="G6" s="47" t="s">
        <v>8</v>
      </c>
      <c r="H6" s="48" t="s">
        <v>9</v>
      </c>
      <c r="I6" s="49"/>
      <c r="J6" s="63" t="s">
        <v>10</v>
      </c>
    </row>
    <row r="7" spans="2:39" s="5" customFormat="1" ht="14.5" x14ac:dyDescent="0.35">
      <c r="B7" s="22" t="s">
        <v>11</v>
      </c>
      <c r="C7" s="50" t="s">
        <v>12</v>
      </c>
      <c r="D7" s="81">
        <f>'Muni Buildings'!D13+Schools!D11+'EV Incentives'!D11+'MHD EVs'!D11+'Rural Transit'!D11</f>
        <v>142308.20000000001</v>
      </c>
      <c r="E7" s="81">
        <f>'Muni Buildings'!E13+Schools!E11+'EV Incentives'!E11+'MHD EVs'!E11+'Rural Transit'!E11</f>
        <v>142308.20000000001</v>
      </c>
      <c r="F7" s="81">
        <f>'Muni Buildings'!F13+Schools!F11+'EV Incentives'!F11+'MHD EVs'!F11+'Rural Transit'!F11</f>
        <v>142308.20000000001</v>
      </c>
      <c r="G7" s="81">
        <f>'Muni Buildings'!G13+Schools!G11+'EV Incentives'!G11+'MHD EVs'!G11+'Rural Transit'!G11</f>
        <v>142308.20000000001</v>
      </c>
      <c r="H7" s="81">
        <f>'Muni Buildings'!H13+Schools!H11+'EV Incentives'!H11+'MHD EVs'!H11+'Rural Transit'!H11</f>
        <v>142308.20000000001</v>
      </c>
      <c r="I7" s="51"/>
      <c r="J7" s="81">
        <f>SUM(D7:I7)</f>
        <v>711541</v>
      </c>
      <c r="K7" s="34"/>
      <c r="L7" s="34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5" x14ac:dyDescent="0.35">
      <c r="B8" s="23"/>
      <c r="C8" s="50" t="s">
        <v>13</v>
      </c>
      <c r="D8" s="81">
        <f>'Muni Buildings'!D20+Schools!D16+'EV Incentives'!D16+'MHD EVs'!D16+'Rural Transit'!D16</f>
        <v>91789.5</v>
      </c>
      <c r="E8" s="81">
        <f>'Muni Buildings'!E20+Schools!E16+'EV Incentives'!E16+'MHD EVs'!E16</f>
        <v>91789.5</v>
      </c>
      <c r="F8" s="81">
        <f>'Muni Buildings'!F20+Schools!F16+'EV Incentives'!F16+'MHD EVs'!F16</f>
        <v>91789.5</v>
      </c>
      <c r="G8" s="81">
        <f>'Muni Buildings'!G20+Schools!G16+'EV Incentives'!G16+'MHD EVs'!G16</f>
        <v>91789.5</v>
      </c>
      <c r="H8" s="81">
        <f>'Muni Buildings'!H20+Schools!H16+'EV Incentives'!H16+'MHD EVs'!H16</f>
        <v>91789.5</v>
      </c>
      <c r="I8" s="51"/>
      <c r="J8" s="81">
        <f t="shared" ref="J8:J13" si="0">SUM(D8:I8)</f>
        <v>458947.5</v>
      </c>
      <c r="K8" s="34"/>
      <c r="L8" s="34"/>
    </row>
    <row r="9" spans="2:39" ht="14.5" x14ac:dyDescent="0.35">
      <c r="B9" s="23"/>
      <c r="C9" s="50" t="s">
        <v>14</v>
      </c>
      <c r="D9" s="81">
        <f>'Muni Buildings'!D30+Schools!D27+'EV Incentives'!D27+'MHD EVs'!D27+'Rural Transit'!D27</f>
        <v>2587.5</v>
      </c>
      <c r="E9" s="81">
        <f>'Muni Buildings'!E30+Schools!E27+'EV Incentives'!E27+'MHD EVs'!E27</f>
        <v>2587.5</v>
      </c>
      <c r="F9" s="81">
        <f>'Muni Buildings'!F30+Schools!F27+'EV Incentives'!F27+'MHD EVs'!F27</f>
        <v>2587.5</v>
      </c>
      <c r="G9" s="81">
        <f>'Muni Buildings'!G30+Schools!G27+'EV Incentives'!G27+'MHD EVs'!G27</f>
        <v>2587.5</v>
      </c>
      <c r="H9" s="81">
        <f>'Muni Buildings'!H30+Schools!H27+'EV Incentives'!H27+'MHD EVs'!H27</f>
        <v>2587.5</v>
      </c>
      <c r="I9" s="51"/>
      <c r="J9" s="81">
        <f t="shared" si="0"/>
        <v>12937.5</v>
      </c>
    </row>
    <row r="10" spans="2:39" ht="14.5" x14ac:dyDescent="0.35">
      <c r="B10" s="23"/>
      <c r="C10" s="50" t="s">
        <v>15</v>
      </c>
      <c r="D10" s="81">
        <f>'Muni Buildings'!D34+Schools!D31+'EV Incentives'!D31+'MHD EVs'!D31+'Rural Transit'!D31</f>
        <v>0</v>
      </c>
      <c r="E10" s="81">
        <f>'Muni Buildings'!E34+Schools!E31+'EV Incentives'!E31+'MHD EVs'!E31</f>
        <v>0</v>
      </c>
      <c r="F10" s="81">
        <f>'Muni Buildings'!F34+Schools!F31+'EV Incentives'!F31+'MHD EVs'!F31</f>
        <v>0</v>
      </c>
      <c r="G10" s="81">
        <f>'Muni Buildings'!G34+Schools!G31+'EV Incentives'!G31+'MHD EVs'!G31</f>
        <v>0</v>
      </c>
      <c r="H10" s="81">
        <f>'Muni Buildings'!H34+Schools!H31+'EV Incentives'!H31+'MHD EVs'!H31</f>
        <v>0</v>
      </c>
      <c r="I10" s="51"/>
      <c r="J10" s="81">
        <f t="shared" si="0"/>
        <v>0</v>
      </c>
    </row>
    <row r="11" spans="2:39" ht="14.5" x14ac:dyDescent="0.35">
      <c r="B11" s="23"/>
      <c r="C11" s="50" t="s">
        <v>16</v>
      </c>
      <c r="D11" s="81">
        <f>'Muni Buildings'!D38+Schools!D35+'EV Incentives'!D35+'MHD EVs'!D35+'Rural Transit'!D35</f>
        <v>4000</v>
      </c>
      <c r="E11" s="81">
        <f>'Muni Buildings'!E38+Schools!E35+'EV Incentives'!E35+'MHD EVs'!E35</f>
        <v>3000</v>
      </c>
      <c r="F11" s="81">
        <f>'Muni Buildings'!F38+Schools!F35+'EV Incentives'!F35+'MHD EVs'!F35</f>
        <v>3000</v>
      </c>
      <c r="G11" s="81">
        <f>'Muni Buildings'!G38+Schools!G35+'EV Incentives'!G35+'MHD EVs'!G35</f>
        <v>3000</v>
      </c>
      <c r="H11" s="81">
        <f>'Muni Buildings'!H38+Schools!H35+'EV Incentives'!H35+'MHD EVs'!H35</f>
        <v>3000</v>
      </c>
      <c r="I11" s="51"/>
      <c r="J11" s="81">
        <f t="shared" si="0"/>
        <v>16000</v>
      </c>
    </row>
    <row r="12" spans="2:39" ht="14.5" x14ac:dyDescent="0.35">
      <c r="B12" s="23"/>
      <c r="C12" s="50" t="s">
        <v>17</v>
      </c>
      <c r="D12" s="81">
        <f>'Muni Buildings'!D44+Schools!D42+'EV Incentives'!D42+'MHD EVs'!D41+'Rural Transit'!D41</f>
        <v>325000</v>
      </c>
      <c r="E12" s="81">
        <f>'Muni Buildings'!E44+Schools!E42+'EV Incentives'!E42+'MHD EVs'!E41</f>
        <v>325000</v>
      </c>
      <c r="F12" s="81">
        <f>'Muni Buildings'!F44+Schools!F42+'EV Incentives'!F42+'MHD EVs'!F41</f>
        <v>325000</v>
      </c>
      <c r="G12" s="81">
        <f>'Muni Buildings'!G44+Schools!G42+'EV Incentives'!G42+'MHD EVs'!G41</f>
        <v>325000</v>
      </c>
      <c r="H12" s="81">
        <f>'Muni Buildings'!H44+Schools!H42+'EV Incentives'!H42+'MHD EVs'!H41</f>
        <v>0</v>
      </c>
      <c r="I12" s="51"/>
      <c r="J12" s="81">
        <f t="shared" si="0"/>
        <v>1300000</v>
      </c>
    </row>
    <row r="13" spans="2:39" ht="14.5" x14ac:dyDescent="0.35">
      <c r="B13" s="23"/>
      <c r="C13" s="50" t="s">
        <v>18</v>
      </c>
      <c r="D13" s="81">
        <f>'Muni Buildings'!D48+Schools!D50+'EV Incentives'!D50+'MHD EVs'!D49+'Rural Transit'!D49</f>
        <v>13160094.737739999</v>
      </c>
      <c r="E13" s="81">
        <f>'Muni Buildings'!E48+Schools!E50+'EV Incentives'!E50+'MHD EVs'!E49+'Rural Transit'!E49</f>
        <v>11208321.810000001</v>
      </c>
      <c r="F13" s="81">
        <f>'Muni Buildings'!F48+Schools!F50+'EV Incentives'!F50+'MHD EVs'!F49+'Rural Transit'!F49</f>
        <v>12211571.449999999</v>
      </c>
      <c r="G13" s="81">
        <f>'Muni Buildings'!G48+Schools!G50+'EV Incentives'!G50+'MHD EVs'!G49+'Rural Transit'!G49</f>
        <v>8714918.5999999996</v>
      </c>
      <c r="H13" s="81">
        <f>'Muni Buildings'!H48+Schools!H50+'EV Incentives'!H50+'MHD EVs'!H49+'Rural Transit'!H49</f>
        <v>1968366.18</v>
      </c>
      <c r="I13" s="51"/>
      <c r="J13" s="81">
        <f t="shared" si="0"/>
        <v>47263272.777740002</v>
      </c>
    </row>
    <row r="14" spans="2:39" ht="14.5" x14ac:dyDescent="0.35">
      <c r="B14" s="24"/>
      <c r="C14" s="9" t="s">
        <v>19</v>
      </c>
      <c r="D14" s="67">
        <f>D13+D12+D11+D10+D9+D8+D7</f>
        <v>13725779.937739998</v>
      </c>
      <c r="E14" s="67">
        <f>E13+E12+E11+E10+E9+E8+E7</f>
        <v>11773007.01</v>
      </c>
      <c r="F14" s="67">
        <f>F13+F12+F11+F10+F9+F8+F7</f>
        <v>12776256.649999999</v>
      </c>
      <c r="G14" s="67">
        <f>G13+G12+G11+G10+G9+G8+G7</f>
        <v>9279603.7999999989</v>
      </c>
      <c r="H14" s="67">
        <f>H13+H12+H11+H10+H9+H8+H7</f>
        <v>2208051.38</v>
      </c>
      <c r="J14" s="67">
        <f>SUM(D14:H14)</f>
        <v>49762698.777739994</v>
      </c>
    </row>
    <row r="15" spans="2:39" ht="14.5" x14ac:dyDescent="0.35">
      <c r="B15" s="61"/>
      <c r="D15" s="7"/>
      <c r="E15" s="7"/>
      <c r="F15" s="7"/>
      <c r="G15" s="7"/>
      <c r="H15" s="7"/>
      <c r="J15" s="8" t="s">
        <v>20</v>
      </c>
    </row>
    <row r="16" spans="2:39" ht="20.149999999999999" customHeight="1" x14ac:dyDescent="0.35">
      <c r="B16" s="61"/>
      <c r="C16" s="9" t="s">
        <v>21</v>
      </c>
      <c r="D16" s="55">
        <f>'Muni Buildings'!D54+Schools!D56+'EV Incentives'!D56+'MHD EVs'!D55+'Rural Transit'!D55</f>
        <v>227442.6</v>
      </c>
      <c r="E16" s="55">
        <f>'Muni Buildings'!E54+Schools!E56+'EV Incentives'!E56+'MHD EVs'!E55</f>
        <v>0</v>
      </c>
      <c r="F16" s="55">
        <f>'Muni Buildings'!F54+Schools!F56+'EV Incentives'!F56+'MHD EVs'!F55</f>
        <v>0</v>
      </c>
      <c r="G16" s="55">
        <f>'Muni Buildings'!G54+Schools!G56+'EV Incentives'!G56+'MHD EVs'!G55</f>
        <v>0</v>
      </c>
      <c r="H16" s="55">
        <f>'Muni Buildings'!H54+Schools!H56+'EV Incentives'!H56+'MHD EVs'!H55</f>
        <v>0</v>
      </c>
      <c r="J16" s="95">
        <v>227443</v>
      </c>
    </row>
    <row r="17" spans="2:12" thickBot="1" x14ac:dyDescent="0.4">
      <c r="B17" s="61"/>
      <c r="D17"/>
      <c r="E17"/>
      <c r="H17"/>
      <c r="I17"/>
      <c r="J17" s="18" t="s">
        <v>20</v>
      </c>
    </row>
    <row r="18" spans="2:12" ht="31" customHeight="1" thickBot="1" x14ac:dyDescent="0.4">
      <c r="B18" s="60" t="s">
        <v>22</v>
      </c>
      <c r="C18" s="19"/>
      <c r="D18" s="52">
        <f>D14+D16</f>
        <v>13953222.537739998</v>
      </c>
      <c r="E18" s="52">
        <f>E14+E16</f>
        <v>11773007.01</v>
      </c>
      <c r="F18" s="52">
        <f>F14+F16</f>
        <v>12776256.649999999</v>
      </c>
      <c r="G18" s="52">
        <f>G14+G16</f>
        <v>9279603.7999999989</v>
      </c>
      <c r="H18" s="52">
        <f>H14+H16</f>
        <v>2208051.38</v>
      </c>
      <c r="I18" s="53"/>
      <c r="J18" s="100">
        <f>J14+J16</f>
        <v>49990141.777739994</v>
      </c>
      <c r="L18" s="34"/>
    </row>
    <row r="19" spans="2:12" s="1" customFormat="1" ht="14.5" x14ac:dyDescent="0.35">
      <c r="B19" s="6"/>
      <c r="C19"/>
      <c r="D19" s="6"/>
      <c r="E19" s="2"/>
      <c r="F19"/>
      <c r="G19"/>
      <c r="H19" s="2"/>
      <c r="I19" s="7"/>
      <c r="J19"/>
    </row>
    <row r="20" spans="2:12" ht="15" customHeight="1" x14ac:dyDescent="0.35">
      <c r="B20" s="6"/>
    </row>
    <row r="21" spans="2:12" ht="15" customHeight="1" x14ac:dyDescent="0.45">
      <c r="B21" s="44" t="s">
        <v>23</v>
      </c>
      <c r="C21" s="45"/>
      <c r="D21" s="45"/>
      <c r="E21" s="104"/>
      <c r="F21" s="104"/>
      <c r="H21"/>
      <c r="I21"/>
    </row>
    <row r="22" spans="2:12" ht="29.15" customHeight="1" x14ac:dyDescent="0.35">
      <c r="B22" s="46" t="s">
        <v>24</v>
      </c>
      <c r="C22" s="46" t="s">
        <v>25</v>
      </c>
      <c r="D22" s="54" t="s">
        <v>26</v>
      </c>
      <c r="E22" s="105" t="s">
        <v>27</v>
      </c>
      <c r="F22" s="105"/>
      <c r="H22"/>
      <c r="I22"/>
    </row>
    <row r="23" spans="2:12" ht="15" customHeight="1" x14ac:dyDescent="0.35">
      <c r="B23" s="50">
        <v>1</v>
      </c>
      <c r="C23" s="96" t="s">
        <v>28</v>
      </c>
      <c r="D23" s="97">
        <f>'Muni Buildings'!J56</f>
        <v>7931796.5377399996</v>
      </c>
      <c r="E23" s="103">
        <f>D23/D$29</f>
        <v>0.15866721428807654</v>
      </c>
      <c r="F23" s="103"/>
      <c r="H23"/>
      <c r="I23"/>
    </row>
    <row r="24" spans="2:12" ht="15" customHeight="1" x14ac:dyDescent="0.35">
      <c r="B24" s="50">
        <v>2</v>
      </c>
      <c r="C24" s="81" t="s">
        <v>29</v>
      </c>
      <c r="D24" s="97">
        <f>Schools!J58</f>
        <v>15058344.839999998</v>
      </c>
      <c r="E24" s="103">
        <f t="shared" ref="E24:E27" si="1">D24/D$29</f>
        <v>0.30122628791393619</v>
      </c>
      <c r="F24" s="103"/>
      <c r="H24"/>
      <c r="I24"/>
    </row>
    <row r="25" spans="2:12" ht="15" customHeight="1" x14ac:dyDescent="0.35">
      <c r="B25" s="50">
        <v>3</v>
      </c>
      <c r="C25" s="81" t="s">
        <v>30</v>
      </c>
      <c r="D25" s="97">
        <f>'EV Incentives'!J58</f>
        <v>18000000</v>
      </c>
      <c r="E25" s="103">
        <f t="shared" si="1"/>
        <v>0.36007099319760644</v>
      </c>
      <c r="F25" s="103"/>
      <c r="H25"/>
      <c r="I25"/>
    </row>
    <row r="26" spans="2:12" ht="15" customHeight="1" x14ac:dyDescent="0.35">
      <c r="B26" s="50">
        <v>4</v>
      </c>
      <c r="C26" s="81" t="s">
        <v>31</v>
      </c>
      <c r="D26" s="97">
        <f>'MHD EVs'!J57</f>
        <v>5000000</v>
      </c>
      <c r="E26" s="103">
        <f t="shared" si="1"/>
        <v>0.10001972033266845</v>
      </c>
      <c r="F26" s="103"/>
      <c r="H26"/>
      <c r="I26"/>
    </row>
    <row r="27" spans="2:12" ht="15" customHeight="1" x14ac:dyDescent="0.35">
      <c r="B27" s="50">
        <v>5</v>
      </c>
      <c r="C27" s="81" t="s">
        <v>32</v>
      </c>
      <c r="D27" s="97">
        <f>'Rural Transit'!J57</f>
        <v>4000000</v>
      </c>
      <c r="E27" s="103">
        <f t="shared" si="1"/>
        <v>8.0015776266134764E-2</v>
      </c>
      <c r="F27" s="103"/>
      <c r="H27"/>
      <c r="I27"/>
    </row>
    <row r="28" spans="2:12" ht="15" customHeight="1" x14ac:dyDescent="0.35">
      <c r="B28" s="50"/>
      <c r="C28" s="81"/>
      <c r="D28" s="97"/>
      <c r="E28" s="103"/>
      <c r="F28" s="103"/>
      <c r="H28"/>
      <c r="I28"/>
    </row>
    <row r="29" spans="2:12" ht="15" customHeight="1" x14ac:dyDescent="0.35">
      <c r="B29" s="50" t="s">
        <v>33</v>
      </c>
      <c r="C29" s="81"/>
      <c r="D29" s="97">
        <f>J18</f>
        <v>49990141.777739994</v>
      </c>
      <c r="E29" s="103">
        <f t="shared" ref="E29" si="2">SUM(E23:E28)</f>
        <v>0.99999999199842249</v>
      </c>
      <c r="F29" s="103"/>
      <c r="H29"/>
      <c r="I29"/>
    </row>
    <row r="30" spans="2:12" ht="15" customHeight="1" x14ac:dyDescent="0.3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63"/>
  <sheetViews>
    <sheetView showGridLines="0" zoomScale="85" zoomScaleNormal="85" workbookViewId="0">
      <selection activeCell="L16" sqref="L16"/>
    </sheetView>
  </sheetViews>
  <sheetFormatPr defaultColWidth="9.1796875" defaultRowHeight="14.5" x14ac:dyDescent="0.35"/>
  <cols>
    <col min="1" max="1" width="3.1796875" customWidth="1"/>
    <col min="2" max="2" width="21.1796875" customWidth="1"/>
    <col min="3" max="3" width="38.1796875" customWidth="1"/>
    <col min="4" max="4" width="24.1796875" style="6" customWidth="1"/>
    <col min="5" max="5" width="16.453125" style="2" customWidth="1"/>
    <col min="6" max="6" width="16.7265625" customWidth="1"/>
    <col min="7" max="7" width="13" customWidth="1"/>
    <col min="8" max="8" width="15.453125" style="2" customWidth="1"/>
    <col min="9" max="9" width="3.54296875" style="7" customWidth="1"/>
    <col min="10" max="10" width="12.81640625" customWidth="1"/>
    <col min="11" max="11" width="10.1796875" customWidth="1"/>
    <col min="12" max="12" width="22.453125" customWidth="1"/>
    <col min="13" max="13" width="15.26953125" customWidth="1"/>
    <col min="14" max="14" width="13.453125" customWidth="1"/>
    <col min="15" max="15" width="11.453125" bestFit="1" customWidth="1"/>
    <col min="16" max="16" width="12.26953125" customWidth="1"/>
    <col min="17" max="17" width="11.81640625" customWidth="1"/>
    <col min="18" max="18" width="11.7265625" customWidth="1"/>
  </cols>
  <sheetData>
    <row r="2" spans="2:39" ht="23.5" x14ac:dyDescent="0.55000000000000004">
      <c r="B2" s="30" t="s">
        <v>34</v>
      </c>
      <c r="D2" s="6" t="s">
        <v>35</v>
      </c>
    </row>
    <row r="3" spans="2:39" x14ac:dyDescent="0.35">
      <c r="B3" s="5" t="s">
        <v>36</v>
      </c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64" t="s">
        <v>11</v>
      </c>
      <c r="C7" s="26" t="s">
        <v>37</v>
      </c>
      <c r="D7" s="74" t="s">
        <v>38</v>
      </c>
      <c r="E7" s="10" t="s">
        <v>38</v>
      </c>
      <c r="F7" s="10" t="s">
        <v>38</v>
      </c>
      <c r="G7" s="10"/>
      <c r="H7" s="10" t="s">
        <v>38</v>
      </c>
      <c r="I7" s="7"/>
      <c r="J7" s="8" t="s">
        <v>38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23"/>
      <c r="C8" s="72" t="s">
        <v>39</v>
      </c>
      <c r="D8" s="89">
        <v>47436</v>
      </c>
      <c r="E8" s="89">
        <v>47436</v>
      </c>
      <c r="F8" s="89">
        <v>47436</v>
      </c>
      <c r="G8" s="89">
        <v>47436</v>
      </c>
      <c r="H8" s="89">
        <v>47436</v>
      </c>
      <c r="I8" s="35"/>
      <c r="J8" s="66">
        <f>SUM(D8:H8)</f>
        <v>237180</v>
      </c>
      <c r="N8" s="76"/>
      <c r="O8" s="76"/>
    </row>
    <row r="9" spans="2:39" ht="43.5" x14ac:dyDescent="0.35">
      <c r="B9" s="23"/>
      <c r="C9" s="72" t="s">
        <v>40</v>
      </c>
      <c r="D9" s="90">
        <v>94872.2</v>
      </c>
      <c r="E9" s="90">
        <v>94872.2</v>
      </c>
      <c r="F9" s="90">
        <v>94872.2</v>
      </c>
      <c r="G9" s="90">
        <v>94872.2</v>
      </c>
      <c r="H9" s="90">
        <v>94872.2</v>
      </c>
      <c r="I9" s="35"/>
      <c r="J9" s="66">
        <f>SUM(D9:H9)</f>
        <v>474361</v>
      </c>
      <c r="N9" s="76"/>
      <c r="O9" s="76"/>
    </row>
    <row r="10" spans="2:39" x14ac:dyDescent="0.35">
      <c r="B10" s="23"/>
      <c r="C10" s="72"/>
      <c r="D10" s="88"/>
      <c r="E10" s="73"/>
      <c r="F10" s="73"/>
      <c r="G10" s="73"/>
      <c r="H10" s="73"/>
      <c r="I10" s="35"/>
      <c r="J10" s="66"/>
    </row>
    <row r="11" spans="2:39" x14ac:dyDescent="0.35">
      <c r="B11" s="23"/>
      <c r="C11" s="65"/>
      <c r="D11" s="75"/>
      <c r="E11" s="66"/>
      <c r="F11" s="66"/>
      <c r="G11" s="66"/>
      <c r="H11" s="66"/>
      <c r="J11" s="66"/>
    </row>
    <row r="12" spans="2:39" x14ac:dyDescent="0.35">
      <c r="B12" s="23"/>
      <c r="C12" s="27"/>
      <c r="D12" s="66"/>
      <c r="E12" s="11"/>
      <c r="F12" s="11"/>
      <c r="G12" s="11"/>
      <c r="H12" s="11"/>
      <c r="J12" s="66"/>
    </row>
    <row r="13" spans="2:39" x14ac:dyDescent="0.35">
      <c r="B13" s="23"/>
      <c r="C13" s="9" t="s">
        <v>12</v>
      </c>
      <c r="D13" s="67">
        <f>SUM(D8:D12)</f>
        <v>142308.20000000001</v>
      </c>
      <c r="E13" s="67">
        <f t="shared" ref="E13:J13" si="0">SUM(E8:E12)</f>
        <v>142308.20000000001</v>
      </c>
      <c r="F13" s="67">
        <f t="shared" si="0"/>
        <v>142308.20000000001</v>
      </c>
      <c r="G13" s="67">
        <f t="shared" si="0"/>
        <v>142308.20000000001</v>
      </c>
      <c r="H13" s="67">
        <f t="shared" si="0"/>
        <v>142308.20000000001</v>
      </c>
      <c r="J13" s="67">
        <f t="shared" si="0"/>
        <v>711541</v>
      </c>
      <c r="M13" s="76"/>
      <c r="N13" s="34"/>
    </row>
    <row r="14" spans="2:39" x14ac:dyDescent="0.35">
      <c r="B14" s="23"/>
      <c r="C14" s="14" t="s">
        <v>41</v>
      </c>
      <c r="D14" s="13" t="s">
        <v>38</v>
      </c>
      <c r="E14" s="10"/>
      <c r="F14" s="10"/>
      <c r="G14" s="10"/>
      <c r="H14" s="10"/>
      <c r="J14" s="8" t="s">
        <v>38</v>
      </c>
    </row>
    <row r="15" spans="2:39" ht="29" x14ac:dyDescent="0.35">
      <c r="B15" s="23"/>
      <c r="C15" s="72" t="s">
        <v>39</v>
      </c>
      <c r="D15" s="66">
        <v>30596.5</v>
      </c>
      <c r="E15" s="66">
        <v>30596.5</v>
      </c>
      <c r="F15" s="66">
        <v>30596.5</v>
      </c>
      <c r="G15" s="66">
        <v>30596.5</v>
      </c>
      <c r="H15" s="66">
        <v>30596.5</v>
      </c>
      <c r="J15" s="99">
        <f>SUM(D15:H15)</f>
        <v>152982.5</v>
      </c>
    </row>
    <row r="16" spans="2:39" ht="43.5" x14ac:dyDescent="0.35">
      <c r="B16" s="23"/>
      <c r="C16" s="72" t="s">
        <v>42</v>
      </c>
      <c r="D16" s="66">
        <v>61193</v>
      </c>
      <c r="E16" s="66">
        <v>61193</v>
      </c>
      <c r="F16" s="66">
        <v>61193</v>
      </c>
      <c r="G16" s="66">
        <v>61193</v>
      </c>
      <c r="H16" s="66">
        <v>61193</v>
      </c>
      <c r="J16" s="66">
        <f>SUM(D16:H16)</f>
        <v>305965</v>
      </c>
    </row>
    <row r="17" spans="2:10" x14ac:dyDescent="0.35">
      <c r="B17" s="23"/>
      <c r="C17" s="65"/>
      <c r="D17" s="66"/>
      <c r="E17" s="66"/>
      <c r="F17" s="66"/>
      <c r="G17" s="66"/>
      <c r="H17" s="66"/>
      <c r="J17" s="66"/>
    </row>
    <row r="18" spans="2:10" x14ac:dyDescent="0.35">
      <c r="B18" s="23"/>
      <c r="C18" s="25"/>
      <c r="D18" s="15"/>
      <c r="E18" s="15"/>
      <c r="F18" s="15"/>
      <c r="G18" s="15"/>
      <c r="H18" s="15"/>
      <c r="J18" s="15">
        <f t="shared" ref="J18:J19" si="1">SUM(D18:H18)</f>
        <v>0</v>
      </c>
    </row>
    <row r="19" spans="2:10" x14ac:dyDescent="0.35">
      <c r="B19" s="23"/>
      <c r="C19" s="10"/>
      <c r="D19" s="15"/>
      <c r="E19" s="11"/>
      <c r="F19" s="11"/>
      <c r="G19" s="11"/>
      <c r="H19" s="11"/>
      <c r="J19" s="15">
        <f t="shared" si="1"/>
        <v>0</v>
      </c>
    </row>
    <row r="20" spans="2:10" x14ac:dyDescent="0.35">
      <c r="B20" s="23"/>
      <c r="C20" s="9" t="s">
        <v>13</v>
      </c>
      <c r="D20" s="67">
        <f>SUM(D15:D19)</f>
        <v>91789.5</v>
      </c>
      <c r="E20" s="67">
        <f t="shared" ref="E20:J20" si="2">SUM(E15:E19)</f>
        <v>91789.5</v>
      </c>
      <c r="F20" s="67">
        <f t="shared" si="2"/>
        <v>91789.5</v>
      </c>
      <c r="G20" s="67">
        <f t="shared" si="2"/>
        <v>91789.5</v>
      </c>
      <c r="H20" s="67">
        <f t="shared" si="2"/>
        <v>91789.5</v>
      </c>
      <c r="J20" s="67">
        <f t="shared" si="2"/>
        <v>458947.5</v>
      </c>
    </row>
    <row r="21" spans="2:10" x14ac:dyDescent="0.35">
      <c r="B21" s="23"/>
      <c r="C21" s="14" t="s">
        <v>43</v>
      </c>
      <c r="D21" s="13" t="s">
        <v>38</v>
      </c>
      <c r="E21" s="10"/>
      <c r="F21" s="10"/>
      <c r="G21" s="10"/>
      <c r="H21" s="10"/>
      <c r="J21" s="8" t="s">
        <v>38</v>
      </c>
    </row>
    <row r="22" spans="2:10" ht="29" x14ac:dyDescent="0.35">
      <c r="B22" s="23"/>
      <c r="C22" s="77" t="s">
        <v>44</v>
      </c>
      <c r="D22" s="11">
        <v>2587.5</v>
      </c>
      <c r="E22" s="11">
        <v>2587.5</v>
      </c>
      <c r="F22" s="11">
        <v>2587.5</v>
      </c>
      <c r="G22" s="11">
        <v>2587.5</v>
      </c>
      <c r="H22" s="11">
        <v>2587.5</v>
      </c>
      <c r="J22" s="66">
        <f>SUM(D22:H22)</f>
        <v>12937.5</v>
      </c>
    </row>
    <row r="23" spans="2:10" x14ac:dyDescent="0.35">
      <c r="B23" s="23"/>
      <c r="C23" s="29"/>
      <c r="D23" s="15"/>
      <c r="E23" s="15"/>
      <c r="F23" s="15"/>
      <c r="G23" s="15"/>
      <c r="H23" s="15"/>
      <c r="I23" s="35"/>
      <c r="J23" s="15">
        <f>SUM(D23:H23)</f>
        <v>0</v>
      </c>
    </row>
    <row r="24" spans="2:10" x14ac:dyDescent="0.35">
      <c r="B24" s="23"/>
      <c r="C24" s="29"/>
      <c r="D24" s="15"/>
      <c r="E24" s="15"/>
      <c r="F24" s="15"/>
      <c r="G24" s="15"/>
      <c r="H24" s="15"/>
      <c r="I24" s="35"/>
      <c r="J24" s="15">
        <f t="shared" ref="J24:J29" si="3">SUM(D24:H24)</f>
        <v>0</v>
      </c>
    </row>
    <row r="25" spans="2:10" x14ac:dyDescent="0.35">
      <c r="B25" s="23"/>
      <c r="C25" s="25"/>
      <c r="D25" s="15"/>
      <c r="E25" s="15"/>
      <c r="F25" s="15"/>
      <c r="G25" s="15"/>
      <c r="H25" s="15"/>
      <c r="I25" s="35"/>
      <c r="J25" s="15">
        <f t="shared" si="3"/>
        <v>0</v>
      </c>
    </row>
    <row r="26" spans="2:10" x14ac:dyDescent="0.35">
      <c r="B26" s="23"/>
      <c r="C26" s="29"/>
      <c r="D26" s="15"/>
      <c r="E26" s="15"/>
      <c r="F26" s="15"/>
      <c r="G26" s="15"/>
      <c r="H26" s="15"/>
      <c r="I26" s="35"/>
      <c r="J26" s="15">
        <f t="shared" si="3"/>
        <v>0</v>
      </c>
    </row>
    <row r="27" spans="2:10" x14ac:dyDescent="0.35">
      <c r="B27" s="23"/>
      <c r="C27" s="29"/>
      <c r="D27" s="15"/>
      <c r="E27" s="15"/>
      <c r="F27" s="15"/>
      <c r="G27" s="15"/>
      <c r="H27" s="15"/>
      <c r="I27" s="35"/>
      <c r="J27" s="15">
        <f t="shared" si="3"/>
        <v>0</v>
      </c>
    </row>
    <row r="28" spans="2:10" x14ac:dyDescent="0.35">
      <c r="B28" s="23"/>
      <c r="C28" s="29"/>
      <c r="D28" s="15"/>
      <c r="E28" s="15"/>
      <c r="F28" s="15"/>
      <c r="G28" s="15"/>
      <c r="H28" s="15"/>
      <c r="I28" s="35"/>
      <c r="J28" s="15">
        <f t="shared" si="3"/>
        <v>0</v>
      </c>
    </row>
    <row r="29" spans="2:10" x14ac:dyDescent="0.35">
      <c r="B29" s="23"/>
      <c r="C29" s="25"/>
      <c r="D29" s="15"/>
      <c r="E29" s="15"/>
      <c r="F29" s="15"/>
      <c r="G29" s="15"/>
      <c r="H29" s="15"/>
      <c r="I29" s="35"/>
      <c r="J29" s="15">
        <f t="shared" si="3"/>
        <v>0</v>
      </c>
    </row>
    <row r="30" spans="2:10" x14ac:dyDescent="0.35">
      <c r="B30" s="23"/>
      <c r="C30" s="9" t="s">
        <v>14</v>
      </c>
      <c r="D30" s="67">
        <f>SUM(D22:D29)</f>
        <v>2587.5</v>
      </c>
      <c r="E30" s="67">
        <f t="shared" ref="E30:H30" si="4">SUM(E22:E29)</f>
        <v>2587.5</v>
      </c>
      <c r="F30" s="67">
        <f t="shared" si="4"/>
        <v>2587.5</v>
      </c>
      <c r="G30" s="67">
        <f t="shared" si="4"/>
        <v>2587.5</v>
      </c>
      <c r="H30" s="67">
        <f t="shared" si="4"/>
        <v>2587.5</v>
      </c>
      <c r="J30" s="67">
        <f>SUM(J22:J29)</f>
        <v>12937.5</v>
      </c>
    </row>
    <row r="31" spans="2:10" x14ac:dyDescent="0.35">
      <c r="B31" s="23"/>
      <c r="C31" s="14" t="s">
        <v>45</v>
      </c>
      <c r="D31" s="15"/>
      <c r="E31" s="10"/>
      <c r="F31" s="10"/>
      <c r="G31" s="10"/>
      <c r="H31" s="10"/>
      <c r="J31" s="15" t="s">
        <v>20</v>
      </c>
    </row>
    <row r="32" spans="2:10" x14ac:dyDescent="0.35">
      <c r="B32" s="23"/>
      <c r="D32"/>
      <c r="E32"/>
      <c r="H32"/>
      <c r="I32"/>
    </row>
    <row r="33" spans="2:12" x14ac:dyDescent="0.35">
      <c r="B33" s="23" t="s">
        <v>46</v>
      </c>
      <c r="C33" s="28" t="s">
        <v>46</v>
      </c>
      <c r="D33" s="13" t="s">
        <v>38</v>
      </c>
      <c r="E33" s="10"/>
      <c r="F33" s="10"/>
      <c r="G33" s="10"/>
      <c r="H33" s="10"/>
      <c r="J33" s="15">
        <f t="shared" ref="J33:J49" si="5">SUM(D33:H33)</f>
        <v>0</v>
      </c>
    </row>
    <row r="34" spans="2:12" x14ac:dyDescent="0.35">
      <c r="B34" s="23"/>
      <c r="C34" s="9" t="s">
        <v>15</v>
      </c>
      <c r="D34" s="12">
        <f>SUM(D32:D33)</f>
        <v>0</v>
      </c>
      <c r="E34" s="12">
        <f t="shared" ref="E34:H34" si="6">SUM(E32:E33)</f>
        <v>0</v>
      </c>
      <c r="F34" s="12">
        <f t="shared" si="6"/>
        <v>0</v>
      </c>
      <c r="G34" s="12">
        <f t="shared" si="6"/>
        <v>0</v>
      </c>
      <c r="H34" s="12">
        <f t="shared" si="6"/>
        <v>0</v>
      </c>
      <c r="J34" s="16">
        <f>SUM(J32:J33)</f>
        <v>0</v>
      </c>
    </row>
    <row r="35" spans="2:12" x14ac:dyDescent="0.35">
      <c r="B35" s="23"/>
      <c r="C35" s="14" t="s">
        <v>47</v>
      </c>
      <c r="D35" s="13" t="s">
        <v>38</v>
      </c>
      <c r="E35" s="10"/>
      <c r="F35" s="10"/>
      <c r="G35" s="10"/>
      <c r="H35" s="10"/>
      <c r="J35" s="15"/>
    </row>
    <row r="36" spans="2:12" ht="29" x14ac:dyDescent="0.35">
      <c r="B36" s="23"/>
      <c r="C36" s="65" t="s">
        <v>48</v>
      </c>
      <c r="D36" s="66">
        <v>4000</v>
      </c>
      <c r="E36" s="66">
        <v>3000</v>
      </c>
      <c r="F36" s="66">
        <v>3000</v>
      </c>
      <c r="G36" s="66">
        <v>3000</v>
      </c>
      <c r="H36" s="66">
        <v>3000</v>
      </c>
      <c r="J36" s="66">
        <f>SUM(D36:H36)</f>
        <v>16000</v>
      </c>
      <c r="L36" s="34"/>
    </row>
    <row r="37" spans="2:12" x14ac:dyDescent="0.35">
      <c r="B37" s="23"/>
      <c r="C37" s="25"/>
      <c r="D37" s="15"/>
      <c r="E37" s="11"/>
      <c r="F37" s="11"/>
      <c r="G37" s="11"/>
      <c r="H37" s="11"/>
      <c r="J37" s="15">
        <f t="shared" si="5"/>
        <v>0</v>
      </c>
    </row>
    <row r="38" spans="2:12" x14ac:dyDescent="0.35">
      <c r="B38" s="23"/>
      <c r="C38" s="9" t="s">
        <v>16</v>
      </c>
      <c r="D38" s="67">
        <f>SUM(D36:D37)</f>
        <v>4000</v>
      </c>
      <c r="E38" s="67">
        <f>SUM(E36:E37)</f>
        <v>3000</v>
      </c>
      <c r="F38" s="67">
        <f>SUM(F36:F37)</f>
        <v>3000</v>
      </c>
      <c r="G38" s="67">
        <f>SUM(G36:G37)</f>
        <v>3000</v>
      </c>
      <c r="H38" s="67">
        <f>SUM(H36:H37)</f>
        <v>3000</v>
      </c>
      <c r="J38" s="67">
        <f>SUM(J36:J37)</f>
        <v>16000</v>
      </c>
    </row>
    <row r="39" spans="2:12" x14ac:dyDescent="0.35">
      <c r="B39" s="23"/>
      <c r="C39" s="14" t="s">
        <v>49</v>
      </c>
      <c r="D39" s="13" t="s">
        <v>38</v>
      </c>
      <c r="E39" s="10"/>
      <c r="F39" s="10"/>
      <c r="G39" s="10"/>
      <c r="H39" s="10"/>
      <c r="J39" s="15"/>
    </row>
    <row r="40" spans="2:12" ht="29" x14ac:dyDescent="0.35">
      <c r="B40" s="23"/>
      <c r="C40" s="65" t="s">
        <v>50</v>
      </c>
      <c r="D40" s="66">
        <v>325000</v>
      </c>
      <c r="E40" s="66">
        <v>325000</v>
      </c>
      <c r="F40" s="66">
        <v>325000</v>
      </c>
      <c r="G40" s="66">
        <v>325000</v>
      </c>
      <c r="H40" s="66"/>
      <c r="I40" s="35"/>
      <c r="J40" s="66">
        <f t="shared" si="5"/>
        <v>1300000</v>
      </c>
    </row>
    <row r="41" spans="2:12" x14ac:dyDescent="0.35">
      <c r="B41" s="23"/>
      <c r="C41" s="25"/>
      <c r="D41" s="15"/>
      <c r="E41" s="15"/>
      <c r="F41" s="15"/>
      <c r="G41" s="15"/>
      <c r="H41" s="15"/>
      <c r="I41" s="35"/>
      <c r="J41" s="15">
        <f t="shared" si="5"/>
        <v>0</v>
      </c>
    </row>
    <row r="42" spans="2:12" x14ac:dyDescent="0.35">
      <c r="B42" s="23"/>
      <c r="C42" s="25"/>
      <c r="D42" s="15"/>
      <c r="E42" s="15"/>
      <c r="F42" s="15"/>
      <c r="G42" s="15"/>
      <c r="H42" s="15"/>
      <c r="I42" s="35"/>
      <c r="J42" s="15">
        <f t="shared" si="5"/>
        <v>0</v>
      </c>
    </row>
    <row r="43" spans="2:12" x14ac:dyDescent="0.35">
      <c r="B43" s="23"/>
      <c r="C43" s="25"/>
      <c r="D43" s="15"/>
      <c r="E43" s="11"/>
      <c r="F43" s="11"/>
      <c r="G43" s="11"/>
      <c r="H43" s="11"/>
      <c r="J43" s="15">
        <f t="shared" si="5"/>
        <v>0</v>
      </c>
    </row>
    <row r="44" spans="2:12" x14ac:dyDescent="0.35">
      <c r="B44" s="23"/>
      <c r="C44" s="9" t="s">
        <v>17</v>
      </c>
      <c r="D44" s="67">
        <f>SUM(D40:D43)</f>
        <v>325000</v>
      </c>
      <c r="E44" s="67">
        <f t="shared" ref="E44:H44" si="7">SUM(E40:E43)</f>
        <v>325000</v>
      </c>
      <c r="F44" s="67">
        <f t="shared" si="7"/>
        <v>325000</v>
      </c>
      <c r="G44" s="67">
        <f t="shared" si="7"/>
        <v>325000</v>
      </c>
      <c r="H44" s="67">
        <f t="shared" si="7"/>
        <v>0</v>
      </c>
      <c r="J44" s="67">
        <f>SUM(J40:J43)</f>
        <v>1300000</v>
      </c>
    </row>
    <row r="45" spans="2:12" x14ac:dyDescent="0.35">
      <c r="B45" s="23"/>
      <c r="C45" s="14" t="s">
        <v>51</v>
      </c>
      <c r="D45" s="13" t="s">
        <v>38</v>
      </c>
      <c r="E45" s="10"/>
      <c r="F45" s="10"/>
      <c r="G45" s="10"/>
      <c r="H45" s="10"/>
      <c r="J45" s="15"/>
    </row>
    <row r="46" spans="2:12" ht="43.5" x14ac:dyDescent="0.35">
      <c r="B46" s="23"/>
      <c r="C46" s="65" t="s">
        <v>52</v>
      </c>
      <c r="D46" s="66">
        <v>1250000</v>
      </c>
      <c r="E46" s="66">
        <v>1250000</v>
      </c>
      <c r="F46" s="66">
        <v>1250000</v>
      </c>
      <c r="G46" s="66">
        <v>1250000</v>
      </c>
      <c r="H46" s="11"/>
      <c r="J46" s="66">
        <f t="shared" si="5"/>
        <v>5000000</v>
      </c>
    </row>
    <row r="47" spans="2:12" x14ac:dyDescent="0.35">
      <c r="B47" s="23"/>
      <c r="C47" s="65" t="s">
        <v>53</v>
      </c>
      <c r="D47" s="78">
        <f>E60</f>
        <v>204927.93773999999</v>
      </c>
      <c r="E47" s="11"/>
      <c r="F47" s="11"/>
      <c r="G47" s="11"/>
      <c r="H47" s="11"/>
      <c r="J47" s="66">
        <f t="shared" si="5"/>
        <v>204927.93773999999</v>
      </c>
    </row>
    <row r="48" spans="2:12" x14ac:dyDescent="0.35">
      <c r="B48" s="24"/>
      <c r="C48" s="9" t="s">
        <v>18</v>
      </c>
      <c r="D48" s="67">
        <f>SUM(D46:D47)</f>
        <v>1454927.93774</v>
      </c>
      <c r="E48" s="67">
        <f>SUM(E46:E47)</f>
        <v>1250000</v>
      </c>
      <c r="F48" s="67">
        <f>SUM(F46:F47)</f>
        <v>1250000</v>
      </c>
      <c r="G48" s="67">
        <f>SUM(G46:G47)</f>
        <v>1250000</v>
      </c>
      <c r="H48" s="67">
        <f>SUM(H46:H47)</f>
        <v>0</v>
      </c>
      <c r="J48" s="67">
        <f>SUM(J46:J47)</f>
        <v>5204927.93774</v>
      </c>
      <c r="L48" s="34"/>
    </row>
    <row r="49" spans="2:18" x14ac:dyDescent="0.35">
      <c r="B49" s="24"/>
      <c r="C49" s="9" t="s">
        <v>19</v>
      </c>
      <c r="D49" s="67">
        <f>SUM(D48,D44,D38,D34,D30,D20,D13)</f>
        <v>2020613.1377399999</v>
      </c>
      <c r="E49" s="67">
        <f>SUM(E48,E44,E38,E34,E30,E20,E13)</f>
        <v>1814685.2</v>
      </c>
      <c r="F49" s="67">
        <f>SUM(F48,F44,F38,F34,F30,F20,F13)</f>
        <v>1814685.2</v>
      </c>
      <c r="G49" s="67">
        <f>SUM(G48,G44,G38,G34,G30,G20,G13)</f>
        <v>1814685.2</v>
      </c>
      <c r="H49" s="67">
        <f>SUM(H48,H44,H38,H34,H30,H20,H13)</f>
        <v>239685.2</v>
      </c>
      <c r="J49" s="67">
        <f t="shared" si="5"/>
        <v>7704353.93774</v>
      </c>
    </row>
    <row r="50" spans="2:18" x14ac:dyDescent="0.35">
      <c r="B50" s="6"/>
      <c r="D50"/>
      <c r="E50"/>
      <c r="H50"/>
      <c r="I50"/>
      <c r="J50" t="s">
        <v>20</v>
      </c>
      <c r="O50" s="34"/>
      <c r="P50" s="34"/>
      <c r="Q50" s="34"/>
      <c r="R50" s="34"/>
    </row>
    <row r="51" spans="2:18" x14ac:dyDescent="0.35">
      <c r="B51" s="64" t="s">
        <v>54</v>
      </c>
      <c r="C51" s="17" t="s">
        <v>54</v>
      </c>
      <c r="D51" s="18"/>
      <c r="E51" s="18"/>
      <c r="F51" s="18"/>
      <c r="G51" s="18"/>
      <c r="H51" s="18"/>
      <c r="I51"/>
      <c r="J51" s="18" t="s">
        <v>20</v>
      </c>
    </row>
    <row r="52" spans="2:18" x14ac:dyDescent="0.35">
      <c r="B52" s="23"/>
      <c r="C52" s="65" t="s">
        <v>55</v>
      </c>
      <c r="D52" s="93">
        <f>E61</f>
        <v>227442.6</v>
      </c>
      <c r="E52" s="10"/>
      <c r="F52" s="10"/>
      <c r="G52" s="10"/>
      <c r="H52" s="10"/>
      <c r="J52" s="66">
        <f>SUM(D52:H52)</f>
        <v>227442.6</v>
      </c>
    </row>
    <row r="53" spans="2:18" x14ac:dyDescent="0.35">
      <c r="B53" s="23"/>
      <c r="C53" s="25"/>
      <c r="D53" s="13"/>
      <c r="E53" s="10"/>
      <c r="F53" s="10"/>
      <c r="G53" s="10"/>
      <c r="H53" s="10"/>
      <c r="J53" s="15">
        <f t="shared" ref="J53" si="8">SUM(D53:H53)</f>
        <v>0</v>
      </c>
    </row>
    <row r="54" spans="2:18" x14ac:dyDescent="0.35">
      <c r="B54" s="24"/>
      <c r="C54" s="9" t="s">
        <v>21</v>
      </c>
      <c r="D54" s="67">
        <f>SUM(D52:D53)</f>
        <v>227442.6</v>
      </c>
      <c r="E54" s="67">
        <f t="shared" ref="E54:H54" si="9">SUM(E52:E53)</f>
        <v>0</v>
      </c>
      <c r="F54" s="67">
        <f t="shared" si="9"/>
        <v>0</v>
      </c>
      <c r="G54" s="67">
        <f t="shared" si="9"/>
        <v>0</v>
      </c>
      <c r="H54" s="67">
        <f t="shared" si="9"/>
        <v>0</v>
      </c>
      <c r="J54" s="67">
        <f>SUM(J52:J53)</f>
        <v>227442.6</v>
      </c>
      <c r="L54" t="s">
        <v>56</v>
      </c>
      <c r="M54" t="s">
        <v>57</v>
      </c>
    </row>
    <row r="55" spans="2:18" ht="15" thickBot="1" x14ac:dyDescent="0.4">
      <c r="B55" s="6"/>
      <c r="D55"/>
      <c r="E55"/>
      <c r="H55"/>
      <c r="I55"/>
      <c r="J55" t="s">
        <v>20</v>
      </c>
    </row>
    <row r="56" spans="2:18" s="1" customFormat="1" x14ac:dyDescent="0.35">
      <c r="B56" s="19" t="s">
        <v>22</v>
      </c>
      <c r="C56" s="19"/>
      <c r="D56" s="80">
        <f>SUM(D54,D49)</f>
        <v>2248055.7377399998</v>
      </c>
      <c r="E56" s="80">
        <f t="shared" ref="E56:J56" si="10">SUM(E54,E49)</f>
        <v>1814685.2</v>
      </c>
      <c r="F56" s="80">
        <f t="shared" si="10"/>
        <v>1814685.2</v>
      </c>
      <c r="G56" s="80">
        <f t="shared" si="10"/>
        <v>1814685.2</v>
      </c>
      <c r="H56" s="80">
        <f t="shared" si="10"/>
        <v>239685.2</v>
      </c>
      <c r="I56" s="7"/>
      <c r="J56" s="80">
        <f t="shared" si="10"/>
        <v>7931796.5377399996</v>
      </c>
      <c r="L56" s="101">
        <f>J56-J46-J40-J9-J16-J22-J38</f>
        <v>822533.03773999959</v>
      </c>
      <c r="M56" s="101">
        <f>J56-L56+Schools!J58</f>
        <v>22167608.339999996</v>
      </c>
    </row>
    <row r="57" spans="2:18" x14ac:dyDescent="0.35">
      <c r="B57" s="6"/>
      <c r="L57" s="34"/>
    </row>
    <row r="58" spans="2:18" x14ac:dyDescent="0.35">
      <c r="B58" s="6"/>
    </row>
    <row r="59" spans="2:18" x14ac:dyDescent="0.35">
      <c r="B59" s="6"/>
      <c r="C59" s="68"/>
      <c r="D59" s="69" t="s">
        <v>58</v>
      </c>
      <c r="E59" s="70" t="s">
        <v>59</v>
      </c>
    </row>
    <row r="60" spans="2:18" x14ac:dyDescent="0.35">
      <c r="B60" s="6"/>
      <c r="C60" s="68" t="s">
        <v>53</v>
      </c>
      <c r="D60" s="71">
        <f>'Consolidated Budget'!J7+'Consolidated Budget'!J8+'Consolidated Budget'!J9+'Consolidated Budget'!J10+'Consolidated Budget'!J11+'Consolidated Budget'!J12</f>
        <v>2499426</v>
      </c>
      <c r="E60" s="92">
        <f>D60*0.08199</f>
        <v>204927.93773999999</v>
      </c>
    </row>
    <row r="61" spans="2:18" x14ac:dyDescent="0.35">
      <c r="B61" s="6"/>
      <c r="C61" s="68" t="s">
        <v>60</v>
      </c>
      <c r="D61" s="71">
        <f>'Consolidated Budget'!J7+'Consolidated Budget'!J8+'Consolidated Budget'!J9+'Consolidated Budget'!J10+'Consolidated Budget'!J11+(43*25000)</f>
        <v>2274426</v>
      </c>
      <c r="E61" s="92">
        <f>D61*0.1</f>
        <v>227442.6</v>
      </c>
      <c r="F61" t="s">
        <v>61</v>
      </c>
    </row>
    <row r="62" spans="2:18" x14ac:dyDescent="0.35">
      <c r="B62" s="6"/>
    </row>
    <row r="63" spans="2:18" x14ac:dyDescent="0.35">
      <c r="B63" s="6"/>
    </row>
  </sheetData>
  <pageMargins left="0.7" right="0.7" top="0.75" bottom="0.75" header="0.3" footer="0.3"/>
  <pageSetup scale="97" fitToHeight="0" orientation="landscape" r:id="rId1"/>
  <ignoredErrors>
    <ignoredError sqref="J23:J29 J40:J4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49" activePane="bottomRight" state="frozen"/>
      <selection pane="topRight" activeCell="R20" sqref="R20:W20"/>
      <selection pane="bottomLeft" activeCell="R20" sqref="R20:W20"/>
      <selection pane="bottomRight" activeCell="E4" sqref="E4"/>
    </sheetView>
  </sheetViews>
  <sheetFormatPr defaultColWidth="9.1796875" defaultRowHeight="14.5" x14ac:dyDescent="0.35"/>
  <cols>
    <col min="1" max="1" width="3.1796875" customWidth="1"/>
    <col min="2" max="2" width="12.54296875" customWidth="1"/>
    <col min="3" max="3" width="44.453125" customWidth="1"/>
    <col min="4" max="4" width="12.81640625" style="6" customWidth="1"/>
    <col min="5" max="5" width="12.453125" style="2" customWidth="1"/>
    <col min="6" max="6" width="12.7265625" customWidth="1"/>
    <col min="7" max="7" width="12.81640625" customWidth="1"/>
    <col min="8" max="8" width="13.453125" style="2" customWidth="1"/>
    <col min="9" max="9" width="4.1796875" style="7" customWidth="1"/>
    <col min="10" max="10" width="14.453125" customWidth="1"/>
    <col min="11" max="11" width="10.1796875" customWidth="1"/>
    <col min="13" max="13" width="13.7265625" customWidth="1"/>
    <col min="14" max="14" width="24.54296875" customWidth="1"/>
    <col min="15" max="15" width="15.81640625" customWidth="1"/>
    <col min="16" max="16" width="19.26953125" customWidth="1"/>
    <col min="17" max="17" width="16.7265625" customWidth="1"/>
    <col min="18" max="18" width="16.26953125" customWidth="1"/>
    <col min="19" max="19" width="14.26953125" customWidth="1"/>
    <col min="20" max="20" width="3.81640625" customWidth="1"/>
    <col min="21" max="21" width="13.26953125" customWidth="1"/>
  </cols>
  <sheetData>
    <row r="2" spans="2:39" ht="23.5" x14ac:dyDescent="0.55000000000000004">
      <c r="B2" s="30" t="s">
        <v>34</v>
      </c>
      <c r="D2" s="6" t="s">
        <v>62</v>
      </c>
      <c r="F2" t="s">
        <v>63</v>
      </c>
    </row>
    <row r="3" spans="2:39" x14ac:dyDescent="0.35">
      <c r="B3" s="5" t="s">
        <v>36</v>
      </c>
      <c r="F3" t="s">
        <v>64</v>
      </c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  <c r="M5" s="36" t="s">
        <v>2</v>
      </c>
      <c r="N5" s="37"/>
      <c r="O5" s="37"/>
      <c r="P5" s="37"/>
      <c r="Q5" s="37"/>
      <c r="R5" s="37"/>
      <c r="S5" s="37"/>
      <c r="T5" s="37"/>
      <c r="U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  <c r="M6" s="39" t="s">
        <v>3</v>
      </c>
      <c r="N6" s="39" t="s">
        <v>4</v>
      </c>
      <c r="O6" s="39" t="s">
        <v>5</v>
      </c>
      <c r="P6" s="40" t="s">
        <v>6</v>
      </c>
      <c r="Q6" s="40" t="s">
        <v>7</v>
      </c>
      <c r="R6" s="40" t="s">
        <v>8</v>
      </c>
      <c r="S6" s="41" t="s">
        <v>9</v>
      </c>
      <c r="T6" s="42"/>
      <c r="U6" s="43" t="s">
        <v>10</v>
      </c>
    </row>
    <row r="7" spans="2:39" s="5" customFormat="1" x14ac:dyDescent="0.35">
      <c r="B7" s="22" t="s">
        <v>11</v>
      </c>
      <c r="C7" s="26" t="s">
        <v>37</v>
      </c>
      <c r="D7" s="10" t="s">
        <v>38</v>
      </c>
      <c r="E7" s="10" t="s">
        <v>38</v>
      </c>
      <c r="F7" s="10" t="s">
        <v>38</v>
      </c>
      <c r="G7" s="10"/>
      <c r="H7" s="10" t="s">
        <v>38</v>
      </c>
      <c r="I7" s="7"/>
      <c r="J7" s="8" t="s">
        <v>38</v>
      </c>
      <c r="K7"/>
      <c r="L7"/>
      <c r="M7" s="22" t="s">
        <v>11</v>
      </c>
      <c r="N7" s="26" t="s">
        <v>37</v>
      </c>
      <c r="O7" s="74" t="s">
        <v>38</v>
      </c>
      <c r="P7" s="74" t="s">
        <v>38</v>
      </c>
      <c r="Q7" s="74" t="s">
        <v>38</v>
      </c>
      <c r="R7" s="74"/>
      <c r="S7" s="74" t="s">
        <v>38</v>
      </c>
      <c r="T7" s="7"/>
      <c r="U7" s="8" t="s">
        <v>38</v>
      </c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87" x14ac:dyDescent="0.35">
      <c r="B8" s="23"/>
      <c r="C8" s="25"/>
      <c r="D8" s="15"/>
      <c r="E8" s="15"/>
      <c r="F8" s="15"/>
      <c r="G8" s="15"/>
      <c r="H8" s="15"/>
      <c r="I8" s="35"/>
      <c r="J8" s="15">
        <f>SUM(D8:H8)</f>
        <v>0</v>
      </c>
      <c r="M8" s="23"/>
      <c r="N8" s="72" t="s">
        <v>65</v>
      </c>
      <c r="O8" s="98">
        <v>59072</v>
      </c>
      <c r="P8" s="98">
        <v>60844.160000000003</v>
      </c>
      <c r="Q8" s="98">
        <v>62669.48</v>
      </c>
      <c r="R8" s="98">
        <v>64549.57</v>
      </c>
      <c r="S8" s="98">
        <v>66486.06</v>
      </c>
      <c r="T8" s="35"/>
      <c r="U8" s="66">
        <f>SUM(O8:S8)</f>
        <v>313621.27</v>
      </c>
    </row>
    <row r="9" spans="2:39" x14ac:dyDescent="0.35">
      <c r="B9" s="23"/>
      <c r="C9" s="25"/>
      <c r="D9" s="15"/>
      <c r="E9" s="15"/>
      <c r="F9" s="15"/>
      <c r="G9" s="15"/>
      <c r="H9" s="15"/>
      <c r="J9" s="15">
        <f>SUM(D9:H9)</f>
        <v>0</v>
      </c>
      <c r="M9" s="23"/>
      <c r="N9" s="25"/>
      <c r="O9" s="86"/>
      <c r="P9" s="86"/>
      <c r="Q9" s="86"/>
      <c r="R9" s="86"/>
      <c r="S9" s="86"/>
      <c r="T9" s="7"/>
      <c r="U9" s="15">
        <f>SUM(O9:S9)</f>
        <v>0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>
        <f>SUM(D10:H10)</f>
        <v>0</v>
      </c>
      <c r="M10" s="23"/>
      <c r="N10" s="27"/>
      <c r="O10" s="15"/>
      <c r="P10" s="11"/>
      <c r="Q10" s="11"/>
      <c r="R10" s="11"/>
      <c r="S10" s="11"/>
      <c r="T10" s="7"/>
      <c r="U10" s="15">
        <f>SUM(O10:S10)</f>
        <v>0</v>
      </c>
    </row>
    <row r="11" spans="2:39" x14ac:dyDescent="0.3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J11" s="16">
        <f t="shared" si="0"/>
        <v>0</v>
      </c>
      <c r="M11" s="23"/>
      <c r="N11" s="9" t="s">
        <v>12</v>
      </c>
      <c r="O11" s="67">
        <f>SUM(O8:O10)</f>
        <v>59072</v>
      </c>
      <c r="P11" s="67">
        <f t="shared" ref="P11:U11" si="1">SUM(P8:P10)</f>
        <v>60844.160000000003</v>
      </c>
      <c r="Q11" s="67">
        <f t="shared" si="1"/>
        <v>62669.48</v>
      </c>
      <c r="R11" s="67">
        <f t="shared" si="1"/>
        <v>64549.57</v>
      </c>
      <c r="S11" s="67">
        <f t="shared" si="1"/>
        <v>66486.06</v>
      </c>
      <c r="T11" s="7"/>
      <c r="U11" s="67">
        <f t="shared" si="1"/>
        <v>313621.27</v>
      </c>
    </row>
    <row r="12" spans="2:39" x14ac:dyDescent="0.35">
      <c r="B12" s="23"/>
      <c r="C12" s="14" t="s">
        <v>41</v>
      </c>
      <c r="D12" s="13" t="s">
        <v>38</v>
      </c>
      <c r="E12" s="10"/>
      <c r="F12" s="10"/>
      <c r="G12" s="10"/>
      <c r="H12" s="10"/>
      <c r="J12" s="8" t="s">
        <v>38</v>
      </c>
      <c r="M12" s="23"/>
      <c r="N12" s="14" t="s">
        <v>41</v>
      </c>
      <c r="O12" s="13" t="s">
        <v>38</v>
      </c>
      <c r="P12" s="10"/>
      <c r="Q12" s="10"/>
      <c r="R12" s="10"/>
      <c r="S12" s="10"/>
      <c r="T12" s="7"/>
      <c r="U12" s="8" t="s">
        <v>38</v>
      </c>
    </row>
    <row r="13" spans="2:39" ht="87" x14ac:dyDescent="0.35">
      <c r="B13" s="23"/>
      <c r="C13" s="25"/>
      <c r="D13" s="15"/>
      <c r="E13" s="15"/>
      <c r="F13" s="15"/>
      <c r="G13" s="15"/>
      <c r="H13" s="15"/>
      <c r="J13" s="15">
        <f>SUM(D13:H13)</f>
        <v>0</v>
      </c>
      <c r="M13" s="23"/>
      <c r="N13" s="72" t="s">
        <v>65</v>
      </c>
      <c r="O13" s="98">
        <v>46094.8</v>
      </c>
      <c r="P13" s="98">
        <v>47477.65</v>
      </c>
      <c r="Q13" s="98">
        <v>48901.97</v>
      </c>
      <c r="R13" s="98">
        <v>50369.03</v>
      </c>
      <c r="S13" s="98">
        <v>51880.12</v>
      </c>
      <c r="T13" s="7"/>
      <c r="U13" s="66">
        <f>SUM(O13:S13)</f>
        <v>244723.57</v>
      </c>
    </row>
    <row r="14" spans="2:39" x14ac:dyDescent="0.3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  <c r="M14" s="23"/>
      <c r="N14" s="25"/>
      <c r="O14" s="15"/>
      <c r="P14" s="15"/>
      <c r="Q14" s="15"/>
      <c r="R14" s="15"/>
      <c r="S14" s="15"/>
      <c r="T14" s="7"/>
      <c r="U14" s="15"/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2"/>
        <v>0</v>
      </c>
      <c r="M15" s="23"/>
      <c r="N15" s="10"/>
      <c r="O15" s="15"/>
      <c r="P15" s="11"/>
      <c r="Q15" s="11"/>
      <c r="R15" s="11"/>
      <c r="S15" s="11"/>
      <c r="T15" s="7"/>
      <c r="U15" s="15">
        <f t="shared" ref="U15" si="3">SUM(O15:S15)</f>
        <v>0</v>
      </c>
    </row>
    <row r="16" spans="2:39" x14ac:dyDescent="0.35">
      <c r="B16" s="23"/>
      <c r="C16" s="9" t="s">
        <v>13</v>
      </c>
      <c r="D16" s="16">
        <f>SUM(D13:D15)</f>
        <v>0</v>
      </c>
      <c r="E16" s="16">
        <f t="shared" ref="E16:J16" si="4">SUM(E13:E15)</f>
        <v>0</v>
      </c>
      <c r="F16" s="16">
        <f t="shared" si="4"/>
        <v>0</v>
      </c>
      <c r="G16" s="16">
        <f t="shared" si="4"/>
        <v>0</v>
      </c>
      <c r="H16" s="16">
        <f t="shared" si="4"/>
        <v>0</v>
      </c>
      <c r="J16" s="16">
        <f t="shared" si="4"/>
        <v>0</v>
      </c>
      <c r="M16" s="23"/>
      <c r="N16" s="9" t="s">
        <v>13</v>
      </c>
      <c r="O16" s="67">
        <f>SUM(O13:O15)</f>
        <v>46094.8</v>
      </c>
      <c r="P16" s="67">
        <f t="shared" ref="P16:U16" si="5">SUM(P13:P15)</f>
        <v>47477.65</v>
      </c>
      <c r="Q16" s="67">
        <f t="shared" si="5"/>
        <v>48901.97</v>
      </c>
      <c r="R16" s="67">
        <f t="shared" si="5"/>
        <v>50369.03</v>
      </c>
      <c r="S16" s="67">
        <f t="shared" si="5"/>
        <v>51880.12</v>
      </c>
      <c r="T16" s="7"/>
      <c r="U16" s="67">
        <f t="shared" si="5"/>
        <v>244723.57</v>
      </c>
    </row>
    <row r="17" spans="2:21" x14ac:dyDescent="0.35">
      <c r="B17" s="23"/>
      <c r="C17" s="14" t="s">
        <v>43</v>
      </c>
      <c r="D17" s="13" t="s">
        <v>38</v>
      </c>
      <c r="E17" s="10"/>
      <c r="F17" s="10"/>
      <c r="G17" s="10"/>
      <c r="H17" s="10"/>
      <c r="J17" s="8" t="s">
        <v>38</v>
      </c>
      <c r="M17" s="23"/>
      <c r="N17" s="14" t="s">
        <v>43</v>
      </c>
      <c r="O17" s="13" t="s">
        <v>38</v>
      </c>
      <c r="P17" s="10"/>
      <c r="Q17" s="10"/>
      <c r="R17" s="10"/>
      <c r="S17" s="10"/>
      <c r="T17" s="7"/>
      <c r="U17" s="8" t="s">
        <v>38</v>
      </c>
    </row>
    <row r="18" spans="2:21" x14ac:dyDescent="0.35">
      <c r="B18" s="23"/>
      <c r="C18" s="25"/>
      <c r="D18" s="13"/>
      <c r="E18" s="10"/>
      <c r="F18" s="10"/>
      <c r="G18" s="10"/>
      <c r="H18" s="10"/>
      <c r="J18" s="15">
        <f>SUM(D18:H18)</f>
        <v>0</v>
      </c>
      <c r="M18" s="23"/>
      <c r="N18" s="77"/>
      <c r="O18" s="11"/>
      <c r="P18" s="11"/>
      <c r="Q18" s="11"/>
      <c r="R18" s="11"/>
      <c r="S18" s="11"/>
      <c r="T18" s="7"/>
      <c r="U18" s="66">
        <f>SUM(O18:S18)</f>
        <v>0</v>
      </c>
    </row>
    <row r="19" spans="2:21" x14ac:dyDescent="0.35">
      <c r="B19" s="23"/>
      <c r="C19" s="29"/>
      <c r="D19" s="15"/>
      <c r="E19" s="11"/>
      <c r="F19" s="11"/>
      <c r="G19" s="11"/>
      <c r="H19" s="11"/>
      <c r="J19" s="15">
        <f>SUM(D19:H19)</f>
        <v>0</v>
      </c>
      <c r="M19" s="23"/>
      <c r="N19" s="29"/>
      <c r="O19" s="15"/>
      <c r="P19" s="11"/>
      <c r="Q19" s="11"/>
      <c r="R19" s="11"/>
      <c r="S19" s="11"/>
      <c r="T19" s="7"/>
      <c r="U19" s="15">
        <f>SUM(O19:S19)</f>
        <v>0</v>
      </c>
    </row>
    <row r="20" spans="2:21" x14ac:dyDescent="0.35">
      <c r="B20" s="23"/>
      <c r="C20" s="29"/>
      <c r="D20" s="15"/>
      <c r="E20" s="15"/>
      <c r="F20" s="15"/>
      <c r="G20" s="15"/>
      <c r="H20" s="15"/>
      <c r="I20" s="35"/>
      <c r="J20" s="15">
        <f>SUM(D20:H20)</f>
        <v>0</v>
      </c>
      <c r="M20" s="23"/>
      <c r="N20" s="29"/>
      <c r="O20" s="15"/>
      <c r="P20" s="15"/>
      <c r="Q20" s="15"/>
      <c r="R20" s="15"/>
      <c r="S20" s="15"/>
      <c r="T20" s="35"/>
      <c r="U20" s="15">
        <f>SUM(O20:S20)</f>
        <v>0</v>
      </c>
    </row>
    <row r="21" spans="2:21" x14ac:dyDescent="0.35">
      <c r="B21" s="23"/>
      <c r="C21" s="29"/>
      <c r="D21" s="15"/>
      <c r="E21" s="15"/>
      <c r="F21" s="15"/>
      <c r="G21" s="15"/>
      <c r="H21" s="15"/>
      <c r="I21" s="35"/>
      <c r="J21" s="15">
        <f t="shared" ref="J21:J26" si="6">SUM(D21:H21)</f>
        <v>0</v>
      </c>
      <c r="M21" s="23"/>
      <c r="N21" s="29"/>
      <c r="O21" s="15"/>
      <c r="P21" s="15"/>
      <c r="Q21" s="15"/>
      <c r="R21" s="15"/>
      <c r="S21" s="15"/>
      <c r="T21" s="35"/>
      <c r="U21" s="15">
        <f t="shared" ref="U21:U26" si="7">SUM(O21:S21)</f>
        <v>0</v>
      </c>
    </row>
    <row r="22" spans="2:21" x14ac:dyDescent="0.35">
      <c r="B22" s="23"/>
      <c r="C22" s="25"/>
      <c r="D22" s="15"/>
      <c r="E22" s="15"/>
      <c r="F22" s="15"/>
      <c r="G22" s="15"/>
      <c r="H22" s="15"/>
      <c r="I22" s="35"/>
      <c r="J22" s="15">
        <f t="shared" si="6"/>
        <v>0</v>
      </c>
      <c r="M22" s="23"/>
      <c r="N22" s="25"/>
      <c r="O22" s="15"/>
      <c r="P22" s="15"/>
      <c r="Q22" s="15"/>
      <c r="R22" s="15"/>
      <c r="S22" s="15"/>
      <c r="T22" s="35"/>
      <c r="U22" s="15">
        <f t="shared" si="7"/>
        <v>0</v>
      </c>
    </row>
    <row r="23" spans="2:21" x14ac:dyDescent="0.35">
      <c r="B23" s="23"/>
      <c r="C23" s="29"/>
      <c r="D23" s="15"/>
      <c r="E23" s="15"/>
      <c r="F23" s="15"/>
      <c r="G23" s="15"/>
      <c r="H23" s="15"/>
      <c r="I23" s="35"/>
      <c r="J23" s="15">
        <f t="shared" si="6"/>
        <v>0</v>
      </c>
      <c r="M23" s="23"/>
      <c r="N23" s="29"/>
      <c r="O23" s="15"/>
      <c r="P23" s="15"/>
      <c r="Q23" s="15"/>
      <c r="R23" s="15"/>
      <c r="S23" s="15"/>
      <c r="T23" s="35"/>
      <c r="U23" s="15">
        <f t="shared" si="7"/>
        <v>0</v>
      </c>
    </row>
    <row r="24" spans="2:21" x14ac:dyDescent="0.35">
      <c r="B24" s="23"/>
      <c r="C24" s="29"/>
      <c r="D24" s="15"/>
      <c r="E24" s="15"/>
      <c r="F24" s="15"/>
      <c r="G24" s="15"/>
      <c r="H24" s="15"/>
      <c r="I24" s="35"/>
      <c r="J24" s="15">
        <f t="shared" si="6"/>
        <v>0</v>
      </c>
      <c r="M24" s="23"/>
      <c r="N24" s="29"/>
      <c r="O24" s="15"/>
      <c r="P24" s="15"/>
      <c r="Q24" s="15"/>
      <c r="R24" s="15"/>
      <c r="S24" s="15"/>
      <c r="T24" s="35"/>
      <c r="U24" s="15">
        <f t="shared" si="7"/>
        <v>0</v>
      </c>
    </row>
    <row r="25" spans="2:21" x14ac:dyDescent="0.35">
      <c r="B25" s="23"/>
      <c r="C25" s="29"/>
      <c r="D25" s="15"/>
      <c r="E25" s="15"/>
      <c r="F25" s="15"/>
      <c r="G25" s="15"/>
      <c r="H25" s="15"/>
      <c r="I25" s="35"/>
      <c r="J25" s="15">
        <f t="shared" si="6"/>
        <v>0</v>
      </c>
      <c r="M25" s="23"/>
      <c r="N25" s="29"/>
      <c r="O25" s="15"/>
      <c r="P25" s="15"/>
      <c r="Q25" s="15"/>
      <c r="R25" s="15"/>
      <c r="S25" s="15"/>
      <c r="T25" s="35"/>
      <c r="U25" s="15">
        <f t="shared" si="7"/>
        <v>0</v>
      </c>
    </row>
    <row r="26" spans="2:21" x14ac:dyDescent="0.35">
      <c r="B26" s="23"/>
      <c r="C26" s="25"/>
      <c r="D26" s="15"/>
      <c r="E26" s="15"/>
      <c r="F26" s="15"/>
      <c r="G26" s="15"/>
      <c r="H26" s="15"/>
      <c r="I26" s="35"/>
      <c r="J26" s="15">
        <f t="shared" si="6"/>
        <v>0</v>
      </c>
      <c r="M26" s="23"/>
      <c r="N26" s="25"/>
      <c r="O26" s="15"/>
      <c r="P26" s="15"/>
      <c r="Q26" s="15"/>
      <c r="R26" s="15"/>
      <c r="S26" s="15"/>
      <c r="T26" s="35"/>
      <c r="U26" s="15">
        <f t="shared" si="7"/>
        <v>0</v>
      </c>
    </row>
    <row r="27" spans="2:21" x14ac:dyDescent="0.35">
      <c r="B27" s="23"/>
      <c r="C27" s="9" t="s">
        <v>14</v>
      </c>
      <c r="D27" s="16">
        <f>SUM(D20:D26)</f>
        <v>0</v>
      </c>
      <c r="E27" s="16">
        <f t="shared" ref="E27:H27" si="8">SUM(E20:E26)</f>
        <v>0</v>
      </c>
      <c r="F27" s="16">
        <f t="shared" si="8"/>
        <v>0</v>
      </c>
      <c r="G27" s="16">
        <f t="shared" si="8"/>
        <v>0</v>
      </c>
      <c r="H27" s="16">
        <f t="shared" si="8"/>
        <v>0</v>
      </c>
      <c r="J27" s="16">
        <f>SUM(J18:J26)</f>
        <v>0</v>
      </c>
      <c r="M27" s="23"/>
      <c r="N27" s="9" t="s">
        <v>14</v>
      </c>
      <c r="O27" s="16">
        <f>SUM(O20:O26)</f>
        <v>0</v>
      </c>
      <c r="P27" s="16">
        <f t="shared" ref="P27:S27" si="9">SUM(P20:P26)</f>
        <v>0</v>
      </c>
      <c r="Q27" s="16">
        <f t="shared" si="9"/>
        <v>0</v>
      </c>
      <c r="R27" s="16">
        <f t="shared" si="9"/>
        <v>0</v>
      </c>
      <c r="S27" s="16">
        <f t="shared" si="9"/>
        <v>0</v>
      </c>
      <c r="T27" s="7"/>
      <c r="U27" s="16">
        <f>SUM(U18:U26)</f>
        <v>0</v>
      </c>
    </row>
    <row r="28" spans="2:21" x14ac:dyDescent="0.35">
      <c r="B28" s="23"/>
      <c r="C28" s="14" t="s">
        <v>45</v>
      </c>
      <c r="D28" s="15"/>
      <c r="E28" s="10"/>
      <c r="F28" s="10"/>
      <c r="G28" s="10"/>
      <c r="H28" s="10"/>
      <c r="J28" s="15" t="s">
        <v>20</v>
      </c>
      <c r="M28" s="23"/>
      <c r="N28" s="14" t="s">
        <v>45</v>
      </c>
      <c r="O28" s="15"/>
      <c r="P28" s="10"/>
      <c r="Q28" s="10"/>
      <c r="R28" s="10"/>
      <c r="S28" s="10"/>
      <c r="T28" s="7"/>
      <c r="U28" s="15" t="s">
        <v>20</v>
      </c>
    </row>
    <row r="29" spans="2:21" x14ac:dyDescent="0.35">
      <c r="B29" s="23"/>
      <c r="C29" s="25"/>
      <c r="D29" s="15"/>
      <c r="E29" s="10"/>
      <c r="F29" s="10"/>
      <c r="G29" s="10"/>
      <c r="H29" s="10"/>
      <c r="J29" s="15">
        <f>SUM(D29:H29)</f>
        <v>0</v>
      </c>
      <c r="M29" s="23"/>
      <c r="N29" s="25"/>
      <c r="O29" s="15"/>
      <c r="P29" s="10"/>
      <c r="Q29" s="10"/>
      <c r="R29" s="10"/>
      <c r="S29" s="10"/>
      <c r="T29" s="7"/>
      <c r="U29" s="15">
        <f>SUM(O29:S29)</f>
        <v>0</v>
      </c>
    </row>
    <row r="30" spans="2:21" x14ac:dyDescent="0.35">
      <c r="B30" s="23" t="s">
        <v>46</v>
      </c>
      <c r="C30" s="28" t="s">
        <v>46</v>
      </c>
      <c r="D30" s="13" t="s">
        <v>38</v>
      </c>
      <c r="E30" s="10"/>
      <c r="F30" s="10"/>
      <c r="G30" s="10"/>
      <c r="H30" s="10"/>
      <c r="J30" s="15">
        <f t="shared" ref="J30:J49" si="10">SUM(D30:H30)</f>
        <v>0</v>
      </c>
      <c r="M30" s="23" t="s">
        <v>46</v>
      </c>
      <c r="N30" s="28" t="s">
        <v>46</v>
      </c>
      <c r="O30" s="13" t="s">
        <v>38</v>
      </c>
      <c r="P30" s="10"/>
      <c r="Q30" s="10"/>
      <c r="R30" s="10"/>
      <c r="S30" s="10"/>
      <c r="T30" s="7"/>
      <c r="U30" s="15">
        <f t="shared" ref="U30" si="11">SUM(O30:S30)</f>
        <v>0</v>
      </c>
    </row>
    <row r="31" spans="2:21" x14ac:dyDescent="0.35">
      <c r="B31" s="23"/>
      <c r="C31" s="9" t="s">
        <v>15</v>
      </c>
      <c r="D31" s="12">
        <f>SUM(D29:D30)</f>
        <v>0</v>
      </c>
      <c r="E31" s="12">
        <f t="shared" ref="E31:H31" si="12">SUM(E29:E30)</f>
        <v>0</v>
      </c>
      <c r="F31" s="12">
        <f t="shared" si="12"/>
        <v>0</v>
      </c>
      <c r="G31" s="12">
        <f t="shared" si="12"/>
        <v>0</v>
      </c>
      <c r="H31" s="12">
        <f t="shared" si="12"/>
        <v>0</v>
      </c>
      <c r="J31" s="16">
        <f>SUM(J29:J30)</f>
        <v>0</v>
      </c>
      <c r="M31" s="23"/>
      <c r="N31" s="9" t="s">
        <v>15</v>
      </c>
      <c r="O31" s="12">
        <f>SUM(O29:O30)</f>
        <v>0</v>
      </c>
      <c r="P31" s="12">
        <f t="shared" ref="P31:S31" si="13">SUM(P29:P30)</f>
        <v>0</v>
      </c>
      <c r="Q31" s="12">
        <f t="shared" si="13"/>
        <v>0</v>
      </c>
      <c r="R31" s="12">
        <f t="shared" si="13"/>
        <v>0</v>
      </c>
      <c r="S31" s="12">
        <f t="shared" si="13"/>
        <v>0</v>
      </c>
      <c r="T31" s="7"/>
      <c r="U31" s="16">
        <f>SUM(U29:U30)</f>
        <v>0</v>
      </c>
    </row>
    <row r="32" spans="2:21" x14ac:dyDescent="0.35">
      <c r="B32" s="23"/>
      <c r="C32" s="14" t="s">
        <v>47</v>
      </c>
      <c r="D32" s="13" t="s">
        <v>38</v>
      </c>
      <c r="E32" s="10"/>
      <c r="F32" s="10"/>
      <c r="G32" s="10"/>
      <c r="H32" s="10"/>
      <c r="J32" s="15"/>
      <c r="M32" s="23"/>
      <c r="N32" s="14" t="s">
        <v>47</v>
      </c>
      <c r="O32" s="13" t="s">
        <v>38</v>
      </c>
      <c r="P32" s="10"/>
      <c r="Q32" s="10"/>
      <c r="R32" s="10"/>
      <c r="S32" s="10"/>
      <c r="T32" s="7"/>
      <c r="U32" s="15"/>
    </row>
    <row r="33" spans="2:21" x14ac:dyDescent="0.35">
      <c r="B33" s="23"/>
      <c r="C33" s="25"/>
      <c r="D33" s="15"/>
      <c r="E33" s="15"/>
      <c r="F33" s="15"/>
      <c r="G33" s="15"/>
      <c r="H33" s="15"/>
      <c r="I33" s="35"/>
      <c r="J33" s="15">
        <f t="shared" si="10"/>
        <v>0</v>
      </c>
      <c r="M33" s="23"/>
      <c r="N33" s="25"/>
      <c r="O33" s="15"/>
      <c r="P33" s="15"/>
      <c r="Q33" s="15"/>
      <c r="R33" s="15"/>
      <c r="S33" s="15"/>
      <c r="T33" s="35"/>
      <c r="U33" s="15">
        <f t="shared" ref="U33:U34" si="14">SUM(O33:S33)</f>
        <v>0</v>
      </c>
    </row>
    <row r="34" spans="2:21" x14ac:dyDescent="0.35">
      <c r="B34" s="23"/>
      <c r="C34" s="25"/>
      <c r="D34" s="15"/>
      <c r="E34" s="11"/>
      <c r="F34" s="11"/>
      <c r="G34" s="11"/>
      <c r="H34" s="11"/>
      <c r="J34" s="15">
        <f t="shared" si="10"/>
        <v>0</v>
      </c>
      <c r="M34" s="23"/>
      <c r="N34" s="25"/>
      <c r="O34" s="15"/>
      <c r="P34" s="11"/>
      <c r="Q34" s="11"/>
      <c r="R34" s="11"/>
      <c r="S34" s="11"/>
      <c r="T34" s="7"/>
      <c r="U34" s="15">
        <f t="shared" si="14"/>
        <v>0</v>
      </c>
    </row>
    <row r="35" spans="2:21" x14ac:dyDescent="0.35">
      <c r="B35" s="23"/>
      <c r="C35" s="9" t="s">
        <v>16</v>
      </c>
      <c r="D35" s="16">
        <f>SUM(D33:D34)</f>
        <v>0</v>
      </c>
      <c r="E35" s="16">
        <f t="shared" ref="E35:H35" si="15">SUM(E33:E34)</f>
        <v>0</v>
      </c>
      <c r="F35" s="16">
        <f t="shared" si="15"/>
        <v>0</v>
      </c>
      <c r="G35" s="16">
        <f t="shared" si="15"/>
        <v>0</v>
      </c>
      <c r="H35" s="16">
        <f t="shared" si="15"/>
        <v>0</v>
      </c>
      <c r="J35" s="16">
        <f>SUM(J33:J34)</f>
        <v>0</v>
      </c>
      <c r="M35" s="23"/>
      <c r="N35" s="9" t="s">
        <v>16</v>
      </c>
      <c r="O35" s="16">
        <f>SUM(O33:O34)</f>
        <v>0</v>
      </c>
      <c r="P35" s="16">
        <f t="shared" ref="P35:S35" si="16">SUM(P33:P34)</f>
        <v>0</v>
      </c>
      <c r="Q35" s="16">
        <f t="shared" si="16"/>
        <v>0</v>
      </c>
      <c r="R35" s="16">
        <f t="shared" si="16"/>
        <v>0</v>
      </c>
      <c r="S35" s="16">
        <f t="shared" si="16"/>
        <v>0</v>
      </c>
      <c r="T35" s="7"/>
      <c r="U35" s="16">
        <f>SUM(U33:U34)</f>
        <v>0</v>
      </c>
    </row>
    <row r="36" spans="2:21" x14ac:dyDescent="0.35">
      <c r="B36" s="23"/>
      <c r="C36" s="14" t="s">
        <v>49</v>
      </c>
      <c r="D36" s="13" t="s">
        <v>38</v>
      </c>
      <c r="E36" s="10"/>
      <c r="F36" s="10"/>
      <c r="G36" s="10"/>
      <c r="H36" s="10"/>
      <c r="J36" s="15"/>
      <c r="M36" s="23"/>
      <c r="N36" s="14" t="s">
        <v>49</v>
      </c>
      <c r="O36" s="13" t="s">
        <v>38</v>
      </c>
      <c r="P36" s="10"/>
      <c r="Q36" s="10"/>
      <c r="R36" s="10"/>
      <c r="S36" s="10"/>
      <c r="T36" s="7"/>
      <c r="U36" s="15"/>
    </row>
    <row r="37" spans="2:21" ht="43.5" x14ac:dyDescent="0.35">
      <c r="B37" s="23"/>
      <c r="C37" s="13"/>
      <c r="D37" s="15"/>
      <c r="E37" s="15"/>
      <c r="F37" s="15"/>
      <c r="G37" s="15"/>
      <c r="H37" s="15"/>
      <c r="I37" s="35"/>
      <c r="J37" s="15">
        <f t="shared" si="10"/>
        <v>0</v>
      </c>
      <c r="M37" s="23"/>
      <c r="N37" s="28" t="s">
        <v>66</v>
      </c>
      <c r="O37" s="66">
        <v>500000</v>
      </c>
      <c r="P37" s="15"/>
      <c r="Q37" s="15"/>
      <c r="R37" s="15"/>
      <c r="S37" s="15"/>
      <c r="T37" s="35"/>
      <c r="U37" s="66">
        <f t="shared" ref="U37:U41" si="17">SUM(O37:S37)</f>
        <v>500000</v>
      </c>
    </row>
    <row r="38" spans="2:21" x14ac:dyDescent="0.35">
      <c r="B38" s="23"/>
      <c r="C38" s="13"/>
      <c r="D38" s="15"/>
      <c r="E38" s="15"/>
      <c r="F38" s="15"/>
      <c r="G38" s="15"/>
      <c r="H38" s="15"/>
      <c r="I38" s="35"/>
      <c r="J38" s="15">
        <f t="shared" si="10"/>
        <v>0</v>
      </c>
      <c r="M38" s="23"/>
      <c r="N38" s="13"/>
      <c r="O38" s="15"/>
      <c r="P38" s="15"/>
      <c r="Q38" s="15"/>
      <c r="R38" s="15"/>
      <c r="S38" s="15"/>
      <c r="T38" s="35"/>
      <c r="U38" s="15">
        <f t="shared" si="17"/>
        <v>0</v>
      </c>
    </row>
    <row r="39" spans="2:21" x14ac:dyDescent="0.35">
      <c r="B39" s="23"/>
      <c r="C39" s="13"/>
      <c r="D39" s="15"/>
      <c r="E39" s="15"/>
      <c r="F39" s="15"/>
      <c r="G39" s="15"/>
      <c r="H39" s="15"/>
      <c r="I39" s="35"/>
      <c r="J39" s="15">
        <f t="shared" si="10"/>
        <v>0</v>
      </c>
      <c r="M39" s="23"/>
      <c r="N39" s="13"/>
      <c r="O39" s="15"/>
      <c r="P39" s="15"/>
      <c r="Q39" s="15"/>
      <c r="R39" s="15"/>
      <c r="S39" s="15"/>
      <c r="T39" s="35"/>
      <c r="U39" s="15">
        <f t="shared" si="17"/>
        <v>0</v>
      </c>
    </row>
    <row r="40" spans="2:21" x14ac:dyDescent="0.35">
      <c r="B40" s="23"/>
      <c r="C40" s="56"/>
      <c r="D40" s="15"/>
      <c r="E40" s="15"/>
      <c r="F40" s="15"/>
      <c r="G40" s="15"/>
      <c r="H40" s="15"/>
      <c r="I40" s="35"/>
      <c r="J40" s="15">
        <f t="shared" si="10"/>
        <v>0</v>
      </c>
      <c r="M40" s="23"/>
      <c r="N40" s="56"/>
      <c r="O40" s="15"/>
      <c r="P40" s="15"/>
      <c r="Q40" s="15"/>
      <c r="R40" s="15"/>
      <c r="S40" s="15"/>
      <c r="T40" s="35"/>
      <c r="U40" s="15">
        <f t="shared" si="17"/>
        <v>0</v>
      </c>
    </row>
    <row r="41" spans="2:21" x14ac:dyDescent="0.35">
      <c r="B41" s="23"/>
      <c r="C41" s="25"/>
      <c r="D41" s="15"/>
      <c r="E41" s="11"/>
      <c r="F41" s="11"/>
      <c r="G41" s="11"/>
      <c r="H41" s="11"/>
      <c r="J41" s="15">
        <f t="shared" si="10"/>
        <v>0</v>
      </c>
      <c r="M41" s="23"/>
      <c r="N41" s="25"/>
      <c r="O41" s="15"/>
      <c r="P41" s="11"/>
      <c r="Q41" s="11"/>
      <c r="R41" s="11"/>
      <c r="S41" s="11"/>
      <c r="T41" s="7"/>
      <c r="U41" s="15">
        <f t="shared" si="17"/>
        <v>0</v>
      </c>
    </row>
    <row r="42" spans="2:21" x14ac:dyDescent="0.35">
      <c r="B42" s="23"/>
      <c r="C42" s="9" t="s">
        <v>17</v>
      </c>
      <c r="D42" s="16">
        <f>SUM(D37:D41)</f>
        <v>0</v>
      </c>
      <c r="E42" s="16">
        <f t="shared" ref="E42:H42" si="18">SUM(E37:E41)</f>
        <v>0</v>
      </c>
      <c r="F42" s="16">
        <f t="shared" si="18"/>
        <v>0</v>
      </c>
      <c r="G42" s="16">
        <f t="shared" si="18"/>
        <v>0</v>
      </c>
      <c r="H42" s="16">
        <f t="shared" si="18"/>
        <v>0</v>
      </c>
      <c r="J42" s="16">
        <f>SUM(J37:J41)</f>
        <v>0</v>
      </c>
      <c r="M42" s="23"/>
      <c r="N42" s="9" t="s">
        <v>17</v>
      </c>
      <c r="O42" s="16">
        <f>SUM(O37:O41)</f>
        <v>500000</v>
      </c>
      <c r="P42" s="16">
        <f t="shared" ref="P42:S42" si="19">SUM(P37:P41)</f>
        <v>0</v>
      </c>
      <c r="Q42" s="16">
        <f t="shared" si="19"/>
        <v>0</v>
      </c>
      <c r="R42" s="16">
        <f t="shared" si="19"/>
        <v>0</v>
      </c>
      <c r="S42" s="16">
        <f t="shared" si="19"/>
        <v>0</v>
      </c>
      <c r="T42" s="7"/>
      <c r="U42" s="16">
        <f>SUM(U37:U41)</f>
        <v>500000</v>
      </c>
    </row>
    <row r="43" spans="2:21" x14ac:dyDescent="0.35">
      <c r="B43" s="23"/>
      <c r="C43" s="14" t="s">
        <v>51</v>
      </c>
      <c r="D43" s="13" t="s">
        <v>38</v>
      </c>
      <c r="E43" s="10"/>
      <c r="F43" s="10"/>
      <c r="G43" s="10"/>
      <c r="H43" s="10"/>
      <c r="J43" s="15"/>
      <c r="M43" s="23"/>
      <c r="N43" s="14" t="s">
        <v>51</v>
      </c>
      <c r="O43" s="13" t="s">
        <v>38</v>
      </c>
      <c r="P43" s="10"/>
      <c r="Q43" s="10"/>
      <c r="R43" s="10"/>
      <c r="S43" s="10"/>
      <c r="T43" s="7"/>
      <c r="U43" s="15"/>
    </row>
    <row r="44" spans="2:21" ht="43.5" x14ac:dyDescent="0.35">
      <c r="B44" s="23"/>
      <c r="C44" s="65" t="s">
        <v>67</v>
      </c>
      <c r="D44" s="66">
        <f>O51</f>
        <v>4105166.8</v>
      </c>
      <c r="E44" s="66">
        <f>P51</f>
        <v>3608321.81</v>
      </c>
      <c r="F44" s="66">
        <f>Q51</f>
        <v>3611571.45</v>
      </c>
      <c r="G44" s="66">
        <f>R51</f>
        <v>3614918.5999999996</v>
      </c>
      <c r="H44" s="66">
        <f>S51</f>
        <v>118366.18</v>
      </c>
      <c r="I44" s="35"/>
      <c r="J44" s="66">
        <f t="shared" si="10"/>
        <v>15058344.839999998</v>
      </c>
      <c r="M44" s="23"/>
      <c r="N44" s="65" t="s">
        <v>68</v>
      </c>
      <c r="O44" s="66">
        <v>3500000</v>
      </c>
      <c r="P44" s="66">
        <v>3500000</v>
      </c>
      <c r="Q44" s="66">
        <v>3500000</v>
      </c>
      <c r="R44" s="66">
        <v>3500000</v>
      </c>
      <c r="S44" s="66"/>
      <c r="T44" s="35"/>
      <c r="U44" s="66">
        <f t="shared" ref="U44:U49" si="20">SUM(O44:S44)</f>
        <v>14000000</v>
      </c>
    </row>
    <row r="45" spans="2:21" x14ac:dyDescent="0.35">
      <c r="B45" s="23"/>
      <c r="C45" s="25"/>
      <c r="D45" s="15"/>
      <c r="E45" s="15"/>
      <c r="F45" s="15"/>
      <c r="G45" s="15"/>
      <c r="H45" s="15"/>
      <c r="I45" s="35"/>
      <c r="J45" s="15">
        <f t="shared" si="10"/>
        <v>0</v>
      </c>
      <c r="M45" s="23"/>
      <c r="N45" s="25"/>
      <c r="O45" s="15"/>
      <c r="P45" s="15"/>
      <c r="Q45" s="15"/>
      <c r="R45" s="15"/>
      <c r="S45" s="15"/>
      <c r="T45" s="35"/>
      <c r="U45" s="15">
        <f t="shared" si="20"/>
        <v>0</v>
      </c>
    </row>
    <row r="46" spans="2:21" x14ac:dyDescent="0.35">
      <c r="B46" s="23"/>
      <c r="C46" s="25"/>
      <c r="D46" s="15"/>
      <c r="E46" s="15"/>
      <c r="F46" s="15"/>
      <c r="G46" s="15"/>
      <c r="H46" s="15"/>
      <c r="I46" s="35"/>
      <c r="J46" s="15">
        <f t="shared" si="10"/>
        <v>0</v>
      </c>
      <c r="M46" s="23"/>
      <c r="N46" s="25"/>
      <c r="O46" s="15"/>
      <c r="P46" s="15"/>
      <c r="Q46" s="15"/>
      <c r="R46" s="15"/>
      <c r="S46" s="15"/>
      <c r="T46" s="35"/>
      <c r="U46" s="15">
        <f t="shared" si="20"/>
        <v>0</v>
      </c>
    </row>
    <row r="47" spans="2:21" x14ac:dyDescent="0.35">
      <c r="B47" s="23"/>
      <c r="C47" s="25"/>
      <c r="D47" s="15"/>
      <c r="E47" s="11"/>
      <c r="F47" s="11"/>
      <c r="G47" s="11"/>
      <c r="H47" s="11"/>
      <c r="J47" s="15">
        <f t="shared" si="10"/>
        <v>0</v>
      </c>
      <c r="M47" s="23"/>
      <c r="N47" s="25"/>
      <c r="O47" s="15"/>
      <c r="P47" s="11"/>
      <c r="Q47" s="11"/>
      <c r="R47" s="11"/>
      <c r="S47" s="11"/>
      <c r="T47" s="7"/>
      <c r="U47" s="15">
        <f t="shared" si="20"/>
        <v>0</v>
      </c>
    </row>
    <row r="48" spans="2:21" x14ac:dyDescent="0.35">
      <c r="B48" s="23"/>
      <c r="C48" s="25"/>
      <c r="D48" s="15"/>
      <c r="E48" s="11"/>
      <c r="F48" s="11"/>
      <c r="G48" s="11"/>
      <c r="H48" s="11"/>
      <c r="J48" s="15">
        <f t="shared" si="10"/>
        <v>0</v>
      </c>
      <c r="M48" s="23"/>
      <c r="N48" s="25"/>
      <c r="O48" s="15"/>
      <c r="P48" s="11"/>
      <c r="Q48" s="11"/>
      <c r="R48" s="11"/>
      <c r="S48" s="11"/>
      <c r="T48" s="7"/>
      <c r="U48" s="15">
        <f t="shared" si="20"/>
        <v>0</v>
      </c>
    </row>
    <row r="49" spans="2:21" x14ac:dyDescent="0.35">
      <c r="B49" s="23"/>
      <c r="C49" s="10"/>
      <c r="D49" s="15"/>
      <c r="E49" s="11"/>
      <c r="F49" s="11"/>
      <c r="G49" s="11"/>
      <c r="H49" s="11"/>
      <c r="J49" s="15">
        <f t="shared" si="10"/>
        <v>0</v>
      </c>
      <c r="M49" s="23"/>
      <c r="N49" s="10"/>
      <c r="O49" s="15"/>
      <c r="P49" s="11"/>
      <c r="Q49" s="11"/>
      <c r="R49" s="11"/>
      <c r="S49" s="11"/>
      <c r="T49" s="7"/>
      <c r="U49" s="15">
        <f t="shared" si="20"/>
        <v>0</v>
      </c>
    </row>
    <row r="50" spans="2:21" x14ac:dyDescent="0.35">
      <c r="B50" s="24"/>
      <c r="C50" s="9" t="s">
        <v>18</v>
      </c>
      <c r="D50" s="67">
        <f>SUM(D44:D49)</f>
        <v>4105166.8</v>
      </c>
      <c r="E50" s="67">
        <f t="shared" ref="E50:H50" si="21">SUM(E44:E49)</f>
        <v>3608321.81</v>
      </c>
      <c r="F50" s="67">
        <f t="shared" si="21"/>
        <v>3611571.45</v>
      </c>
      <c r="G50" s="67">
        <f t="shared" si="21"/>
        <v>3614918.5999999996</v>
      </c>
      <c r="H50" s="67">
        <f t="shared" si="21"/>
        <v>118366.18</v>
      </c>
      <c r="J50" s="67">
        <f>SUM(J44:J49)</f>
        <v>15058344.839999998</v>
      </c>
      <c r="M50" s="24"/>
      <c r="N50" s="9" t="s">
        <v>18</v>
      </c>
      <c r="O50" s="67">
        <f>SUM(O44:O49)</f>
        <v>3500000</v>
      </c>
      <c r="P50" s="67">
        <f t="shared" ref="P50:S50" si="22">SUM(P44:P49)</f>
        <v>3500000</v>
      </c>
      <c r="Q50" s="67">
        <f t="shared" si="22"/>
        <v>3500000</v>
      </c>
      <c r="R50" s="67">
        <f t="shared" si="22"/>
        <v>3500000</v>
      </c>
      <c r="S50" s="67">
        <f t="shared" si="22"/>
        <v>0</v>
      </c>
      <c r="T50" s="7"/>
      <c r="U50" s="67">
        <f>SUM(U44:U49)</f>
        <v>14000000</v>
      </c>
    </row>
    <row r="51" spans="2:21" x14ac:dyDescent="0.35">
      <c r="B51" s="24"/>
      <c r="C51" s="9" t="s">
        <v>19</v>
      </c>
      <c r="D51" s="67">
        <f>SUM(D50,D42,D35,D31,D27,D16,D11)</f>
        <v>4105166.8</v>
      </c>
      <c r="E51" s="67">
        <f t="shared" ref="E51:H51" si="23">SUM(E50,E42,E35,E31,E27,E16,E11)</f>
        <v>3608321.81</v>
      </c>
      <c r="F51" s="67">
        <f t="shared" si="23"/>
        <v>3611571.45</v>
      </c>
      <c r="G51" s="67">
        <f t="shared" si="23"/>
        <v>3614918.5999999996</v>
      </c>
      <c r="H51" s="67">
        <f t="shared" si="23"/>
        <v>118366.18</v>
      </c>
      <c r="J51" s="67">
        <f>SUM(D51:H51)</f>
        <v>15058344.839999998</v>
      </c>
      <c r="M51" s="24"/>
      <c r="N51" s="9" t="s">
        <v>19</v>
      </c>
      <c r="O51" s="67">
        <f>SUM(O50,O42,O35,O31,O27,O16,O11)</f>
        <v>4105166.8</v>
      </c>
      <c r="P51" s="67">
        <f t="shared" ref="P51:S51" si="24">SUM(P50,P42,P35,P31,P27,P16,P11)</f>
        <v>3608321.81</v>
      </c>
      <c r="Q51" s="67">
        <f t="shared" si="24"/>
        <v>3611571.45</v>
      </c>
      <c r="R51" s="67">
        <f t="shared" si="24"/>
        <v>3614918.5999999996</v>
      </c>
      <c r="S51" s="67">
        <f t="shared" si="24"/>
        <v>118366.18</v>
      </c>
      <c r="T51" s="7"/>
      <c r="U51" s="67">
        <f>SUM(O51:S51)</f>
        <v>15058344.839999998</v>
      </c>
    </row>
    <row r="52" spans="2:21" x14ac:dyDescent="0.35">
      <c r="B52" s="6"/>
      <c r="D52"/>
      <c r="E52"/>
      <c r="H52"/>
      <c r="I52"/>
      <c r="J52" t="s">
        <v>20</v>
      </c>
      <c r="M52" s="6"/>
      <c r="U52" t="s">
        <v>20</v>
      </c>
    </row>
    <row r="53" spans="2:21" x14ac:dyDescent="0.35">
      <c r="B53" s="22" t="s">
        <v>54</v>
      </c>
      <c r="C53" s="17" t="s">
        <v>54</v>
      </c>
      <c r="D53" s="18"/>
      <c r="E53" s="18"/>
      <c r="F53" s="18"/>
      <c r="G53" s="18"/>
      <c r="H53" s="18"/>
      <c r="I53"/>
      <c r="J53" s="18" t="s">
        <v>20</v>
      </c>
      <c r="M53" s="22" t="s">
        <v>54</v>
      </c>
      <c r="N53" s="17" t="s">
        <v>54</v>
      </c>
      <c r="O53" s="18"/>
      <c r="P53" s="18"/>
      <c r="Q53" s="18"/>
      <c r="R53" s="18"/>
      <c r="S53" s="18"/>
      <c r="U53" s="18" t="s">
        <v>20</v>
      </c>
    </row>
    <row r="54" spans="2:21" x14ac:dyDescent="0.35">
      <c r="B54" s="23"/>
      <c r="C54" s="25"/>
      <c r="D54" s="13"/>
      <c r="E54" s="10"/>
      <c r="F54" s="10"/>
      <c r="G54" s="10"/>
      <c r="H54" s="10"/>
      <c r="J54" s="15">
        <f>SUM(D54:H54)</f>
        <v>0</v>
      </c>
      <c r="M54" s="23"/>
      <c r="N54" s="25"/>
      <c r="O54" s="91"/>
      <c r="P54" s="10"/>
      <c r="Q54" s="10"/>
      <c r="R54" s="10"/>
      <c r="S54" s="10"/>
      <c r="T54" s="7"/>
      <c r="U54" s="15">
        <f>SUM(O54:S54)</f>
        <v>0</v>
      </c>
    </row>
    <row r="55" spans="2:21" x14ac:dyDescent="0.35">
      <c r="B55" s="23"/>
      <c r="C55" s="25"/>
      <c r="D55" s="13"/>
      <c r="E55" s="10"/>
      <c r="F55" s="10"/>
      <c r="G55" s="10"/>
      <c r="H55" s="10"/>
      <c r="J55" s="15">
        <f t="shared" ref="J55:J56" si="25">SUM(D55:H55)</f>
        <v>0</v>
      </c>
      <c r="M55" s="23"/>
      <c r="N55" s="25"/>
      <c r="O55" s="13"/>
      <c r="P55" s="10"/>
      <c r="Q55" s="10"/>
      <c r="R55" s="10"/>
      <c r="S55" s="10"/>
      <c r="T55" s="7"/>
      <c r="U55" s="15">
        <f t="shared" ref="U55:U56" si="26">SUM(O55:S55)</f>
        <v>0</v>
      </c>
    </row>
    <row r="56" spans="2:21" x14ac:dyDescent="0.35">
      <c r="B56" s="24"/>
      <c r="C56" s="9" t="s">
        <v>21</v>
      </c>
      <c r="D56" s="16">
        <f>SUM(D54:D55)</f>
        <v>0</v>
      </c>
      <c r="E56" s="16">
        <f t="shared" ref="E56:H56" si="27">SUM(E54:E55)</f>
        <v>0</v>
      </c>
      <c r="F56" s="16">
        <f t="shared" si="27"/>
        <v>0</v>
      </c>
      <c r="G56" s="16">
        <f t="shared" si="27"/>
        <v>0</v>
      </c>
      <c r="H56" s="16">
        <f t="shared" si="27"/>
        <v>0</v>
      </c>
      <c r="J56" s="16">
        <f t="shared" si="25"/>
        <v>0</v>
      </c>
      <c r="M56" s="24"/>
      <c r="N56" s="9" t="s">
        <v>21</v>
      </c>
      <c r="O56" s="16">
        <f>SUM(O54:O55)</f>
        <v>0</v>
      </c>
      <c r="P56" s="16">
        <f t="shared" ref="P56:S56" si="28">SUM(P54:P55)</f>
        <v>0</v>
      </c>
      <c r="Q56" s="16">
        <f t="shared" si="28"/>
        <v>0</v>
      </c>
      <c r="R56" s="16">
        <f t="shared" si="28"/>
        <v>0</v>
      </c>
      <c r="S56" s="16">
        <f t="shared" si="28"/>
        <v>0</v>
      </c>
      <c r="T56" s="7"/>
      <c r="U56" s="16">
        <f t="shared" si="26"/>
        <v>0</v>
      </c>
    </row>
    <row r="57" spans="2:21" x14ac:dyDescent="0.35">
      <c r="B57" s="6"/>
      <c r="D57"/>
      <c r="E57"/>
      <c r="H57"/>
      <c r="I57"/>
      <c r="J57" t="s">
        <v>20</v>
      </c>
      <c r="M57" s="6"/>
      <c r="U57" t="s">
        <v>20</v>
      </c>
    </row>
    <row r="58" spans="2:21" s="1" customFormat="1" ht="29" x14ac:dyDescent="0.35">
      <c r="B58" s="19" t="s">
        <v>22</v>
      </c>
      <c r="C58" s="19"/>
      <c r="D58" s="20">
        <f>SUM(D56,D51)</f>
        <v>4105166.8</v>
      </c>
      <c r="E58" s="20">
        <f t="shared" ref="E58:H58" si="29">SUM(E56,E51)</f>
        <v>3608321.81</v>
      </c>
      <c r="F58" s="20">
        <f t="shared" si="29"/>
        <v>3611571.45</v>
      </c>
      <c r="G58" s="20">
        <f t="shared" si="29"/>
        <v>3614918.5999999996</v>
      </c>
      <c r="H58" s="20">
        <f t="shared" si="29"/>
        <v>118366.18</v>
      </c>
      <c r="I58" s="7">
        <f>SUM(I56,I51)</f>
        <v>0</v>
      </c>
      <c r="J58" s="20">
        <f>SUM(D58:H58)</f>
        <v>15058344.839999998</v>
      </c>
      <c r="M58" s="19" t="s">
        <v>22</v>
      </c>
      <c r="N58" s="19"/>
      <c r="O58" s="20">
        <f>SUM(O56,O51)</f>
        <v>4105166.8</v>
      </c>
      <c r="P58" s="20">
        <f t="shared" ref="P58:S58" si="30">SUM(P56,P51)</f>
        <v>3608321.81</v>
      </c>
      <c r="Q58" s="20">
        <f t="shared" si="30"/>
        <v>3611571.45</v>
      </c>
      <c r="R58" s="20">
        <f t="shared" si="30"/>
        <v>3614918.5999999996</v>
      </c>
      <c r="S58" s="20">
        <f t="shared" si="30"/>
        <v>118366.18</v>
      </c>
      <c r="T58" s="7">
        <f>SUM(T56,T51)</f>
        <v>0</v>
      </c>
      <c r="U58" s="20">
        <f>SUM(O58:S58)</f>
        <v>15058344.839999998</v>
      </c>
    </row>
    <row r="59" spans="2:21" x14ac:dyDescent="0.35">
      <c r="B59" s="6"/>
    </row>
    <row r="60" spans="2:21" x14ac:dyDescent="0.35">
      <c r="B60" s="6"/>
    </row>
    <row r="61" spans="2:21" x14ac:dyDescent="0.35">
      <c r="B61" s="6"/>
    </row>
    <row r="62" spans="2:21" x14ac:dyDescent="0.35">
      <c r="B62" s="6"/>
    </row>
    <row r="63" spans="2:21" x14ac:dyDescent="0.35">
      <c r="B63" s="6"/>
    </row>
    <row r="64" spans="2:21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  <row r="73" spans="2:2" x14ac:dyDescent="0.35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1:AM73"/>
  <sheetViews>
    <sheetView showGridLines="0" zoomScale="85" zoomScaleNormal="85" workbookViewId="0">
      <pane xSplit="3" ySplit="6" topLeftCell="N47" activePane="bottomRight" state="frozen"/>
      <selection pane="topRight" activeCell="R20" sqref="R20:W20"/>
      <selection pane="bottomLeft" activeCell="R20" sqref="R20:W20"/>
      <selection pane="bottomRight" activeCell="N47" sqref="N47"/>
    </sheetView>
  </sheetViews>
  <sheetFormatPr defaultColWidth="9.1796875" defaultRowHeight="14.5" x14ac:dyDescent="0.35"/>
  <cols>
    <col min="1" max="1" width="3.1796875" customWidth="1"/>
    <col min="2" max="2" width="10.7265625" customWidth="1"/>
    <col min="3" max="3" width="45.54296875" customWidth="1"/>
    <col min="4" max="4" width="12.7265625" style="6" customWidth="1"/>
    <col min="5" max="5" width="12.54296875" style="2" customWidth="1"/>
    <col min="6" max="7" width="12.453125" customWidth="1"/>
    <col min="8" max="8" width="12.54296875" style="2" customWidth="1"/>
    <col min="9" max="9" width="2.54296875" style="7" customWidth="1"/>
    <col min="10" max="10" width="13.54296875" customWidth="1"/>
    <col min="11" max="11" width="10.1796875" customWidth="1"/>
    <col min="13" max="13" width="12.81640625" customWidth="1"/>
    <col min="14" max="14" width="17.81640625" customWidth="1"/>
    <col min="15" max="15" width="19" customWidth="1"/>
    <col min="16" max="16" width="15.453125" customWidth="1"/>
    <col min="17" max="17" width="14.7265625" customWidth="1"/>
    <col min="18" max="18" width="13.54296875" customWidth="1"/>
    <col min="19" max="19" width="13.7265625" customWidth="1"/>
    <col min="21" max="21" width="14.54296875" customWidth="1"/>
  </cols>
  <sheetData>
    <row r="1" spans="2:39" x14ac:dyDescent="0.35">
      <c r="F1" t="s">
        <v>69</v>
      </c>
    </row>
    <row r="2" spans="2:39" ht="23.5" x14ac:dyDescent="0.55000000000000004">
      <c r="B2" s="30" t="s">
        <v>34</v>
      </c>
    </row>
    <row r="3" spans="2:39" x14ac:dyDescent="0.35">
      <c r="B3" s="59" t="s">
        <v>36</v>
      </c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  <c r="M5" s="36" t="s">
        <v>2</v>
      </c>
      <c r="N5" s="37"/>
      <c r="O5" s="37"/>
      <c r="P5" s="37"/>
      <c r="Q5" s="37"/>
      <c r="R5" s="37"/>
      <c r="S5" s="37"/>
      <c r="T5" s="37"/>
      <c r="U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  <c r="M6" s="39" t="s">
        <v>3</v>
      </c>
      <c r="N6" s="39" t="s">
        <v>4</v>
      </c>
      <c r="O6" s="39" t="s">
        <v>5</v>
      </c>
      <c r="P6" s="40" t="s">
        <v>6</v>
      </c>
      <c r="Q6" s="40" t="s">
        <v>7</v>
      </c>
      <c r="R6" s="40" t="s">
        <v>8</v>
      </c>
      <c r="S6" s="41" t="s">
        <v>9</v>
      </c>
      <c r="T6" s="42"/>
      <c r="U6" s="43" t="s">
        <v>10</v>
      </c>
    </row>
    <row r="7" spans="2:39" s="5" customFormat="1" x14ac:dyDescent="0.35">
      <c r="B7" s="22" t="s">
        <v>11</v>
      </c>
      <c r="C7" s="26" t="s">
        <v>37</v>
      </c>
      <c r="D7" s="10" t="s">
        <v>38</v>
      </c>
      <c r="E7" s="10" t="s">
        <v>38</v>
      </c>
      <c r="F7" s="10" t="s">
        <v>38</v>
      </c>
      <c r="G7" s="10"/>
      <c r="H7" s="10" t="s">
        <v>38</v>
      </c>
      <c r="I7" s="7"/>
      <c r="J7" s="8" t="s">
        <v>38</v>
      </c>
      <c r="K7"/>
      <c r="L7"/>
      <c r="M7" s="22" t="s">
        <v>11</v>
      </c>
      <c r="N7" s="26" t="s">
        <v>37</v>
      </c>
      <c r="O7" s="10" t="s">
        <v>38</v>
      </c>
      <c r="P7" s="10" t="s">
        <v>38</v>
      </c>
      <c r="Q7" s="10" t="s">
        <v>38</v>
      </c>
      <c r="R7" s="10"/>
      <c r="S7" s="10" t="s">
        <v>38</v>
      </c>
      <c r="T7" s="7"/>
      <c r="U7" s="8" t="s">
        <v>38</v>
      </c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23"/>
      <c r="C8" s="25"/>
      <c r="D8" s="15"/>
      <c r="E8" s="15"/>
      <c r="F8" s="15"/>
      <c r="G8" s="15"/>
      <c r="H8" s="15"/>
      <c r="I8" s="35"/>
      <c r="J8" s="15">
        <f>SUM(D8:H8)</f>
        <v>0</v>
      </c>
      <c r="M8" s="23"/>
      <c r="N8" s="25"/>
      <c r="O8" s="15"/>
      <c r="P8" s="15"/>
      <c r="Q8" s="15"/>
      <c r="R8" s="15"/>
      <c r="S8" s="15"/>
      <c r="T8" s="35"/>
      <c r="U8" s="15">
        <f>SUM(O8:S8)</f>
        <v>0</v>
      </c>
    </row>
    <row r="9" spans="2:39" x14ac:dyDescent="0.35">
      <c r="B9" s="23"/>
      <c r="C9" s="25"/>
      <c r="D9" s="15"/>
      <c r="E9" s="15"/>
      <c r="F9" s="15"/>
      <c r="G9" s="15"/>
      <c r="H9" s="15"/>
      <c r="J9" s="15">
        <f>SUM(D9:H9)</f>
        <v>0</v>
      </c>
      <c r="M9" s="23"/>
      <c r="N9" s="25"/>
      <c r="O9" s="15"/>
      <c r="P9" s="15"/>
      <c r="Q9" s="15"/>
      <c r="R9" s="15"/>
      <c r="S9" s="15"/>
      <c r="T9" s="7"/>
      <c r="U9" s="15">
        <f>SUM(O9:S9)</f>
        <v>0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>
        <f>SUM(D10:H10)</f>
        <v>0</v>
      </c>
      <c r="M10" s="23"/>
      <c r="N10" s="27"/>
      <c r="O10" s="15"/>
      <c r="P10" s="11"/>
      <c r="Q10" s="11"/>
      <c r="R10" s="11"/>
      <c r="S10" s="11"/>
      <c r="T10" s="7"/>
      <c r="U10" s="15">
        <f>SUM(O10:S10)</f>
        <v>0</v>
      </c>
    </row>
    <row r="11" spans="2:39" x14ac:dyDescent="0.3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J11" s="16">
        <f t="shared" si="0"/>
        <v>0</v>
      </c>
      <c r="M11" s="23"/>
      <c r="N11" s="9" t="s">
        <v>12</v>
      </c>
      <c r="O11" s="16">
        <f>SUM(O8:O10)</f>
        <v>0</v>
      </c>
      <c r="P11" s="16">
        <f t="shared" ref="P11:U11" si="1">SUM(P8:P10)</f>
        <v>0</v>
      </c>
      <c r="Q11" s="16">
        <f t="shared" si="1"/>
        <v>0</v>
      </c>
      <c r="R11" s="16">
        <f t="shared" si="1"/>
        <v>0</v>
      </c>
      <c r="S11" s="16">
        <f t="shared" si="1"/>
        <v>0</v>
      </c>
      <c r="T11" s="7"/>
      <c r="U11" s="16">
        <f t="shared" si="1"/>
        <v>0</v>
      </c>
    </row>
    <row r="12" spans="2:39" x14ac:dyDescent="0.35">
      <c r="B12" s="23"/>
      <c r="C12" s="14" t="s">
        <v>41</v>
      </c>
      <c r="D12" s="13" t="s">
        <v>38</v>
      </c>
      <c r="E12" s="10"/>
      <c r="F12" s="10"/>
      <c r="G12" s="10"/>
      <c r="H12" s="10"/>
      <c r="J12" s="8" t="s">
        <v>38</v>
      </c>
      <c r="M12" s="23"/>
      <c r="N12" s="14" t="s">
        <v>41</v>
      </c>
      <c r="O12" s="13" t="s">
        <v>38</v>
      </c>
      <c r="P12" s="10"/>
      <c r="Q12" s="10"/>
      <c r="R12" s="10"/>
      <c r="S12" s="10"/>
      <c r="T12" s="7"/>
      <c r="U12" s="8" t="s">
        <v>38</v>
      </c>
    </row>
    <row r="13" spans="2:39" x14ac:dyDescent="0.35">
      <c r="B13" s="23"/>
      <c r="C13" s="25"/>
      <c r="D13" s="15"/>
      <c r="E13" s="15"/>
      <c r="F13" s="15"/>
      <c r="G13" s="15"/>
      <c r="H13" s="15"/>
      <c r="J13" s="15">
        <f>SUM(D13:H13)</f>
        <v>0</v>
      </c>
      <c r="M13" s="23"/>
      <c r="N13" s="25"/>
      <c r="O13" s="15"/>
      <c r="P13" s="15"/>
      <c r="Q13" s="15"/>
      <c r="R13" s="15"/>
      <c r="S13" s="15"/>
      <c r="T13" s="7"/>
      <c r="U13" s="15">
        <f>SUM(O13:S13)</f>
        <v>0</v>
      </c>
    </row>
    <row r="14" spans="2:39" x14ac:dyDescent="0.3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  <c r="M14" s="23"/>
      <c r="N14" s="25"/>
      <c r="O14" s="15"/>
      <c r="P14" s="15"/>
      <c r="Q14" s="15"/>
      <c r="R14" s="15"/>
      <c r="S14" s="15"/>
      <c r="T14" s="7"/>
      <c r="U14" s="15">
        <f t="shared" ref="U14:U15" si="3">SUM(O14:S14)</f>
        <v>0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2"/>
        <v>0</v>
      </c>
      <c r="M15" s="23"/>
      <c r="N15" s="10"/>
      <c r="O15" s="15"/>
      <c r="P15" s="11"/>
      <c r="Q15" s="11"/>
      <c r="R15" s="11"/>
      <c r="S15" s="11"/>
      <c r="T15" s="7"/>
      <c r="U15" s="15">
        <f t="shared" si="3"/>
        <v>0</v>
      </c>
    </row>
    <row r="16" spans="2:39" ht="29" x14ac:dyDescent="0.35">
      <c r="B16" s="23"/>
      <c r="C16" s="9" t="s">
        <v>13</v>
      </c>
      <c r="D16" s="16">
        <f>SUM(D13:D15)</f>
        <v>0</v>
      </c>
      <c r="E16" s="16">
        <f t="shared" ref="E16:J16" si="4">SUM(E13:E15)</f>
        <v>0</v>
      </c>
      <c r="F16" s="16">
        <f t="shared" si="4"/>
        <v>0</v>
      </c>
      <c r="G16" s="16">
        <f t="shared" si="4"/>
        <v>0</v>
      </c>
      <c r="H16" s="16">
        <f t="shared" si="4"/>
        <v>0</v>
      </c>
      <c r="J16" s="16">
        <f t="shared" si="4"/>
        <v>0</v>
      </c>
      <c r="M16" s="23"/>
      <c r="N16" s="9" t="s">
        <v>13</v>
      </c>
      <c r="O16" s="16">
        <f>SUM(O13:O15)</f>
        <v>0</v>
      </c>
      <c r="P16" s="16">
        <f t="shared" ref="P16:U16" si="5">SUM(P13:P15)</f>
        <v>0</v>
      </c>
      <c r="Q16" s="16">
        <f t="shared" si="5"/>
        <v>0</v>
      </c>
      <c r="R16" s="16">
        <f t="shared" si="5"/>
        <v>0</v>
      </c>
      <c r="S16" s="16">
        <f t="shared" si="5"/>
        <v>0</v>
      </c>
      <c r="T16" s="7"/>
      <c r="U16" s="16">
        <f t="shared" si="5"/>
        <v>0</v>
      </c>
    </row>
    <row r="17" spans="2:21" x14ac:dyDescent="0.35">
      <c r="B17" s="23"/>
      <c r="C17" s="14" t="s">
        <v>43</v>
      </c>
      <c r="D17" s="13" t="s">
        <v>38</v>
      </c>
      <c r="E17" s="10"/>
      <c r="F17" s="10"/>
      <c r="G17" s="10"/>
      <c r="H17" s="10"/>
      <c r="J17" s="8" t="s">
        <v>38</v>
      </c>
      <c r="M17" s="23"/>
      <c r="N17" s="14" t="s">
        <v>43</v>
      </c>
      <c r="O17" s="13" t="s">
        <v>38</v>
      </c>
      <c r="P17" s="10"/>
      <c r="Q17" s="10"/>
      <c r="R17" s="10"/>
      <c r="S17" s="10"/>
      <c r="T17" s="7"/>
      <c r="U17" s="8" t="s">
        <v>38</v>
      </c>
    </row>
    <row r="18" spans="2:21" x14ac:dyDescent="0.35">
      <c r="B18" s="23"/>
      <c r="C18" s="25"/>
      <c r="D18" s="13"/>
      <c r="E18" s="10"/>
      <c r="F18" s="10"/>
      <c r="G18" s="10"/>
      <c r="H18" s="10"/>
      <c r="J18" s="15">
        <f t="shared" ref="J18:J19" si="6">SUM(D18:H18)</f>
        <v>0</v>
      </c>
      <c r="M18" s="23"/>
      <c r="N18" s="25"/>
      <c r="O18" s="13"/>
      <c r="P18" s="10"/>
      <c r="Q18" s="10"/>
      <c r="R18" s="10"/>
      <c r="S18" s="10"/>
      <c r="T18" s="7"/>
      <c r="U18" s="15">
        <f t="shared" ref="U18:U19" si="7">SUM(O18:S18)</f>
        <v>0</v>
      </c>
    </row>
    <row r="19" spans="2:21" x14ac:dyDescent="0.35">
      <c r="B19" s="23"/>
      <c r="C19" s="29"/>
      <c r="D19" s="15"/>
      <c r="E19" s="11"/>
      <c r="F19" s="11"/>
      <c r="G19" s="11"/>
      <c r="H19" s="11"/>
      <c r="J19" s="15">
        <f t="shared" si="6"/>
        <v>0</v>
      </c>
      <c r="M19" s="23"/>
      <c r="N19" s="29"/>
      <c r="O19" s="15"/>
      <c r="P19" s="11"/>
      <c r="Q19" s="11"/>
      <c r="R19" s="11"/>
      <c r="S19" s="11"/>
      <c r="T19" s="7"/>
      <c r="U19" s="15">
        <f t="shared" si="7"/>
        <v>0</v>
      </c>
    </row>
    <row r="20" spans="2:21" x14ac:dyDescent="0.35">
      <c r="B20" s="23"/>
      <c r="C20" s="29"/>
      <c r="D20" s="15"/>
      <c r="E20" s="15"/>
      <c r="F20" s="15"/>
      <c r="G20" s="15"/>
      <c r="H20" s="15"/>
      <c r="I20" s="35"/>
      <c r="J20" s="15">
        <f>SUM(D20:H20)</f>
        <v>0</v>
      </c>
      <c r="M20" s="23"/>
      <c r="N20" s="29"/>
      <c r="O20" s="15"/>
      <c r="P20" s="15"/>
      <c r="Q20" s="15"/>
      <c r="R20" s="15"/>
      <c r="S20" s="15"/>
      <c r="T20" s="35"/>
      <c r="U20" s="15">
        <f>SUM(O20:S20)</f>
        <v>0</v>
      </c>
    </row>
    <row r="21" spans="2:21" x14ac:dyDescent="0.35">
      <c r="B21" s="23"/>
      <c r="C21" s="29"/>
      <c r="D21" s="15"/>
      <c r="E21" s="15"/>
      <c r="F21" s="15"/>
      <c r="G21" s="15"/>
      <c r="H21" s="15"/>
      <c r="I21" s="35"/>
      <c r="J21" s="15">
        <f t="shared" ref="J21:J26" si="8">SUM(D21:H21)</f>
        <v>0</v>
      </c>
      <c r="M21" s="23"/>
      <c r="N21" s="29"/>
      <c r="O21" s="15"/>
      <c r="P21" s="15"/>
      <c r="Q21" s="15"/>
      <c r="R21" s="15"/>
      <c r="S21" s="15"/>
      <c r="T21" s="35"/>
      <c r="U21" s="15">
        <f t="shared" ref="U21:U26" si="9">SUM(O21:S21)</f>
        <v>0</v>
      </c>
    </row>
    <row r="22" spans="2:21" x14ac:dyDescent="0.35">
      <c r="B22" s="23"/>
      <c r="C22" s="25"/>
      <c r="D22" s="15"/>
      <c r="E22" s="15"/>
      <c r="F22" s="15"/>
      <c r="G22" s="15"/>
      <c r="H22" s="15"/>
      <c r="I22" s="35"/>
      <c r="J22" s="15">
        <f t="shared" si="8"/>
        <v>0</v>
      </c>
      <c r="M22" s="23"/>
      <c r="N22" s="25"/>
      <c r="O22" s="15"/>
      <c r="P22" s="15"/>
      <c r="Q22" s="15"/>
      <c r="R22" s="15"/>
      <c r="S22" s="15"/>
      <c r="T22" s="35"/>
      <c r="U22" s="15">
        <f t="shared" si="9"/>
        <v>0</v>
      </c>
    </row>
    <row r="23" spans="2:21" x14ac:dyDescent="0.35">
      <c r="B23" s="23"/>
      <c r="C23" s="29"/>
      <c r="D23" s="15"/>
      <c r="E23" s="15"/>
      <c r="F23" s="15"/>
      <c r="G23" s="15"/>
      <c r="H23" s="15"/>
      <c r="I23" s="35"/>
      <c r="J23" s="15">
        <f t="shared" si="8"/>
        <v>0</v>
      </c>
      <c r="M23" s="23"/>
      <c r="N23" s="29"/>
      <c r="O23" s="15"/>
      <c r="P23" s="15"/>
      <c r="Q23" s="15"/>
      <c r="R23" s="15"/>
      <c r="S23" s="15"/>
      <c r="T23" s="35"/>
      <c r="U23" s="15">
        <f t="shared" si="9"/>
        <v>0</v>
      </c>
    </row>
    <row r="24" spans="2:21" x14ac:dyDescent="0.35">
      <c r="B24" s="23"/>
      <c r="C24" s="29"/>
      <c r="D24" s="15"/>
      <c r="E24" s="15"/>
      <c r="F24" s="15"/>
      <c r="G24" s="15"/>
      <c r="H24" s="15"/>
      <c r="I24" s="35"/>
      <c r="J24" s="15">
        <f t="shared" si="8"/>
        <v>0</v>
      </c>
      <c r="M24" s="23"/>
      <c r="N24" s="29"/>
      <c r="O24" s="15"/>
      <c r="P24" s="15"/>
      <c r="Q24" s="15"/>
      <c r="R24" s="15"/>
      <c r="S24" s="15"/>
      <c r="T24" s="35"/>
      <c r="U24" s="15">
        <f t="shared" si="9"/>
        <v>0</v>
      </c>
    </row>
    <row r="25" spans="2:21" x14ac:dyDescent="0.35">
      <c r="B25" s="23"/>
      <c r="C25" s="29"/>
      <c r="D25" s="15"/>
      <c r="E25" s="15"/>
      <c r="F25" s="15"/>
      <c r="G25" s="15"/>
      <c r="H25" s="15"/>
      <c r="I25" s="35"/>
      <c r="J25" s="15">
        <f t="shared" si="8"/>
        <v>0</v>
      </c>
      <c r="M25" s="23"/>
      <c r="N25" s="29"/>
      <c r="O25" s="15"/>
      <c r="P25" s="15"/>
      <c r="Q25" s="15"/>
      <c r="R25" s="15"/>
      <c r="S25" s="15"/>
      <c r="T25" s="35"/>
      <c r="U25" s="15">
        <f t="shared" si="9"/>
        <v>0</v>
      </c>
    </row>
    <row r="26" spans="2:21" x14ac:dyDescent="0.35">
      <c r="B26" s="23"/>
      <c r="C26" s="25"/>
      <c r="D26" s="15"/>
      <c r="E26" s="15"/>
      <c r="F26" s="15"/>
      <c r="G26" s="15"/>
      <c r="H26" s="15"/>
      <c r="I26" s="35"/>
      <c r="J26" s="15">
        <f t="shared" si="8"/>
        <v>0</v>
      </c>
      <c r="M26" s="23"/>
      <c r="N26" s="25"/>
      <c r="O26" s="15"/>
      <c r="P26" s="15"/>
      <c r="Q26" s="15"/>
      <c r="R26" s="15"/>
      <c r="S26" s="15"/>
      <c r="T26" s="35"/>
      <c r="U26" s="15">
        <f t="shared" si="9"/>
        <v>0</v>
      </c>
    </row>
    <row r="27" spans="2:21" x14ac:dyDescent="0.35">
      <c r="B27" s="23"/>
      <c r="C27" s="9" t="s">
        <v>14</v>
      </c>
      <c r="D27" s="16">
        <f>SUM(D20:D26)</f>
        <v>0</v>
      </c>
      <c r="E27" s="16">
        <f t="shared" ref="E27:H27" si="10">SUM(E20:E26)</f>
        <v>0</v>
      </c>
      <c r="F27" s="16">
        <f t="shared" si="10"/>
        <v>0</v>
      </c>
      <c r="G27" s="16">
        <f t="shared" si="10"/>
        <v>0</v>
      </c>
      <c r="H27" s="16">
        <f t="shared" si="10"/>
        <v>0</v>
      </c>
      <c r="J27" s="16">
        <f>SUM(D27:H27)</f>
        <v>0</v>
      </c>
      <c r="M27" s="23"/>
      <c r="N27" s="9" t="s">
        <v>14</v>
      </c>
      <c r="O27" s="16">
        <f>SUM(O20:O26)</f>
        <v>0</v>
      </c>
      <c r="P27" s="16">
        <f t="shared" ref="P27:S27" si="11">SUM(P20:P26)</f>
        <v>0</v>
      </c>
      <c r="Q27" s="16">
        <f t="shared" si="11"/>
        <v>0</v>
      </c>
      <c r="R27" s="16">
        <f t="shared" si="11"/>
        <v>0</v>
      </c>
      <c r="S27" s="16">
        <f t="shared" si="11"/>
        <v>0</v>
      </c>
      <c r="T27" s="7"/>
      <c r="U27" s="16">
        <f>SUM(O27:S27)</f>
        <v>0</v>
      </c>
    </row>
    <row r="28" spans="2:21" x14ac:dyDescent="0.35">
      <c r="B28" s="23"/>
      <c r="C28" s="14" t="s">
        <v>45</v>
      </c>
      <c r="D28" s="15"/>
      <c r="E28" s="10"/>
      <c r="F28" s="10"/>
      <c r="G28" s="10"/>
      <c r="H28" s="10"/>
      <c r="J28" s="15" t="s">
        <v>20</v>
      </c>
      <c r="M28" s="23"/>
      <c r="N28" s="14" t="s">
        <v>45</v>
      </c>
      <c r="O28" s="15"/>
      <c r="P28" s="10"/>
      <c r="Q28" s="10"/>
      <c r="R28" s="10"/>
      <c r="S28" s="10"/>
      <c r="T28" s="7"/>
      <c r="U28" s="15" t="s">
        <v>20</v>
      </c>
    </row>
    <row r="29" spans="2:21" x14ac:dyDescent="0.35">
      <c r="B29" s="23"/>
      <c r="C29" s="25"/>
      <c r="D29" s="15"/>
      <c r="E29" s="10"/>
      <c r="F29" s="10"/>
      <c r="G29" s="10"/>
      <c r="H29" s="10"/>
      <c r="J29" s="15">
        <f>SUM(D29:H29)</f>
        <v>0</v>
      </c>
      <c r="M29" s="23"/>
      <c r="N29" s="25"/>
      <c r="O29" s="15"/>
      <c r="P29" s="10"/>
      <c r="Q29" s="10"/>
      <c r="R29" s="10"/>
      <c r="S29" s="10"/>
      <c r="T29" s="7"/>
      <c r="U29" s="15">
        <f>SUM(O29:S29)</f>
        <v>0</v>
      </c>
    </row>
    <row r="30" spans="2:21" x14ac:dyDescent="0.35">
      <c r="B30" s="23" t="s">
        <v>46</v>
      </c>
      <c r="C30" s="28" t="s">
        <v>46</v>
      </c>
      <c r="D30" s="13" t="s">
        <v>38</v>
      </c>
      <c r="E30" s="10"/>
      <c r="F30" s="10"/>
      <c r="G30" s="10"/>
      <c r="H30" s="10"/>
      <c r="J30" s="15">
        <f t="shared" ref="J30:J51" si="12">SUM(D30:H30)</f>
        <v>0</v>
      </c>
      <c r="M30" s="23" t="s">
        <v>46</v>
      </c>
      <c r="N30" s="28" t="s">
        <v>46</v>
      </c>
      <c r="O30" s="13" t="s">
        <v>38</v>
      </c>
      <c r="P30" s="10"/>
      <c r="Q30" s="10"/>
      <c r="R30" s="10"/>
      <c r="S30" s="10"/>
      <c r="T30" s="7"/>
      <c r="U30" s="15">
        <f t="shared" ref="U30:U31" si="13">SUM(O30:S30)</f>
        <v>0</v>
      </c>
    </row>
    <row r="31" spans="2:21" x14ac:dyDescent="0.35">
      <c r="B31" s="23"/>
      <c r="C31" s="9" t="s">
        <v>15</v>
      </c>
      <c r="D31" s="12">
        <f>SUM(D29:D30)</f>
        <v>0</v>
      </c>
      <c r="E31" s="12">
        <f t="shared" ref="E31:H31" si="14">SUM(E29:E30)</f>
        <v>0</v>
      </c>
      <c r="F31" s="12">
        <f t="shared" si="14"/>
        <v>0</v>
      </c>
      <c r="G31" s="12">
        <f t="shared" si="14"/>
        <v>0</v>
      </c>
      <c r="H31" s="12">
        <f t="shared" si="14"/>
        <v>0</v>
      </c>
      <c r="J31" s="16">
        <f t="shared" si="12"/>
        <v>0</v>
      </c>
      <c r="M31" s="23"/>
      <c r="N31" s="9" t="s">
        <v>15</v>
      </c>
      <c r="O31" s="12">
        <f>SUM(O29:O30)</f>
        <v>0</v>
      </c>
      <c r="P31" s="12">
        <f t="shared" ref="P31:S31" si="15">SUM(P29:P30)</f>
        <v>0</v>
      </c>
      <c r="Q31" s="12">
        <f t="shared" si="15"/>
        <v>0</v>
      </c>
      <c r="R31" s="12">
        <f t="shared" si="15"/>
        <v>0</v>
      </c>
      <c r="S31" s="12">
        <f t="shared" si="15"/>
        <v>0</v>
      </c>
      <c r="T31" s="7"/>
      <c r="U31" s="16">
        <f t="shared" si="13"/>
        <v>0</v>
      </c>
    </row>
    <row r="32" spans="2:21" x14ac:dyDescent="0.35">
      <c r="B32" s="23"/>
      <c r="C32" s="14" t="s">
        <v>47</v>
      </c>
      <c r="D32" s="13" t="s">
        <v>38</v>
      </c>
      <c r="E32" s="10"/>
      <c r="F32" s="10"/>
      <c r="G32" s="10"/>
      <c r="H32" s="10"/>
      <c r="J32" s="15"/>
      <c r="M32" s="23"/>
      <c r="N32" s="14" t="s">
        <v>47</v>
      </c>
      <c r="O32" s="13" t="s">
        <v>38</v>
      </c>
      <c r="P32" s="10"/>
      <c r="Q32" s="10"/>
      <c r="R32" s="10"/>
      <c r="S32" s="10"/>
      <c r="T32" s="7"/>
      <c r="U32" s="15"/>
    </row>
    <row r="33" spans="2:21" x14ac:dyDescent="0.35">
      <c r="B33" s="23"/>
      <c r="C33" s="25"/>
      <c r="D33" s="15"/>
      <c r="E33" s="15"/>
      <c r="F33" s="15"/>
      <c r="G33" s="15"/>
      <c r="H33" s="15"/>
      <c r="I33" s="35"/>
      <c r="J33" s="15">
        <f t="shared" si="12"/>
        <v>0</v>
      </c>
      <c r="M33" s="23"/>
      <c r="N33" s="25"/>
      <c r="O33" s="15"/>
      <c r="P33" s="15"/>
      <c r="Q33" s="15"/>
      <c r="R33" s="15"/>
      <c r="S33" s="15"/>
      <c r="T33" s="35"/>
      <c r="U33" s="15">
        <f t="shared" ref="U33:U35" si="16">SUM(O33:S33)</f>
        <v>0</v>
      </c>
    </row>
    <row r="34" spans="2:21" x14ac:dyDescent="0.35">
      <c r="B34" s="23"/>
      <c r="C34" s="25"/>
      <c r="D34" s="15"/>
      <c r="E34" s="11"/>
      <c r="F34" s="11"/>
      <c r="G34" s="11"/>
      <c r="H34" s="11"/>
      <c r="J34" s="15">
        <f t="shared" si="12"/>
        <v>0</v>
      </c>
      <c r="M34" s="23"/>
      <c r="N34" s="25"/>
      <c r="O34" s="15"/>
      <c r="P34" s="11"/>
      <c r="Q34" s="11"/>
      <c r="R34" s="11"/>
      <c r="S34" s="11"/>
      <c r="T34" s="7"/>
      <c r="U34" s="15">
        <f t="shared" si="16"/>
        <v>0</v>
      </c>
    </row>
    <row r="35" spans="2:21" x14ac:dyDescent="0.35">
      <c r="B35" s="23"/>
      <c r="C35" s="9" t="s">
        <v>16</v>
      </c>
      <c r="D35" s="16">
        <f>SUM(D33:D34)</f>
        <v>0</v>
      </c>
      <c r="E35" s="85">
        <f t="shared" ref="E35:H35" si="17">SUM(E33:E34)</f>
        <v>0</v>
      </c>
      <c r="F35" s="16">
        <f t="shared" si="17"/>
        <v>0</v>
      </c>
      <c r="G35" s="16">
        <f t="shared" si="17"/>
        <v>0</v>
      </c>
      <c r="H35" s="16">
        <f t="shared" si="17"/>
        <v>0</v>
      </c>
      <c r="J35" s="16">
        <f t="shared" si="12"/>
        <v>0</v>
      </c>
      <c r="M35" s="23"/>
      <c r="N35" s="9" t="s">
        <v>16</v>
      </c>
      <c r="O35" s="16">
        <f>SUM(O33:O34)</f>
        <v>0</v>
      </c>
      <c r="P35" s="85">
        <f t="shared" ref="P35:S35" si="18">SUM(P33:P34)</f>
        <v>0</v>
      </c>
      <c r="Q35" s="16">
        <f t="shared" si="18"/>
        <v>0</v>
      </c>
      <c r="R35" s="16">
        <f t="shared" si="18"/>
        <v>0</v>
      </c>
      <c r="S35" s="16">
        <f t="shared" si="18"/>
        <v>0</v>
      </c>
      <c r="T35" s="7"/>
      <c r="U35" s="16">
        <f t="shared" si="16"/>
        <v>0</v>
      </c>
    </row>
    <row r="36" spans="2:21" x14ac:dyDescent="0.35">
      <c r="B36" s="23"/>
      <c r="C36" s="14" t="s">
        <v>49</v>
      </c>
      <c r="D36" s="82" t="s">
        <v>38</v>
      </c>
      <c r="E36" s="87"/>
      <c r="F36" s="84"/>
      <c r="G36" s="10"/>
      <c r="H36" s="10"/>
      <c r="J36" s="15"/>
      <c r="M36" s="23"/>
      <c r="N36" s="14" t="s">
        <v>49</v>
      </c>
      <c r="O36" s="82" t="s">
        <v>38</v>
      </c>
      <c r="P36" s="87"/>
      <c r="Q36" s="84"/>
      <c r="R36" s="10"/>
      <c r="S36" s="10"/>
      <c r="T36" s="7"/>
      <c r="U36" s="15"/>
    </row>
    <row r="37" spans="2:21" ht="29" x14ac:dyDescent="0.35">
      <c r="B37" s="23"/>
      <c r="C37" s="79"/>
      <c r="D37" s="83"/>
      <c r="E37" s="70"/>
      <c r="F37" s="73"/>
      <c r="G37" s="66"/>
      <c r="H37" s="66"/>
      <c r="I37" s="35"/>
      <c r="J37" s="66"/>
      <c r="M37" s="23"/>
      <c r="N37" s="79" t="s">
        <v>70</v>
      </c>
      <c r="O37" s="83">
        <v>1000000</v>
      </c>
      <c r="P37" s="70"/>
      <c r="Q37" s="73"/>
      <c r="R37" s="66"/>
      <c r="S37" s="66"/>
      <c r="T37" s="35"/>
      <c r="U37" s="66">
        <f>SUM(O37:S37)</f>
        <v>1000000</v>
      </c>
    </row>
    <row r="38" spans="2:21" ht="87" x14ac:dyDescent="0.35">
      <c r="B38" s="23"/>
      <c r="C38" s="65"/>
      <c r="D38" s="83"/>
      <c r="E38" s="88"/>
      <c r="G38" s="66"/>
      <c r="H38" s="66"/>
      <c r="I38" s="35"/>
      <c r="J38" s="66"/>
      <c r="M38" s="23"/>
      <c r="N38" s="65" t="s">
        <v>71</v>
      </c>
      <c r="O38" s="83">
        <v>2000000</v>
      </c>
      <c r="P38" s="88"/>
      <c r="R38" s="66"/>
      <c r="S38" s="66"/>
      <c r="T38" s="35"/>
      <c r="U38" s="66">
        <f>SUM(O38:S38)</f>
        <v>2000000</v>
      </c>
    </row>
    <row r="39" spans="2:21" x14ac:dyDescent="0.35">
      <c r="B39" s="23"/>
      <c r="C39" s="25"/>
      <c r="D39" s="15"/>
      <c r="E39" s="86"/>
      <c r="F39" s="15"/>
      <c r="G39" s="15"/>
      <c r="H39" s="15"/>
      <c r="I39" s="35"/>
      <c r="J39" s="15">
        <f t="shared" si="12"/>
        <v>0</v>
      </c>
      <c r="M39" s="23"/>
      <c r="N39" s="25"/>
      <c r="O39" s="15"/>
      <c r="P39" s="86"/>
      <c r="Q39" s="15"/>
      <c r="R39" s="15"/>
      <c r="S39" s="15"/>
      <c r="T39" s="35"/>
      <c r="U39" s="15">
        <f t="shared" ref="U39:U42" si="19">SUM(O39:S39)</f>
        <v>0</v>
      </c>
    </row>
    <row r="40" spans="2:21" x14ac:dyDescent="0.35">
      <c r="B40" s="23"/>
      <c r="C40" s="25"/>
      <c r="D40" s="15"/>
      <c r="E40" s="15"/>
      <c r="F40" s="15"/>
      <c r="G40" s="15"/>
      <c r="H40" s="15"/>
      <c r="I40" s="35"/>
      <c r="J40" s="15">
        <f t="shared" si="12"/>
        <v>0</v>
      </c>
      <c r="M40" s="23"/>
      <c r="N40" s="25"/>
      <c r="O40" s="15"/>
      <c r="P40" s="15"/>
      <c r="Q40" s="15"/>
      <c r="R40" s="15"/>
      <c r="S40" s="15"/>
      <c r="T40" s="35"/>
      <c r="U40" s="15">
        <f t="shared" si="19"/>
        <v>0</v>
      </c>
    </row>
    <row r="41" spans="2:21" x14ac:dyDescent="0.35">
      <c r="B41" s="23"/>
      <c r="C41" s="25"/>
      <c r="D41" s="15"/>
      <c r="E41" s="15"/>
      <c r="F41" s="15"/>
      <c r="G41" s="15"/>
      <c r="H41" s="15"/>
      <c r="J41" s="15">
        <f t="shared" si="12"/>
        <v>0</v>
      </c>
      <c r="M41" s="23"/>
      <c r="N41" s="25"/>
      <c r="O41" s="15"/>
      <c r="P41" s="15"/>
      <c r="Q41" s="15"/>
      <c r="R41" s="15"/>
      <c r="S41" s="15"/>
      <c r="T41" s="7"/>
      <c r="U41" s="15">
        <f t="shared" si="19"/>
        <v>0</v>
      </c>
    </row>
    <row r="42" spans="2:21" ht="29" x14ac:dyDescent="0.35">
      <c r="B42" s="23"/>
      <c r="C42" s="9" t="s">
        <v>17</v>
      </c>
      <c r="D42" s="67"/>
      <c r="E42" s="67">
        <f t="shared" ref="E42:H42" si="20">SUM(E37:E41)</f>
        <v>0</v>
      </c>
      <c r="F42" s="67">
        <f t="shared" si="20"/>
        <v>0</v>
      </c>
      <c r="G42" s="67">
        <f t="shared" si="20"/>
        <v>0</v>
      </c>
      <c r="H42" s="67">
        <f t="shared" si="20"/>
        <v>0</v>
      </c>
      <c r="J42" s="67">
        <f t="shared" si="12"/>
        <v>0</v>
      </c>
      <c r="M42" s="23"/>
      <c r="N42" s="9" t="s">
        <v>17</v>
      </c>
      <c r="O42" s="67">
        <f>SUM(O37:O41)</f>
        <v>3000000</v>
      </c>
      <c r="P42" s="67">
        <f t="shared" ref="P42:S42" si="21">SUM(P37:P41)</f>
        <v>0</v>
      </c>
      <c r="Q42" s="67">
        <f t="shared" si="21"/>
        <v>0</v>
      </c>
      <c r="R42" s="67">
        <f t="shared" si="21"/>
        <v>0</v>
      </c>
      <c r="S42" s="67">
        <f t="shared" si="21"/>
        <v>0</v>
      </c>
      <c r="T42" s="7"/>
      <c r="U42" s="67">
        <f t="shared" si="19"/>
        <v>3000000</v>
      </c>
    </row>
    <row r="43" spans="2:21" x14ac:dyDescent="0.35">
      <c r="B43" s="23"/>
      <c r="C43" s="14" t="s">
        <v>51</v>
      </c>
      <c r="D43" s="13" t="s">
        <v>38</v>
      </c>
      <c r="E43" s="10"/>
      <c r="F43" s="10"/>
      <c r="G43" s="10"/>
      <c r="H43" s="10"/>
      <c r="J43" s="15"/>
      <c r="M43" s="23"/>
      <c r="N43" s="14" t="s">
        <v>51</v>
      </c>
      <c r="O43" s="13" t="s">
        <v>38</v>
      </c>
      <c r="P43" s="10"/>
      <c r="Q43" s="10"/>
      <c r="R43" s="10"/>
      <c r="S43" s="10"/>
      <c r="T43" s="7"/>
      <c r="U43" s="15"/>
    </row>
    <row r="44" spans="2:21" ht="72.5" x14ac:dyDescent="0.35">
      <c r="B44" s="23"/>
      <c r="C44" s="65" t="s">
        <v>72</v>
      </c>
      <c r="D44" s="66">
        <v>3600000</v>
      </c>
      <c r="E44" s="66">
        <v>5100000</v>
      </c>
      <c r="F44" s="66">
        <v>6100000</v>
      </c>
      <c r="G44" s="66">
        <v>1600000</v>
      </c>
      <c r="H44" s="66">
        <v>1600000</v>
      </c>
      <c r="I44" s="35"/>
      <c r="J44" s="66">
        <f t="shared" si="12"/>
        <v>18000000</v>
      </c>
      <c r="M44" s="23"/>
      <c r="N44" s="65" t="s">
        <v>73</v>
      </c>
      <c r="O44" s="66"/>
      <c r="P44" s="66">
        <v>3500000</v>
      </c>
      <c r="Q44" s="66">
        <v>4500000</v>
      </c>
      <c r="R44" s="66">
        <v>0</v>
      </c>
      <c r="S44" s="66">
        <v>0</v>
      </c>
      <c r="T44" s="35"/>
      <c r="U44" s="66">
        <f t="shared" ref="U44:U51" si="22">SUM(O44:S44)</f>
        <v>8000000</v>
      </c>
    </row>
    <row r="45" spans="2:21" ht="72.5" x14ac:dyDescent="0.35">
      <c r="B45" s="23"/>
      <c r="C45" s="65"/>
      <c r="D45" s="66"/>
      <c r="E45" s="66"/>
      <c r="F45" s="66"/>
      <c r="G45" s="66"/>
      <c r="H45" s="66"/>
      <c r="I45" s="35"/>
      <c r="J45" s="66"/>
      <c r="M45" s="23"/>
      <c r="N45" s="65" t="s">
        <v>74</v>
      </c>
      <c r="O45" s="66"/>
      <c r="P45" s="66">
        <v>1000000</v>
      </c>
      <c r="Q45" s="66">
        <v>1000000</v>
      </c>
      <c r="R45" s="66">
        <v>1000000</v>
      </c>
      <c r="S45" s="66">
        <v>1000000</v>
      </c>
      <c r="T45" s="35"/>
      <c r="U45" s="66">
        <f t="shared" si="22"/>
        <v>4000000</v>
      </c>
    </row>
    <row r="46" spans="2:21" ht="52.5" customHeight="1" x14ac:dyDescent="0.35">
      <c r="B46" s="23"/>
      <c r="C46" s="25"/>
      <c r="D46" s="15"/>
      <c r="E46" s="15"/>
      <c r="F46" s="15"/>
      <c r="G46" s="15"/>
      <c r="H46" s="15"/>
      <c r="I46" s="35"/>
      <c r="J46" s="15">
        <f t="shared" si="12"/>
        <v>0</v>
      </c>
      <c r="M46" s="23"/>
      <c r="N46" s="65" t="s">
        <v>75</v>
      </c>
      <c r="O46" s="66">
        <v>600000</v>
      </c>
      <c r="P46" s="66">
        <v>600000</v>
      </c>
      <c r="Q46" s="66">
        <v>600000</v>
      </c>
      <c r="R46" s="66">
        <v>600000</v>
      </c>
      <c r="S46" s="66">
        <v>600000</v>
      </c>
      <c r="T46" s="66"/>
      <c r="U46" s="66">
        <f t="shared" si="22"/>
        <v>3000000</v>
      </c>
    </row>
    <row r="47" spans="2:21" x14ac:dyDescent="0.35">
      <c r="B47" s="23"/>
      <c r="C47" s="25"/>
      <c r="D47" s="15"/>
      <c r="E47" s="11"/>
      <c r="F47" s="11"/>
      <c r="G47" s="11"/>
      <c r="H47" s="11"/>
      <c r="J47" s="15">
        <f t="shared" si="12"/>
        <v>0</v>
      </c>
      <c r="M47" s="23"/>
      <c r="N47" s="25"/>
      <c r="O47" s="15"/>
      <c r="P47" s="11"/>
      <c r="Q47" s="11"/>
      <c r="R47" s="11"/>
      <c r="S47" s="11"/>
      <c r="T47" s="7"/>
      <c r="U47" s="15">
        <f t="shared" si="22"/>
        <v>0</v>
      </c>
    </row>
    <row r="48" spans="2:21" x14ac:dyDescent="0.35">
      <c r="B48" s="23"/>
      <c r="C48" s="25"/>
      <c r="D48" s="15"/>
      <c r="E48" s="11"/>
      <c r="F48" s="11"/>
      <c r="G48" s="11"/>
      <c r="H48" s="11"/>
      <c r="J48" s="15">
        <f t="shared" si="12"/>
        <v>0</v>
      </c>
      <c r="M48" s="23"/>
      <c r="N48" s="25"/>
      <c r="O48" s="15"/>
      <c r="P48" s="11"/>
      <c r="Q48" s="11"/>
      <c r="R48" s="11"/>
      <c r="S48" s="11"/>
      <c r="T48" s="7"/>
      <c r="U48" s="15">
        <f t="shared" si="22"/>
        <v>0</v>
      </c>
    </row>
    <row r="49" spans="2:21" x14ac:dyDescent="0.35">
      <c r="B49" s="23"/>
      <c r="C49" s="10"/>
      <c r="D49" s="15"/>
      <c r="E49" s="11"/>
      <c r="F49" s="11"/>
      <c r="G49" s="11"/>
      <c r="H49" s="11"/>
      <c r="J49" s="15">
        <f t="shared" si="12"/>
        <v>0</v>
      </c>
      <c r="M49" s="23"/>
      <c r="N49" s="10"/>
      <c r="O49" s="15"/>
      <c r="P49" s="11"/>
      <c r="Q49" s="11"/>
      <c r="R49" s="11"/>
      <c r="S49" s="11"/>
      <c r="T49" s="7"/>
      <c r="U49" s="15">
        <f t="shared" si="22"/>
        <v>0</v>
      </c>
    </row>
    <row r="50" spans="2:21" x14ac:dyDescent="0.35">
      <c r="B50" s="24"/>
      <c r="C50" s="9" t="s">
        <v>18</v>
      </c>
      <c r="D50" s="67">
        <f>SUM(D44:D49)</f>
        <v>3600000</v>
      </c>
      <c r="E50" s="67">
        <f t="shared" ref="E50:H50" si="23">SUM(E44:E49)</f>
        <v>5100000</v>
      </c>
      <c r="F50" s="67">
        <f t="shared" si="23"/>
        <v>6100000</v>
      </c>
      <c r="G50" s="67">
        <f t="shared" si="23"/>
        <v>1600000</v>
      </c>
      <c r="H50" s="67">
        <f t="shared" si="23"/>
        <v>1600000</v>
      </c>
      <c r="J50" s="67">
        <f t="shared" si="12"/>
        <v>18000000</v>
      </c>
      <c r="M50" s="24"/>
      <c r="N50" s="9" t="s">
        <v>18</v>
      </c>
      <c r="O50" s="67">
        <f>SUM(O44:O49)</f>
        <v>600000</v>
      </c>
      <c r="P50" s="67">
        <f t="shared" ref="P50:S50" si="24">SUM(P44:P49)</f>
        <v>5100000</v>
      </c>
      <c r="Q50" s="67">
        <f t="shared" si="24"/>
        <v>6100000</v>
      </c>
      <c r="R50" s="67">
        <f t="shared" si="24"/>
        <v>1600000</v>
      </c>
      <c r="S50" s="67">
        <f t="shared" si="24"/>
        <v>1600000</v>
      </c>
      <c r="T50" s="7"/>
      <c r="U50" s="67">
        <f t="shared" si="22"/>
        <v>15000000</v>
      </c>
    </row>
    <row r="51" spans="2:21" x14ac:dyDescent="0.35">
      <c r="B51" s="24"/>
      <c r="C51" s="9" t="s">
        <v>19</v>
      </c>
      <c r="D51" s="67">
        <f>SUM(D50,D42,D35,D31,D27,D16,D11)</f>
        <v>3600000</v>
      </c>
      <c r="E51" s="67">
        <f t="shared" ref="E51:H51" si="25">SUM(E50,E42,E35,E31,E27,E16,E11)</f>
        <v>5100000</v>
      </c>
      <c r="F51" s="67">
        <f t="shared" si="25"/>
        <v>6100000</v>
      </c>
      <c r="G51" s="67">
        <f t="shared" si="25"/>
        <v>1600000</v>
      </c>
      <c r="H51" s="67">
        <f t="shared" si="25"/>
        <v>1600000</v>
      </c>
      <c r="J51" s="67">
        <f t="shared" si="12"/>
        <v>18000000</v>
      </c>
      <c r="M51" s="24"/>
      <c r="N51" s="9" t="s">
        <v>19</v>
      </c>
      <c r="O51" s="67">
        <f>SUM(O50,O42,O35,O31,O27,O16,O11)</f>
        <v>3600000</v>
      </c>
      <c r="P51" s="67">
        <f t="shared" ref="P51:S51" si="26">SUM(P50,P42,P35,P31,P27,P16,P11)</f>
        <v>5100000</v>
      </c>
      <c r="Q51" s="67">
        <f t="shared" si="26"/>
        <v>6100000</v>
      </c>
      <c r="R51" s="67">
        <f t="shared" si="26"/>
        <v>1600000</v>
      </c>
      <c r="S51" s="67">
        <f t="shared" si="26"/>
        <v>1600000</v>
      </c>
      <c r="T51" s="7"/>
      <c r="U51" s="67">
        <f t="shared" si="22"/>
        <v>18000000</v>
      </c>
    </row>
    <row r="52" spans="2:21" x14ac:dyDescent="0.35">
      <c r="B52" s="6"/>
      <c r="D52"/>
      <c r="E52"/>
      <c r="H52"/>
      <c r="I52"/>
      <c r="J52" t="s">
        <v>20</v>
      </c>
      <c r="M52" s="6"/>
      <c r="U52" t="s">
        <v>20</v>
      </c>
    </row>
    <row r="53" spans="2:21" ht="29" x14ac:dyDescent="0.35">
      <c r="B53" s="64" t="s">
        <v>54</v>
      </c>
      <c r="C53" s="17" t="s">
        <v>54</v>
      </c>
      <c r="D53" s="18"/>
      <c r="E53" s="18"/>
      <c r="F53" s="18"/>
      <c r="G53" s="18"/>
      <c r="H53" s="18"/>
      <c r="I53"/>
      <c r="J53" s="18" t="s">
        <v>20</v>
      </c>
      <c r="M53" s="64" t="s">
        <v>54</v>
      </c>
      <c r="N53" s="17" t="s">
        <v>54</v>
      </c>
      <c r="O53" s="18"/>
      <c r="P53" s="18"/>
      <c r="Q53" s="18"/>
      <c r="R53" s="18"/>
      <c r="S53" s="18"/>
      <c r="U53" s="18" t="s">
        <v>20</v>
      </c>
    </row>
    <row r="54" spans="2:21" x14ac:dyDescent="0.35">
      <c r="B54" s="23"/>
      <c r="C54" s="25"/>
      <c r="D54" s="13"/>
      <c r="E54" s="10"/>
      <c r="F54" s="10"/>
      <c r="G54" s="10"/>
      <c r="H54" s="10"/>
      <c r="J54" s="15">
        <f>SUM(D54:H54)</f>
        <v>0</v>
      </c>
      <c r="M54" s="23"/>
      <c r="N54" s="25"/>
      <c r="O54" s="13"/>
      <c r="P54" s="10"/>
      <c r="Q54" s="10"/>
      <c r="R54" s="10"/>
      <c r="S54" s="10"/>
      <c r="T54" s="7"/>
      <c r="U54" s="15">
        <f>SUM(O54:S54)</f>
        <v>0</v>
      </c>
    </row>
    <row r="55" spans="2:21" x14ac:dyDescent="0.35">
      <c r="B55" s="23"/>
      <c r="C55" s="25"/>
      <c r="D55" s="13"/>
      <c r="E55" s="10"/>
      <c r="F55" s="10"/>
      <c r="G55" s="10"/>
      <c r="H55" s="10"/>
      <c r="J55" s="15">
        <f t="shared" ref="J55:J56" si="27">SUM(D55:H55)</f>
        <v>0</v>
      </c>
      <c r="M55" s="23"/>
      <c r="N55" s="25"/>
      <c r="O55" s="13"/>
      <c r="P55" s="10"/>
      <c r="Q55" s="10"/>
      <c r="R55" s="10"/>
      <c r="S55" s="10"/>
      <c r="T55" s="7"/>
      <c r="U55" s="15">
        <f t="shared" ref="U55:U56" si="28">SUM(O55:S55)</f>
        <v>0</v>
      </c>
    </row>
    <row r="56" spans="2:21" x14ac:dyDescent="0.35">
      <c r="B56" s="24"/>
      <c r="C56" s="9" t="s">
        <v>21</v>
      </c>
      <c r="D56" s="16">
        <f>SUM(D54:D55)</f>
        <v>0</v>
      </c>
      <c r="E56" s="16">
        <f t="shared" ref="E56:H56" si="29">SUM(E54:E55)</f>
        <v>0</v>
      </c>
      <c r="F56" s="16">
        <f t="shared" si="29"/>
        <v>0</v>
      </c>
      <c r="G56" s="16">
        <f t="shared" si="29"/>
        <v>0</v>
      </c>
      <c r="H56" s="16">
        <f t="shared" si="29"/>
        <v>0</v>
      </c>
      <c r="J56" s="16">
        <f t="shared" si="27"/>
        <v>0</v>
      </c>
      <c r="M56" s="24"/>
      <c r="N56" s="9" t="s">
        <v>21</v>
      </c>
      <c r="O56" s="16">
        <f>SUM(O54:O55)</f>
        <v>0</v>
      </c>
      <c r="P56" s="16">
        <f t="shared" ref="P56:S56" si="30">SUM(P54:P55)</f>
        <v>0</v>
      </c>
      <c r="Q56" s="16">
        <f t="shared" si="30"/>
        <v>0</v>
      </c>
      <c r="R56" s="16">
        <f t="shared" si="30"/>
        <v>0</v>
      </c>
      <c r="S56" s="16">
        <f t="shared" si="30"/>
        <v>0</v>
      </c>
      <c r="T56" s="7"/>
      <c r="U56" s="16">
        <f t="shared" si="28"/>
        <v>0</v>
      </c>
    </row>
    <row r="57" spans="2:21" x14ac:dyDescent="0.35">
      <c r="B57" s="6"/>
      <c r="D57"/>
      <c r="E57"/>
      <c r="H57"/>
      <c r="I57"/>
      <c r="J57" t="s">
        <v>20</v>
      </c>
      <c r="M57" s="6"/>
      <c r="U57" t="s">
        <v>20</v>
      </c>
    </row>
    <row r="58" spans="2:21" s="1" customFormat="1" ht="29" x14ac:dyDescent="0.35">
      <c r="B58" s="19" t="s">
        <v>22</v>
      </c>
      <c r="C58" s="19"/>
      <c r="D58" s="80">
        <f>SUM(D56,D51)</f>
        <v>3600000</v>
      </c>
      <c r="E58" s="80">
        <f t="shared" ref="E58:J58" si="31">SUM(E56,E51)</f>
        <v>5100000</v>
      </c>
      <c r="F58" s="80">
        <f t="shared" si="31"/>
        <v>6100000</v>
      </c>
      <c r="G58" s="80">
        <f t="shared" si="31"/>
        <v>1600000</v>
      </c>
      <c r="H58" s="80">
        <f t="shared" si="31"/>
        <v>1600000</v>
      </c>
      <c r="I58" s="7">
        <f>SUM(I56,I51)</f>
        <v>0</v>
      </c>
      <c r="J58" s="80">
        <f t="shared" si="31"/>
        <v>18000000</v>
      </c>
      <c r="M58" s="19" t="s">
        <v>22</v>
      </c>
      <c r="N58" s="19"/>
      <c r="O58" s="80">
        <f>SUM(O56,O51)</f>
        <v>3600000</v>
      </c>
      <c r="P58" s="80">
        <f t="shared" ref="P58:S58" si="32">SUM(P56,P51)</f>
        <v>5100000</v>
      </c>
      <c r="Q58" s="80">
        <f t="shared" si="32"/>
        <v>6100000</v>
      </c>
      <c r="R58" s="80">
        <f t="shared" si="32"/>
        <v>1600000</v>
      </c>
      <c r="S58" s="80">
        <f t="shared" si="32"/>
        <v>1600000</v>
      </c>
      <c r="T58" s="7">
        <f>SUM(T56,T51)</f>
        <v>0</v>
      </c>
      <c r="U58" s="80">
        <f t="shared" ref="U58" si="33">SUM(U56,U51)</f>
        <v>18000000</v>
      </c>
    </row>
    <row r="59" spans="2:21" x14ac:dyDescent="0.35">
      <c r="B59" s="6"/>
    </row>
    <row r="60" spans="2:21" x14ac:dyDescent="0.35">
      <c r="B60" s="6"/>
    </row>
    <row r="61" spans="2:21" x14ac:dyDescent="0.35">
      <c r="B61" s="6"/>
    </row>
    <row r="62" spans="2:21" x14ac:dyDescent="0.35">
      <c r="B62" s="6"/>
    </row>
    <row r="63" spans="2:21" x14ac:dyDescent="0.35">
      <c r="B63" s="6"/>
    </row>
    <row r="64" spans="2:21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  <row r="73" spans="2:2" x14ac:dyDescent="0.35">
      <c r="B73" s="6"/>
    </row>
  </sheetData>
  <pageMargins left="0.7" right="0.7" top="0.75" bottom="0.75" header="0.3" footer="0.3"/>
  <pageSetup scale="89" fitToHeight="0" orientation="landscape" r:id="rId1"/>
  <ignoredErrors>
    <ignoredError sqref="J44 J39 J33 J20:J26 J8 J46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1:AM72"/>
  <sheetViews>
    <sheetView showGridLines="0" zoomScale="85" zoomScaleNormal="85" workbookViewId="0">
      <pane xSplit="3" ySplit="6" topLeftCell="R47" activePane="bottomRight" state="frozen"/>
      <selection pane="topRight" activeCell="R20" sqref="R20:W20"/>
      <selection pane="bottomLeft" activeCell="R20" sqref="R20:W20"/>
      <selection pane="bottomRight" activeCell="R47" sqref="R47"/>
    </sheetView>
  </sheetViews>
  <sheetFormatPr defaultColWidth="9.1796875" defaultRowHeight="14.5" x14ac:dyDescent="0.35"/>
  <cols>
    <col min="1" max="1" width="3.1796875" customWidth="1"/>
    <col min="2" max="2" width="10" customWidth="1"/>
    <col min="3" max="3" width="46.81640625" customWidth="1"/>
    <col min="4" max="4" width="12.7265625" style="6" customWidth="1"/>
    <col min="5" max="5" width="12.453125" style="2" customWidth="1"/>
    <col min="6" max="6" width="12.81640625" customWidth="1"/>
    <col min="7" max="7" width="12.453125" customWidth="1"/>
    <col min="8" max="8" width="12.7265625" style="2" customWidth="1"/>
    <col min="9" max="9" width="4" style="7" customWidth="1"/>
    <col min="10" max="10" width="12.7265625" bestFit="1" customWidth="1"/>
    <col min="11" max="11" width="10.1796875" customWidth="1"/>
    <col min="12" max="12" width="13.54296875" customWidth="1"/>
    <col min="13" max="13" width="21.26953125" customWidth="1"/>
    <col min="14" max="14" width="14.453125" customWidth="1"/>
    <col min="15" max="15" width="14.7265625" customWidth="1"/>
    <col min="16" max="16" width="14" customWidth="1"/>
    <col min="17" max="17" width="14.1796875" customWidth="1"/>
    <col min="18" max="18" width="13.81640625" customWidth="1"/>
    <col min="19" max="19" width="4.7265625" customWidth="1"/>
    <col min="20" max="20" width="14.453125" customWidth="1"/>
  </cols>
  <sheetData>
    <row r="1" spans="2:39" x14ac:dyDescent="0.35">
      <c r="E1" s="2" t="s">
        <v>35</v>
      </c>
    </row>
    <row r="2" spans="2:39" ht="23.5" x14ac:dyDescent="0.55000000000000004">
      <c r="B2" s="30" t="s">
        <v>34</v>
      </c>
    </row>
    <row r="3" spans="2:39" x14ac:dyDescent="0.35">
      <c r="B3" s="59" t="s">
        <v>36</v>
      </c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  <c r="L5" s="36" t="s">
        <v>2</v>
      </c>
      <c r="M5" s="37"/>
      <c r="N5" s="37"/>
      <c r="O5" s="37"/>
      <c r="P5" s="37"/>
      <c r="Q5" s="37"/>
      <c r="R5" s="37"/>
      <c r="S5" s="37"/>
      <c r="T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  <c r="L6" s="39" t="s">
        <v>3</v>
      </c>
      <c r="M6" s="39" t="s">
        <v>4</v>
      </c>
      <c r="N6" s="39" t="s">
        <v>5</v>
      </c>
      <c r="O6" s="40" t="s">
        <v>6</v>
      </c>
      <c r="P6" s="40" t="s">
        <v>7</v>
      </c>
      <c r="Q6" s="40" t="s">
        <v>8</v>
      </c>
      <c r="R6" s="41" t="s">
        <v>9</v>
      </c>
      <c r="S6" s="42"/>
      <c r="T6" s="43" t="s">
        <v>10</v>
      </c>
    </row>
    <row r="7" spans="2:39" s="5" customFormat="1" x14ac:dyDescent="0.35">
      <c r="B7" s="22" t="s">
        <v>11</v>
      </c>
      <c r="C7" s="26" t="s">
        <v>37</v>
      </c>
      <c r="D7" s="10" t="s">
        <v>38</v>
      </c>
      <c r="E7" s="10" t="s">
        <v>38</v>
      </c>
      <c r="F7" s="10" t="s">
        <v>38</v>
      </c>
      <c r="G7" s="10"/>
      <c r="H7" s="10" t="s">
        <v>38</v>
      </c>
      <c r="I7" s="7"/>
      <c r="J7" s="8" t="s">
        <v>38</v>
      </c>
      <c r="K7"/>
      <c r="L7" s="22" t="s">
        <v>11</v>
      </c>
      <c r="M7" s="26" t="s">
        <v>37</v>
      </c>
      <c r="N7" s="10" t="s">
        <v>38</v>
      </c>
      <c r="O7" s="10" t="s">
        <v>38</v>
      </c>
      <c r="P7" s="10" t="s">
        <v>38</v>
      </c>
      <c r="Q7" s="10"/>
      <c r="R7" s="10" t="s">
        <v>38</v>
      </c>
      <c r="S7" s="7"/>
      <c r="T7" s="8" t="s">
        <v>38</v>
      </c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23"/>
      <c r="C8" s="25"/>
      <c r="D8" s="15"/>
      <c r="E8" s="15"/>
      <c r="F8" s="15"/>
      <c r="G8" s="15"/>
      <c r="H8" s="15"/>
      <c r="I8" s="35"/>
      <c r="J8" s="15">
        <f>SUM(D8:H8)</f>
        <v>0</v>
      </c>
      <c r="L8" s="23"/>
      <c r="M8" s="25"/>
      <c r="N8" s="15"/>
      <c r="O8" s="15"/>
      <c r="P8" s="15"/>
      <c r="Q8" s="15"/>
      <c r="R8" s="15"/>
      <c r="S8" s="35"/>
      <c r="T8" s="15">
        <f>SUM(N8:R8)</f>
        <v>0</v>
      </c>
    </row>
    <row r="9" spans="2:39" x14ac:dyDescent="0.35">
      <c r="B9" s="23"/>
      <c r="C9" s="25"/>
      <c r="D9" s="15"/>
      <c r="E9" s="15"/>
      <c r="F9" s="15"/>
      <c r="G9" s="15"/>
      <c r="H9" s="15"/>
      <c r="J9" s="15">
        <f>SUM(D9:H9)</f>
        <v>0</v>
      </c>
      <c r="L9" s="23"/>
      <c r="M9" s="25"/>
      <c r="N9" s="15"/>
      <c r="O9" s="15"/>
      <c r="P9" s="15"/>
      <c r="Q9" s="15"/>
      <c r="R9" s="15"/>
      <c r="S9" s="7"/>
      <c r="T9" s="15">
        <f>SUM(N9:R9)</f>
        <v>0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>
        <f>SUM(D10:H10)</f>
        <v>0</v>
      </c>
      <c r="L10" s="23"/>
      <c r="M10" s="27"/>
      <c r="N10" s="15"/>
      <c r="O10" s="11"/>
      <c r="P10" s="11"/>
      <c r="Q10" s="11"/>
      <c r="R10" s="11"/>
      <c r="S10" s="7"/>
      <c r="T10" s="15">
        <f>SUM(N10:R10)</f>
        <v>0</v>
      </c>
    </row>
    <row r="11" spans="2:39" x14ac:dyDescent="0.3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J11" s="16">
        <f t="shared" si="0"/>
        <v>0</v>
      </c>
      <c r="L11" s="23"/>
      <c r="M11" s="9" t="s">
        <v>12</v>
      </c>
      <c r="N11" s="16">
        <f>SUM(N8:N10)</f>
        <v>0</v>
      </c>
      <c r="O11" s="16">
        <f t="shared" ref="O11:T11" si="1">SUM(O8:O10)</f>
        <v>0</v>
      </c>
      <c r="P11" s="16">
        <f t="shared" si="1"/>
        <v>0</v>
      </c>
      <c r="Q11" s="16">
        <f t="shared" si="1"/>
        <v>0</v>
      </c>
      <c r="R11" s="16">
        <f t="shared" si="1"/>
        <v>0</v>
      </c>
      <c r="S11" s="7"/>
      <c r="T11" s="16">
        <f t="shared" si="1"/>
        <v>0</v>
      </c>
    </row>
    <row r="12" spans="2:39" x14ac:dyDescent="0.35">
      <c r="B12" s="23"/>
      <c r="C12" s="14" t="s">
        <v>41</v>
      </c>
      <c r="D12" s="13" t="s">
        <v>38</v>
      </c>
      <c r="E12" s="10"/>
      <c r="F12" s="10"/>
      <c r="G12" s="10"/>
      <c r="H12" s="10"/>
      <c r="J12" s="8" t="s">
        <v>38</v>
      </c>
      <c r="L12" s="23"/>
      <c r="M12" s="14" t="s">
        <v>41</v>
      </c>
      <c r="N12" s="13" t="s">
        <v>38</v>
      </c>
      <c r="O12" s="10"/>
      <c r="P12" s="10"/>
      <c r="Q12" s="10"/>
      <c r="R12" s="10"/>
      <c r="S12" s="7"/>
      <c r="T12" s="8" t="s">
        <v>38</v>
      </c>
    </row>
    <row r="13" spans="2:39" x14ac:dyDescent="0.35">
      <c r="B13" s="23"/>
      <c r="C13" s="25"/>
      <c r="D13" s="15"/>
      <c r="E13" s="15"/>
      <c r="F13" s="15"/>
      <c r="G13" s="15"/>
      <c r="H13" s="15"/>
      <c r="J13" s="15">
        <f>SUM(D13:H13)</f>
        <v>0</v>
      </c>
      <c r="L13" s="23"/>
      <c r="M13" s="25"/>
      <c r="N13" s="15"/>
      <c r="O13" s="15"/>
      <c r="P13" s="15"/>
      <c r="Q13" s="15"/>
      <c r="R13" s="15"/>
      <c r="S13" s="7"/>
      <c r="T13" s="15">
        <f>SUM(N13:R13)</f>
        <v>0</v>
      </c>
    </row>
    <row r="14" spans="2:39" x14ac:dyDescent="0.3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  <c r="L14" s="23"/>
      <c r="M14" s="25"/>
      <c r="N14" s="15"/>
      <c r="O14" s="15"/>
      <c r="P14" s="15"/>
      <c r="Q14" s="15"/>
      <c r="R14" s="15"/>
      <c r="S14" s="7"/>
      <c r="T14" s="15">
        <f t="shared" ref="T14:T15" si="3">SUM(N14:R14)</f>
        <v>0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2"/>
        <v>0</v>
      </c>
      <c r="L15" s="23"/>
      <c r="M15" s="10"/>
      <c r="N15" s="15"/>
      <c r="O15" s="11"/>
      <c r="P15" s="11"/>
      <c r="Q15" s="11"/>
      <c r="R15" s="11"/>
      <c r="S15" s="7"/>
      <c r="T15" s="15">
        <f t="shared" si="3"/>
        <v>0</v>
      </c>
    </row>
    <row r="16" spans="2:39" ht="29" x14ac:dyDescent="0.35">
      <c r="B16" s="23"/>
      <c r="C16" s="9" t="s">
        <v>13</v>
      </c>
      <c r="D16" s="16">
        <f>SUM(D13:D15)</f>
        <v>0</v>
      </c>
      <c r="E16" s="16">
        <f t="shared" ref="E16:J16" si="4">SUM(E13:E15)</f>
        <v>0</v>
      </c>
      <c r="F16" s="16">
        <f t="shared" si="4"/>
        <v>0</v>
      </c>
      <c r="G16" s="16">
        <f t="shared" si="4"/>
        <v>0</v>
      </c>
      <c r="H16" s="16">
        <f t="shared" si="4"/>
        <v>0</v>
      </c>
      <c r="J16" s="16">
        <f t="shared" si="4"/>
        <v>0</v>
      </c>
      <c r="L16" s="23"/>
      <c r="M16" s="9" t="s">
        <v>13</v>
      </c>
      <c r="N16" s="16">
        <f>SUM(N13:N15)</f>
        <v>0</v>
      </c>
      <c r="O16" s="16">
        <f t="shared" ref="O16:T16" si="5">SUM(O13:O15)</f>
        <v>0</v>
      </c>
      <c r="P16" s="16">
        <f t="shared" si="5"/>
        <v>0</v>
      </c>
      <c r="Q16" s="16">
        <f t="shared" si="5"/>
        <v>0</v>
      </c>
      <c r="R16" s="16">
        <f t="shared" si="5"/>
        <v>0</v>
      </c>
      <c r="S16" s="7"/>
      <c r="T16" s="16">
        <f t="shared" si="5"/>
        <v>0</v>
      </c>
    </row>
    <row r="17" spans="2:20" x14ac:dyDescent="0.35">
      <c r="B17" s="23"/>
      <c r="C17" s="14" t="s">
        <v>43</v>
      </c>
      <c r="D17" s="13" t="s">
        <v>38</v>
      </c>
      <c r="E17" s="10"/>
      <c r="F17" s="10"/>
      <c r="G17" s="10"/>
      <c r="H17" s="10"/>
      <c r="J17" s="8" t="s">
        <v>38</v>
      </c>
      <c r="L17" s="23"/>
      <c r="M17" s="14" t="s">
        <v>43</v>
      </c>
      <c r="N17" s="13" t="s">
        <v>38</v>
      </c>
      <c r="O17" s="10"/>
      <c r="P17" s="10"/>
      <c r="Q17" s="10"/>
      <c r="R17" s="10"/>
      <c r="S17" s="7"/>
      <c r="T17" s="8" t="s">
        <v>38</v>
      </c>
    </row>
    <row r="18" spans="2:20" x14ac:dyDescent="0.35">
      <c r="B18" s="23"/>
      <c r="C18" s="25"/>
      <c r="D18" s="13"/>
      <c r="E18" s="10"/>
      <c r="F18" s="10"/>
      <c r="G18" s="10"/>
      <c r="H18" s="10"/>
      <c r="J18" s="15">
        <f t="shared" ref="J18:J19" si="6">SUM(D18:H18)</f>
        <v>0</v>
      </c>
      <c r="L18" s="23"/>
      <c r="M18" s="25"/>
      <c r="N18" s="13"/>
      <c r="O18" s="10"/>
      <c r="P18" s="10"/>
      <c r="Q18" s="10"/>
      <c r="R18" s="10"/>
      <c r="S18" s="7"/>
      <c r="T18" s="15">
        <f t="shared" ref="T18:T19" si="7">SUM(N18:R18)</f>
        <v>0</v>
      </c>
    </row>
    <row r="19" spans="2:20" x14ac:dyDescent="0.35">
      <c r="B19" s="23"/>
      <c r="C19" s="29"/>
      <c r="D19" s="15" t="s">
        <v>46</v>
      </c>
      <c r="E19" s="11" t="s">
        <v>46</v>
      </c>
      <c r="F19" s="11" t="s">
        <v>46</v>
      </c>
      <c r="G19" s="11"/>
      <c r="H19" s="11"/>
      <c r="J19" s="15">
        <f t="shared" si="6"/>
        <v>0</v>
      </c>
      <c r="L19" s="23"/>
      <c r="M19" s="29"/>
      <c r="N19" s="15" t="s">
        <v>46</v>
      </c>
      <c r="O19" s="11" t="s">
        <v>46</v>
      </c>
      <c r="P19" s="11" t="s">
        <v>46</v>
      </c>
      <c r="Q19" s="11"/>
      <c r="R19" s="11"/>
      <c r="S19" s="7"/>
      <c r="T19" s="15">
        <f t="shared" si="7"/>
        <v>0</v>
      </c>
    </row>
    <row r="20" spans="2:20" x14ac:dyDescent="0.35">
      <c r="B20" s="23"/>
      <c r="C20" s="29"/>
      <c r="D20" s="15"/>
      <c r="E20" s="15"/>
      <c r="F20" s="15"/>
      <c r="G20" s="15"/>
      <c r="H20" s="15"/>
      <c r="I20" s="35"/>
      <c r="J20" s="15">
        <f>SUM(D20:H20)</f>
        <v>0</v>
      </c>
      <c r="L20" s="23"/>
      <c r="M20" s="29"/>
      <c r="N20" s="15"/>
      <c r="O20" s="15"/>
      <c r="P20" s="15"/>
      <c r="Q20" s="15"/>
      <c r="R20" s="15"/>
      <c r="S20" s="35"/>
      <c r="T20" s="15">
        <f>SUM(N20:R20)</f>
        <v>0</v>
      </c>
    </row>
    <row r="21" spans="2:20" x14ac:dyDescent="0.35">
      <c r="B21" s="23"/>
      <c r="C21" s="29"/>
      <c r="D21" s="15"/>
      <c r="E21" s="15"/>
      <c r="F21" s="15"/>
      <c r="G21" s="15"/>
      <c r="H21" s="15"/>
      <c r="I21" s="35"/>
      <c r="J21" s="15">
        <f t="shared" ref="J21:J26" si="8">SUM(D21:H21)</f>
        <v>0</v>
      </c>
      <c r="L21" s="23"/>
      <c r="M21" s="29"/>
      <c r="N21" s="15"/>
      <c r="O21" s="15"/>
      <c r="P21" s="15"/>
      <c r="Q21" s="15"/>
      <c r="R21" s="15"/>
      <c r="S21" s="35"/>
      <c r="T21" s="15">
        <f t="shared" ref="T21:T26" si="9">SUM(N21:R21)</f>
        <v>0</v>
      </c>
    </row>
    <row r="22" spans="2:20" x14ac:dyDescent="0.35">
      <c r="B22" s="23"/>
      <c r="C22" s="25"/>
      <c r="D22" s="15"/>
      <c r="E22" s="15"/>
      <c r="F22" s="15"/>
      <c r="G22" s="15"/>
      <c r="H22" s="15"/>
      <c r="I22" s="35"/>
      <c r="J22" s="15">
        <f t="shared" si="8"/>
        <v>0</v>
      </c>
      <c r="L22" s="23"/>
      <c r="M22" s="25"/>
      <c r="N22" s="15"/>
      <c r="O22" s="15"/>
      <c r="P22" s="15"/>
      <c r="Q22" s="15"/>
      <c r="R22" s="15"/>
      <c r="S22" s="35"/>
      <c r="T22" s="15">
        <f t="shared" si="9"/>
        <v>0</v>
      </c>
    </row>
    <row r="23" spans="2:20" x14ac:dyDescent="0.35">
      <c r="B23" s="23"/>
      <c r="C23" s="29"/>
      <c r="D23" s="15"/>
      <c r="E23" s="15"/>
      <c r="F23" s="15"/>
      <c r="G23" s="15"/>
      <c r="H23" s="15"/>
      <c r="I23" s="35"/>
      <c r="J23" s="15">
        <f t="shared" si="8"/>
        <v>0</v>
      </c>
      <c r="L23" s="23"/>
      <c r="M23" s="29"/>
      <c r="N23" s="15"/>
      <c r="O23" s="15"/>
      <c r="P23" s="15"/>
      <c r="Q23" s="15"/>
      <c r="R23" s="15"/>
      <c r="S23" s="35"/>
      <c r="T23" s="15">
        <f t="shared" si="9"/>
        <v>0</v>
      </c>
    </row>
    <row r="24" spans="2:20" x14ac:dyDescent="0.35">
      <c r="B24" s="23"/>
      <c r="C24" s="29"/>
      <c r="D24" s="15"/>
      <c r="E24" s="15"/>
      <c r="F24" s="15"/>
      <c r="G24" s="15"/>
      <c r="H24" s="15"/>
      <c r="I24" s="35"/>
      <c r="J24" s="15">
        <f t="shared" si="8"/>
        <v>0</v>
      </c>
      <c r="L24" s="23"/>
      <c r="M24" s="29"/>
      <c r="N24" s="15"/>
      <c r="O24" s="15"/>
      <c r="P24" s="15"/>
      <c r="Q24" s="15"/>
      <c r="R24" s="15"/>
      <c r="S24" s="35"/>
      <c r="T24" s="15">
        <f t="shared" si="9"/>
        <v>0</v>
      </c>
    </row>
    <row r="25" spans="2:20" x14ac:dyDescent="0.35">
      <c r="B25" s="23"/>
      <c r="C25" s="29"/>
      <c r="D25" s="15"/>
      <c r="E25" s="15"/>
      <c r="F25" s="15"/>
      <c r="G25" s="15"/>
      <c r="H25" s="15"/>
      <c r="I25" s="35"/>
      <c r="J25" s="15">
        <f t="shared" si="8"/>
        <v>0</v>
      </c>
      <c r="L25" s="23"/>
      <c r="M25" s="29"/>
      <c r="N25" s="15"/>
      <c r="O25" s="15"/>
      <c r="P25" s="15"/>
      <c r="Q25" s="15"/>
      <c r="R25" s="15"/>
      <c r="S25" s="35"/>
      <c r="T25" s="15">
        <f t="shared" si="9"/>
        <v>0</v>
      </c>
    </row>
    <row r="26" spans="2:20" x14ac:dyDescent="0.35">
      <c r="B26" s="23"/>
      <c r="C26" s="25"/>
      <c r="D26" s="15"/>
      <c r="E26" s="15"/>
      <c r="F26" s="15"/>
      <c r="G26" s="15"/>
      <c r="H26" s="15"/>
      <c r="I26" s="35"/>
      <c r="J26" s="15">
        <f t="shared" si="8"/>
        <v>0</v>
      </c>
      <c r="L26" s="23"/>
      <c r="M26" s="25"/>
      <c r="N26" s="15"/>
      <c r="O26" s="15"/>
      <c r="P26" s="15"/>
      <c r="Q26" s="15"/>
      <c r="R26" s="15"/>
      <c r="S26" s="35"/>
      <c r="T26" s="15">
        <f t="shared" si="9"/>
        <v>0</v>
      </c>
    </row>
    <row r="27" spans="2:20" x14ac:dyDescent="0.35">
      <c r="B27" s="23"/>
      <c r="C27" s="9" t="s">
        <v>14</v>
      </c>
      <c r="D27" s="16">
        <f>SUM(D20:D26)</f>
        <v>0</v>
      </c>
      <c r="E27" s="16">
        <f t="shared" ref="E27:H27" si="10">SUM(E20:E26)</f>
        <v>0</v>
      </c>
      <c r="F27" s="16">
        <f t="shared" si="10"/>
        <v>0</v>
      </c>
      <c r="G27" s="16">
        <f t="shared" si="10"/>
        <v>0</v>
      </c>
      <c r="H27" s="16">
        <f t="shared" si="10"/>
        <v>0</v>
      </c>
      <c r="J27" s="16">
        <f>SUM(D27:H27)</f>
        <v>0</v>
      </c>
      <c r="L27" s="23"/>
      <c r="M27" s="9" t="s">
        <v>14</v>
      </c>
      <c r="N27" s="16">
        <f>SUM(N20:N26)</f>
        <v>0</v>
      </c>
      <c r="O27" s="16">
        <f t="shared" ref="O27:R27" si="11">SUM(O20:O26)</f>
        <v>0</v>
      </c>
      <c r="P27" s="16">
        <f t="shared" si="11"/>
        <v>0</v>
      </c>
      <c r="Q27" s="16">
        <f t="shared" si="11"/>
        <v>0</v>
      </c>
      <c r="R27" s="16">
        <f t="shared" si="11"/>
        <v>0</v>
      </c>
      <c r="S27" s="7"/>
      <c r="T27" s="16">
        <f>SUM(N27:R27)</f>
        <v>0</v>
      </c>
    </row>
    <row r="28" spans="2:20" x14ac:dyDescent="0.35">
      <c r="B28" s="23"/>
      <c r="C28" s="14" t="s">
        <v>45</v>
      </c>
      <c r="D28" s="15"/>
      <c r="E28" s="10"/>
      <c r="F28" s="10"/>
      <c r="G28" s="10"/>
      <c r="H28" s="10"/>
      <c r="J28" s="15" t="s">
        <v>20</v>
      </c>
      <c r="L28" s="23"/>
      <c r="M28" s="14" t="s">
        <v>45</v>
      </c>
      <c r="N28" s="15"/>
      <c r="O28" s="10"/>
      <c r="P28" s="10"/>
      <c r="Q28" s="10"/>
      <c r="R28" s="10"/>
      <c r="S28" s="7"/>
      <c r="T28" s="15" t="s">
        <v>20</v>
      </c>
    </row>
    <row r="29" spans="2:20" x14ac:dyDescent="0.35">
      <c r="B29" s="23"/>
      <c r="C29" s="25"/>
      <c r="D29" s="15"/>
      <c r="E29" s="10"/>
      <c r="F29" s="10"/>
      <c r="G29" s="10"/>
      <c r="H29" s="10"/>
      <c r="J29" s="15">
        <f>SUM(D29:H29)</f>
        <v>0</v>
      </c>
      <c r="L29" s="23"/>
      <c r="M29" s="25"/>
      <c r="N29" s="15"/>
      <c r="O29" s="10"/>
      <c r="P29" s="10"/>
      <c r="Q29" s="10"/>
      <c r="R29" s="10"/>
      <c r="S29" s="7"/>
      <c r="T29" s="15">
        <f>SUM(N29:R29)</f>
        <v>0</v>
      </c>
    </row>
    <row r="30" spans="2:20" x14ac:dyDescent="0.35">
      <c r="B30" s="23" t="s">
        <v>46</v>
      </c>
      <c r="C30" s="28" t="s">
        <v>46</v>
      </c>
      <c r="D30" s="13" t="s">
        <v>38</v>
      </c>
      <c r="E30" s="10"/>
      <c r="F30" s="10"/>
      <c r="G30" s="10"/>
      <c r="H30" s="10"/>
      <c r="J30" s="15">
        <f t="shared" ref="J30:J50" si="12">SUM(D30:H30)</f>
        <v>0</v>
      </c>
      <c r="L30" s="23" t="s">
        <v>46</v>
      </c>
      <c r="M30" s="28" t="s">
        <v>46</v>
      </c>
      <c r="N30" s="13" t="s">
        <v>38</v>
      </c>
      <c r="O30" s="10"/>
      <c r="P30" s="10"/>
      <c r="Q30" s="10"/>
      <c r="R30" s="10"/>
      <c r="S30" s="7"/>
      <c r="T30" s="15">
        <f t="shared" ref="T30:T31" si="13">SUM(N30:R30)</f>
        <v>0</v>
      </c>
    </row>
    <row r="31" spans="2:20" x14ac:dyDescent="0.35">
      <c r="B31" s="23"/>
      <c r="C31" s="9" t="s">
        <v>15</v>
      </c>
      <c r="D31" s="12">
        <f>SUM(D29:D30)</f>
        <v>0</v>
      </c>
      <c r="E31" s="12">
        <f t="shared" ref="E31:H31" si="14">SUM(E29:E30)</f>
        <v>0</v>
      </c>
      <c r="F31" s="12">
        <f t="shared" si="14"/>
        <v>0</v>
      </c>
      <c r="G31" s="12">
        <f t="shared" si="14"/>
        <v>0</v>
      </c>
      <c r="H31" s="12">
        <f t="shared" si="14"/>
        <v>0</v>
      </c>
      <c r="J31" s="16">
        <f t="shared" si="12"/>
        <v>0</v>
      </c>
      <c r="L31" s="23"/>
      <c r="M31" s="9" t="s">
        <v>15</v>
      </c>
      <c r="N31" s="12">
        <f>SUM(N29:N30)</f>
        <v>0</v>
      </c>
      <c r="O31" s="12">
        <f t="shared" ref="O31:R31" si="15">SUM(O29:O30)</f>
        <v>0</v>
      </c>
      <c r="P31" s="12">
        <f t="shared" si="15"/>
        <v>0</v>
      </c>
      <c r="Q31" s="12">
        <f t="shared" si="15"/>
        <v>0</v>
      </c>
      <c r="R31" s="12">
        <f t="shared" si="15"/>
        <v>0</v>
      </c>
      <c r="S31" s="7"/>
      <c r="T31" s="16">
        <f t="shared" si="13"/>
        <v>0</v>
      </c>
    </row>
    <row r="32" spans="2:20" x14ac:dyDescent="0.35">
      <c r="B32" s="23"/>
      <c r="C32" s="14" t="s">
        <v>47</v>
      </c>
      <c r="D32" s="13" t="s">
        <v>38</v>
      </c>
      <c r="E32" s="10"/>
      <c r="F32" s="10"/>
      <c r="G32" s="10"/>
      <c r="H32" s="10"/>
      <c r="J32" s="15"/>
      <c r="L32" s="23"/>
      <c r="M32" s="14" t="s">
        <v>47</v>
      </c>
      <c r="N32" s="13" t="s">
        <v>38</v>
      </c>
      <c r="O32" s="10"/>
      <c r="P32" s="10"/>
      <c r="Q32" s="10"/>
      <c r="R32" s="10"/>
      <c r="S32" s="7"/>
      <c r="T32" s="15"/>
    </row>
    <row r="33" spans="2:20" x14ac:dyDescent="0.35">
      <c r="B33" s="23"/>
      <c r="C33" s="25"/>
      <c r="D33" s="15"/>
      <c r="E33" s="15"/>
      <c r="F33" s="15"/>
      <c r="G33" s="15"/>
      <c r="H33" s="15"/>
      <c r="I33" s="35"/>
      <c r="J33" s="15">
        <f t="shared" si="12"/>
        <v>0</v>
      </c>
      <c r="L33" s="23"/>
      <c r="M33" s="25"/>
      <c r="N33" s="15"/>
      <c r="O33" s="15"/>
      <c r="P33" s="15"/>
      <c r="Q33" s="15"/>
      <c r="R33" s="15"/>
      <c r="S33" s="35"/>
      <c r="T33" s="15">
        <f t="shared" ref="T33:T35" si="16">SUM(N33:R33)</f>
        <v>0</v>
      </c>
    </row>
    <row r="34" spans="2:20" x14ac:dyDescent="0.35">
      <c r="B34" s="23"/>
      <c r="C34" s="25"/>
      <c r="D34" s="15"/>
      <c r="E34" s="11"/>
      <c r="F34" s="11"/>
      <c r="G34" s="11"/>
      <c r="H34" s="11"/>
      <c r="J34" s="15">
        <f t="shared" si="12"/>
        <v>0</v>
      </c>
      <c r="L34" s="23"/>
      <c r="M34" s="25"/>
      <c r="N34" s="15"/>
      <c r="O34" s="11"/>
      <c r="P34" s="11"/>
      <c r="Q34" s="11"/>
      <c r="R34" s="11"/>
      <c r="S34" s="7"/>
      <c r="T34" s="15">
        <f t="shared" si="16"/>
        <v>0</v>
      </c>
    </row>
    <row r="35" spans="2:20" x14ac:dyDescent="0.35">
      <c r="B35" s="23"/>
      <c r="C35" s="9" t="s">
        <v>16</v>
      </c>
      <c r="D35" s="16">
        <f>SUM(D33:D34)</f>
        <v>0</v>
      </c>
      <c r="E35" s="16">
        <f t="shared" ref="E35:H35" si="17">SUM(E33:E34)</f>
        <v>0</v>
      </c>
      <c r="F35" s="16">
        <f t="shared" si="17"/>
        <v>0</v>
      </c>
      <c r="G35" s="16">
        <f t="shared" si="17"/>
        <v>0</v>
      </c>
      <c r="H35" s="16">
        <f t="shared" si="17"/>
        <v>0</v>
      </c>
      <c r="J35" s="16">
        <f t="shared" si="12"/>
        <v>0</v>
      </c>
      <c r="L35" s="23"/>
      <c r="M35" s="9" t="s">
        <v>16</v>
      </c>
      <c r="N35" s="16">
        <f>SUM(N33:N34)</f>
        <v>0</v>
      </c>
      <c r="O35" s="16">
        <f t="shared" ref="O35:R35" si="18">SUM(O33:O34)</f>
        <v>0</v>
      </c>
      <c r="P35" s="16">
        <f t="shared" si="18"/>
        <v>0</v>
      </c>
      <c r="Q35" s="16">
        <f t="shared" si="18"/>
        <v>0</v>
      </c>
      <c r="R35" s="16">
        <f t="shared" si="18"/>
        <v>0</v>
      </c>
      <c r="S35" s="7"/>
      <c r="T35" s="16">
        <f t="shared" si="16"/>
        <v>0</v>
      </c>
    </row>
    <row r="36" spans="2:20" x14ac:dyDescent="0.35">
      <c r="B36" s="23"/>
      <c r="C36" s="14" t="s">
        <v>49</v>
      </c>
      <c r="D36" s="13" t="s">
        <v>38</v>
      </c>
      <c r="E36" s="10"/>
      <c r="F36" s="10"/>
      <c r="G36" s="10"/>
      <c r="H36" s="10"/>
      <c r="J36" s="15"/>
      <c r="L36" s="23"/>
      <c r="M36" s="14" t="s">
        <v>49</v>
      </c>
      <c r="N36" s="13" t="s">
        <v>38</v>
      </c>
      <c r="O36" s="10"/>
      <c r="P36" s="10"/>
      <c r="Q36" s="10"/>
      <c r="R36" s="10"/>
      <c r="S36" s="7"/>
      <c r="T36" s="15"/>
    </row>
    <row r="37" spans="2:20" x14ac:dyDescent="0.35">
      <c r="B37" s="23"/>
      <c r="C37" s="25"/>
      <c r="D37" s="15"/>
      <c r="E37" s="15"/>
      <c r="F37" s="15"/>
      <c r="G37" s="15"/>
      <c r="H37" s="15"/>
      <c r="I37" s="35"/>
      <c r="J37" s="15">
        <f t="shared" si="12"/>
        <v>0</v>
      </c>
      <c r="L37" s="23"/>
      <c r="M37" s="25"/>
      <c r="N37" s="15"/>
      <c r="O37" s="15"/>
      <c r="P37" s="15"/>
      <c r="Q37" s="15"/>
      <c r="R37" s="15"/>
      <c r="S37" s="35"/>
      <c r="T37" s="15">
        <f t="shared" ref="T37:T41" si="19">SUM(N37:R37)</f>
        <v>0</v>
      </c>
    </row>
    <row r="38" spans="2:20" x14ac:dyDescent="0.35">
      <c r="B38" s="23"/>
      <c r="C38" s="25"/>
      <c r="D38" s="15"/>
      <c r="E38" s="15"/>
      <c r="F38" s="15"/>
      <c r="G38" s="15"/>
      <c r="H38" s="15"/>
      <c r="I38" s="35"/>
      <c r="J38" s="15">
        <f t="shared" si="12"/>
        <v>0</v>
      </c>
      <c r="L38" s="23"/>
      <c r="M38" s="25"/>
      <c r="N38" s="15"/>
      <c r="O38" s="15"/>
      <c r="P38" s="15"/>
      <c r="Q38" s="15"/>
      <c r="R38" s="15"/>
      <c r="S38" s="35"/>
      <c r="T38" s="15">
        <f t="shared" si="19"/>
        <v>0</v>
      </c>
    </row>
    <row r="39" spans="2:20" x14ac:dyDescent="0.35">
      <c r="B39" s="23"/>
      <c r="C39" s="25"/>
      <c r="D39" s="15"/>
      <c r="E39" s="15"/>
      <c r="F39" s="15"/>
      <c r="G39" s="15"/>
      <c r="H39" s="15"/>
      <c r="I39" s="35"/>
      <c r="J39" s="15">
        <f t="shared" si="12"/>
        <v>0</v>
      </c>
      <c r="L39" s="23"/>
      <c r="M39" s="25"/>
      <c r="N39" s="15"/>
      <c r="O39" s="15"/>
      <c r="P39" s="15"/>
      <c r="Q39" s="15"/>
      <c r="R39" s="15"/>
      <c r="S39" s="35"/>
      <c r="T39" s="15">
        <f t="shared" si="19"/>
        <v>0</v>
      </c>
    </row>
    <row r="40" spans="2:20" x14ac:dyDescent="0.35">
      <c r="B40" s="23"/>
      <c r="C40" s="25"/>
      <c r="D40" s="15"/>
      <c r="E40" s="11"/>
      <c r="F40" s="11"/>
      <c r="G40" s="11"/>
      <c r="H40" s="11"/>
      <c r="J40" s="15">
        <f t="shared" si="12"/>
        <v>0</v>
      </c>
      <c r="L40" s="23"/>
      <c r="M40" s="25"/>
      <c r="N40" s="15"/>
      <c r="O40" s="11"/>
      <c r="P40" s="11"/>
      <c r="Q40" s="11"/>
      <c r="R40" s="11"/>
      <c r="S40" s="7"/>
      <c r="T40" s="15">
        <f t="shared" si="19"/>
        <v>0</v>
      </c>
    </row>
    <row r="41" spans="2:20" x14ac:dyDescent="0.35">
      <c r="B41" s="23"/>
      <c r="C41" s="9" t="s">
        <v>76</v>
      </c>
      <c r="D41" s="16">
        <f>SUM(D37:D40)</f>
        <v>0</v>
      </c>
      <c r="E41" s="16">
        <f t="shared" ref="E41:H41" si="20">SUM(E37:E40)</f>
        <v>0</v>
      </c>
      <c r="F41" s="16">
        <f t="shared" si="20"/>
        <v>0</v>
      </c>
      <c r="G41" s="16">
        <f t="shared" si="20"/>
        <v>0</v>
      </c>
      <c r="H41" s="16">
        <f t="shared" si="20"/>
        <v>0</v>
      </c>
      <c r="J41" s="16">
        <f t="shared" si="12"/>
        <v>0</v>
      </c>
      <c r="L41" s="23"/>
      <c r="M41" s="9" t="s">
        <v>76</v>
      </c>
      <c r="N41" s="16">
        <f>SUM(N37:N40)</f>
        <v>0</v>
      </c>
      <c r="O41" s="16">
        <f t="shared" ref="O41:R41" si="21">SUM(O37:O40)</f>
        <v>0</v>
      </c>
      <c r="P41" s="16">
        <f t="shared" si="21"/>
        <v>0</v>
      </c>
      <c r="Q41" s="16">
        <f t="shared" si="21"/>
        <v>0</v>
      </c>
      <c r="R41" s="16">
        <f t="shared" si="21"/>
        <v>0</v>
      </c>
      <c r="S41" s="7"/>
      <c r="T41" s="16">
        <f t="shared" si="19"/>
        <v>0</v>
      </c>
    </row>
    <row r="42" spans="2:20" x14ac:dyDescent="0.35">
      <c r="B42" s="23"/>
      <c r="C42" s="14" t="s">
        <v>77</v>
      </c>
      <c r="D42" s="13" t="s">
        <v>38</v>
      </c>
      <c r="E42" s="10"/>
      <c r="F42" s="10"/>
      <c r="G42" s="10"/>
      <c r="H42" s="10"/>
      <c r="J42" s="15"/>
      <c r="L42" s="23"/>
      <c r="M42" s="14" t="s">
        <v>77</v>
      </c>
      <c r="N42" s="13" t="s">
        <v>38</v>
      </c>
      <c r="O42" s="10"/>
      <c r="P42" s="10"/>
      <c r="Q42" s="10"/>
      <c r="R42" s="10"/>
      <c r="S42" s="7"/>
      <c r="T42" s="15"/>
    </row>
    <row r="43" spans="2:20" ht="58" x14ac:dyDescent="0.35">
      <c r="B43" s="23"/>
      <c r="C43" s="65" t="s">
        <v>78</v>
      </c>
      <c r="D43" s="7"/>
      <c r="E43" s="66">
        <v>1250000</v>
      </c>
      <c r="F43" s="66">
        <v>1250000</v>
      </c>
      <c r="G43" s="66">
        <v>2250000</v>
      </c>
      <c r="H43" s="66">
        <v>250000</v>
      </c>
      <c r="I43" s="35"/>
      <c r="J43" s="66">
        <f>SUM(E43:H43)</f>
        <v>5000000</v>
      </c>
      <c r="L43" s="23"/>
      <c r="M43" s="65" t="s">
        <v>79</v>
      </c>
      <c r="N43" s="7"/>
      <c r="O43" s="66">
        <v>1000000</v>
      </c>
      <c r="P43" s="66">
        <v>1000000</v>
      </c>
      <c r="Q43" s="66">
        <v>2000000</v>
      </c>
      <c r="R43" s="94"/>
      <c r="S43" s="35"/>
      <c r="T43" s="66">
        <f>SUM(O43:R43)</f>
        <v>4000000</v>
      </c>
    </row>
    <row r="44" spans="2:20" ht="29" x14ac:dyDescent="0.35">
      <c r="B44" s="23"/>
      <c r="C44" s="65"/>
      <c r="D44" s="66"/>
      <c r="E44" s="66"/>
      <c r="F44" s="66"/>
      <c r="G44" s="66"/>
      <c r="H44" s="66"/>
      <c r="I44" s="35"/>
      <c r="J44" s="66"/>
      <c r="L44" s="23"/>
      <c r="M44" s="65" t="s">
        <v>80</v>
      </c>
      <c r="N44" s="66">
        <v>250000</v>
      </c>
      <c r="O44" s="66">
        <v>250000</v>
      </c>
      <c r="P44" s="66">
        <v>250000</v>
      </c>
      <c r="Q44" s="83">
        <v>250000</v>
      </c>
      <c r="R44" s="68"/>
      <c r="S44" s="35"/>
      <c r="T44" s="66">
        <f>SUM(N44:Q44)</f>
        <v>1000000</v>
      </c>
    </row>
    <row r="45" spans="2:20" x14ac:dyDescent="0.35">
      <c r="B45" s="23"/>
      <c r="C45" s="25"/>
      <c r="D45" s="15"/>
      <c r="E45" s="15"/>
      <c r="F45" s="15"/>
      <c r="G45" s="15"/>
      <c r="H45" s="15"/>
      <c r="I45" s="35"/>
      <c r="J45" s="15">
        <f t="shared" si="12"/>
        <v>0</v>
      </c>
      <c r="L45" s="23"/>
      <c r="M45" s="25"/>
      <c r="N45" s="15"/>
      <c r="O45" s="15"/>
      <c r="P45" s="15"/>
      <c r="Q45" s="15"/>
      <c r="R45" s="86"/>
      <c r="S45" s="35"/>
      <c r="T45" s="15">
        <f t="shared" ref="T45:T50" si="22">SUM(N45:R45)</f>
        <v>0</v>
      </c>
    </row>
    <row r="46" spans="2:20" x14ac:dyDescent="0.35">
      <c r="B46" s="23"/>
      <c r="C46" s="25"/>
      <c r="D46" s="15"/>
      <c r="E46" s="11"/>
      <c r="F46" s="11"/>
      <c r="G46" s="11"/>
      <c r="H46" s="11"/>
      <c r="J46" s="15">
        <f t="shared" si="12"/>
        <v>0</v>
      </c>
      <c r="L46" s="23"/>
      <c r="M46" s="25"/>
      <c r="N46" s="15"/>
      <c r="O46" s="11"/>
      <c r="P46" s="11"/>
      <c r="Q46" s="11"/>
      <c r="R46" s="11"/>
      <c r="S46" s="7"/>
      <c r="T46" s="15">
        <f t="shared" si="22"/>
        <v>0</v>
      </c>
    </row>
    <row r="47" spans="2:20" x14ac:dyDescent="0.35">
      <c r="B47" s="23"/>
      <c r="C47" s="25"/>
      <c r="D47" s="15"/>
      <c r="E47" s="11"/>
      <c r="F47" s="11"/>
      <c r="G47" s="11"/>
      <c r="H47" s="11"/>
      <c r="J47" s="15">
        <f t="shared" si="12"/>
        <v>0</v>
      </c>
      <c r="L47" s="23"/>
      <c r="M47" s="25"/>
      <c r="N47" s="15"/>
      <c r="O47" s="11"/>
      <c r="P47" s="11"/>
      <c r="Q47" s="11"/>
      <c r="R47" s="11"/>
      <c r="S47" s="7"/>
      <c r="T47" s="15">
        <f t="shared" si="22"/>
        <v>0</v>
      </c>
    </row>
    <row r="48" spans="2:20" x14ac:dyDescent="0.35">
      <c r="B48" s="23"/>
      <c r="C48" s="10"/>
      <c r="D48" s="15"/>
      <c r="E48" s="11"/>
      <c r="F48" s="11"/>
      <c r="G48" s="11"/>
      <c r="H48" s="11"/>
      <c r="J48" s="15">
        <f t="shared" si="12"/>
        <v>0</v>
      </c>
      <c r="L48" s="23"/>
      <c r="M48" s="10"/>
      <c r="N48" s="15"/>
      <c r="O48" s="11"/>
      <c r="P48" s="11"/>
      <c r="Q48" s="11"/>
      <c r="R48" s="11"/>
      <c r="S48" s="7"/>
      <c r="T48" s="15">
        <f t="shared" si="22"/>
        <v>0</v>
      </c>
    </row>
    <row r="49" spans="2:20" x14ac:dyDescent="0.35">
      <c r="B49" s="24"/>
      <c r="C49" s="9" t="s">
        <v>18</v>
      </c>
      <c r="D49" s="67">
        <f>SUM(D43:D48)</f>
        <v>0</v>
      </c>
      <c r="E49" s="67">
        <f t="shared" ref="E49:H49" si="23">SUM(E43:E48)</f>
        <v>1250000</v>
      </c>
      <c r="F49" s="67">
        <f>SUM(F43:F48)</f>
        <v>1250000</v>
      </c>
      <c r="G49" s="67">
        <f t="shared" si="23"/>
        <v>2250000</v>
      </c>
      <c r="H49" s="67">
        <f t="shared" si="23"/>
        <v>250000</v>
      </c>
      <c r="J49" s="67">
        <f t="shared" si="12"/>
        <v>5000000</v>
      </c>
      <c r="L49" s="24"/>
      <c r="M49" s="9" t="s">
        <v>18</v>
      </c>
      <c r="N49" s="67">
        <f>SUM(N43:N48)</f>
        <v>250000</v>
      </c>
      <c r="O49" s="67">
        <f t="shared" ref="O49" si="24">SUM(O43:O48)</f>
        <v>1250000</v>
      </c>
      <c r="P49" s="67">
        <f>SUM(P43:P48)</f>
        <v>1250000</v>
      </c>
      <c r="Q49" s="67">
        <f t="shared" ref="Q49:R49" si="25">SUM(Q43:Q48)</f>
        <v>2250000</v>
      </c>
      <c r="R49" s="67">
        <f t="shared" si="25"/>
        <v>0</v>
      </c>
      <c r="S49" s="7"/>
      <c r="T49" s="67">
        <f t="shared" si="22"/>
        <v>5000000</v>
      </c>
    </row>
    <row r="50" spans="2:20" x14ac:dyDescent="0.35">
      <c r="B50" s="24"/>
      <c r="C50" s="9" t="s">
        <v>19</v>
      </c>
      <c r="D50" s="67">
        <f>SUM(D49,D41,D35,D31,D27,D16,D11)</f>
        <v>0</v>
      </c>
      <c r="E50" s="67">
        <f t="shared" ref="E50:H50" si="26">SUM(E49,E41,E35,E31,E27,E16,E11)</f>
        <v>1250000</v>
      </c>
      <c r="F50" s="67">
        <f t="shared" si="26"/>
        <v>1250000</v>
      </c>
      <c r="G50" s="67">
        <f t="shared" si="26"/>
        <v>2250000</v>
      </c>
      <c r="H50" s="67">
        <f t="shared" si="26"/>
        <v>250000</v>
      </c>
      <c r="J50" s="67">
        <f t="shared" si="12"/>
        <v>5000000</v>
      </c>
      <c r="L50" s="24"/>
      <c r="M50" s="9" t="s">
        <v>19</v>
      </c>
      <c r="N50" s="67">
        <f>SUM(N49,N41,N35,N31,N27,N16,N11)</f>
        <v>250000</v>
      </c>
      <c r="O50" s="67">
        <f t="shared" ref="O50:R50" si="27">SUM(O49,O41,O35,O31,O27,O16,O11)</f>
        <v>1250000</v>
      </c>
      <c r="P50" s="67">
        <f t="shared" si="27"/>
        <v>1250000</v>
      </c>
      <c r="Q50" s="67">
        <f t="shared" si="27"/>
        <v>2250000</v>
      </c>
      <c r="R50" s="67">
        <f t="shared" si="27"/>
        <v>0</v>
      </c>
      <c r="S50" s="7"/>
      <c r="T50" s="67">
        <f t="shared" si="22"/>
        <v>5000000</v>
      </c>
    </row>
    <row r="51" spans="2:20" x14ac:dyDescent="0.35">
      <c r="B51" s="6"/>
      <c r="D51"/>
      <c r="E51"/>
      <c r="H51"/>
      <c r="I51"/>
      <c r="J51" t="s">
        <v>20</v>
      </c>
      <c r="L51" s="6"/>
      <c r="T51" t="s">
        <v>20</v>
      </c>
    </row>
    <row r="52" spans="2:20" ht="29" x14ac:dyDescent="0.35">
      <c r="B52" s="64" t="s">
        <v>54</v>
      </c>
      <c r="C52" s="17" t="s">
        <v>54</v>
      </c>
      <c r="D52" s="18"/>
      <c r="E52" s="18"/>
      <c r="F52" s="18"/>
      <c r="G52" s="18"/>
      <c r="H52" s="18"/>
      <c r="I52"/>
      <c r="J52" s="18" t="s">
        <v>20</v>
      </c>
      <c r="L52" s="64" t="s">
        <v>54</v>
      </c>
      <c r="M52" s="17" t="s">
        <v>54</v>
      </c>
      <c r="N52" s="18"/>
      <c r="O52" s="18"/>
      <c r="P52" s="18"/>
      <c r="Q52" s="18"/>
      <c r="R52" s="18"/>
      <c r="T52" s="18" t="s">
        <v>20</v>
      </c>
    </row>
    <row r="53" spans="2:20" x14ac:dyDescent="0.35">
      <c r="B53" s="23"/>
      <c r="C53" s="25"/>
      <c r="D53" s="13"/>
      <c r="E53" s="10"/>
      <c r="F53" s="10"/>
      <c r="G53" s="10"/>
      <c r="H53" s="10"/>
      <c r="J53" s="15">
        <f>SUM(D53:H53)</f>
        <v>0</v>
      </c>
      <c r="L53" s="23"/>
      <c r="M53" s="25"/>
      <c r="N53" s="13"/>
      <c r="O53" s="10"/>
      <c r="P53" s="10"/>
      <c r="Q53" s="10"/>
      <c r="R53" s="10"/>
      <c r="S53" s="7"/>
      <c r="T53" s="15">
        <f>SUM(N53:R53)</f>
        <v>0</v>
      </c>
    </row>
    <row r="54" spans="2:20" x14ac:dyDescent="0.35">
      <c r="B54" s="23"/>
      <c r="C54" s="25"/>
      <c r="D54" s="13"/>
      <c r="E54" s="10"/>
      <c r="F54" s="10"/>
      <c r="G54" s="10"/>
      <c r="H54" s="10"/>
      <c r="J54" s="15">
        <f t="shared" ref="J54:J55" si="28">SUM(D54:H54)</f>
        <v>0</v>
      </c>
      <c r="L54" s="23"/>
      <c r="M54" s="25"/>
      <c r="N54" s="13"/>
      <c r="O54" s="10"/>
      <c r="P54" s="10"/>
      <c r="Q54" s="10"/>
      <c r="R54" s="10"/>
      <c r="S54" s="7"/>
      <c r="T54" s="15">
        <f t="shared" ref="T54:T55" si="29">SUM(N54:R54)</f>
        <v>0</v>
      </c>
    </row>
    <row r="55" spans="2:20" x14ac:dyDescent="0.35">
      <c r="B55" s="24"/>
      <c r="C55" s="9" t="s">
        <v>21</v>
      </c>
      <c r="D55" s="16">
        <f>SUM(D53:D54)</f>
        <v>0</v>
      </c>
      <c r="E55" s="16">
        <f t="shared" ref="E55:H55" si="30">SUM(E53:E54)</f>
        <v>0</v>
      </c>
      <c r="F55" s="16">
        <f t="shared" si="30"/>
        <v>0</v>
      </c>
      <c r="G55" s="16">
        <f t="shared" si="30"/>
        <v>0</v>
      </c>
      <c r="H55" s="16">
        <f t="shared" si="30"/>
        <v>0</v>
      </c>
      <c r="J55" s="16">
        <f t="shared" si="28"/>
        <v>0</v>
      </c>
      <c r="L55" s="24"/>
      <c r="M55" s="9" t="s">
        <v>21</v>
      </c>
      <c r="N55" s="16">
        <f>SUM(N53:N54)</f>
        <v>0</v>
      </c>
      <c r="O55" s="16">
        <f t="shared" ref="O55:R55" si="31">SUM(O53:O54)</f>
        <v>0</v>
      </c>
      <c r="P55" s="16">
        <f t="shared" si="31"/>
        <v>0</v>
      </c>
      <c r="Q55" s="16">
        <f t="shared" si="31"/>
        <v>0</v>
      </c>
      <c r="R55" s="16">
        <f t="shared" si="31"/>
        <v>0</v>
      </c>
      <c r="S55" s="7"/>
      <c r="T55" s="16">
        <f t="shared" si="29"/>
        <v>0</v>
      </c>
    </row>
    <row r="56" spans="2:20" x14ac:dyDescent="0.35">
      <c r="B56" s="6"/>
      <c r="D56"/>
      <c r="E56"/>
      <c r="H56"/>
      <c r="I56"/>
      <c r="J56" t="s">
        <v>20</v>
      </c>
      <c r="L56" s="6"/>
      <c r="T56" t="s">
        <v>20</v>
      </c>
    </row>
    <row r="57" spans="2:20" s="1" customFormat="1" ht="29" x14ac:dyDescent="0.35">
      <c r="B57" s="19" t="s">
        <v>22</v>
      </c>
      <c r="C57" s="19"/>
      <c r="D57" s="80">
        <f>SUM(D55,D50)</f>
        <v>0</v>
      </c>
      <c r="E57" s="80">
        <f t="shared" ref="E57:J57" si="32">SUM(E55,E50)</f>
        <v>1250000</v>
      </c>
      <c r="F57" s="80">
        <f t="shared" si="32"/>
        <v>1250000</v>
      </c>
      <c r="G57" s="80">
        <f t="shared" si="32"/>
        <v>2250000</v>
      </c>
      <c r="H57" s="80">
        <f t="shared" si="32"/>
        <v>250000</v>
      </c>
      <c r="I57" s="7">
        <f>SUM(I55,I50)</f>
        <v>0</v>
      </c>
      <c r="J57" s="80">
        <f t="shared" si="32"/>
        <v>5000000</v>
      </c>
      <c r="L57" s="19" t="s">
        <v>22</v>
      </c>
      <c r="M57" s="19"/>
      <c r="N57" s="80">
        <f>SUM(N55,N50)</f>
        <v>250000</v>
      </c>
      <c r="O57" s="80">
        <f t="shared" ref="O57:R57" si="33">SUM(O55,O50)</f>
        <v>1250000</v>
      </c>
      <c r="P57" s="80">
        <f t="shared" si="33"/>
        <v>1250000</v>
      </c>
      <c r="Q57" s="80">
        <f t="shared" si="33"/>
        <v>2250000</v>
      </c>
      <c r="R57" s="80">
        <f t="shared" si="33"/>
        <v>0</v>
      </c>
      <c r="S57" s="7"/>
      <c r="T57" s="80">
        <f t="shared" ref="T57" si="34">SUM(T55,T50)</f>
        <v>5000000</v>
      </c>
    </row>
    <row r="58" spans="2:20" x14ac:dyDescent="0.35">
      <c r="B58" s="6"/>
    </row>
    <row r="59" spans="2:20" x14ac:dyDescent="0.35">
      <c r="B59" s="6"/>
    </row>
    <row r="60" spans="2:20" x14ac:dyDescent="0.35">
      <c r="B60" s="6"/>
    </row>
    <row r="61" spans="2:20" x14ac:dyDescent="0.35">
      <c r="B61" s="6"/>
    </row>
    <row r="62" spans="2:20" x14ac:dyDescent="0.35">
      <c r="B62" s="6"/>
    </row>
    <row r="63" spans="2:20" x14ac:dyDescent="0.35">
      <c r="B63" s="6"/>
    </row>
    <row r="64" spans="2:2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 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1:AM72"/>
  <sheetViews>
    <sheetView showGridLines="0" zoomScale="85" zoomScaleNormal="85" workbookViewId="0">
      <pane xSplit="3" ySplit="6" topLeftCell="D44" activePane="bottomRight" state="frozen"/>
      <selection pane="topRight" activeCell="R20" sqref="R20:W20"/>
      <selection pane="bottomLeft" activeCell="R20" sqref="R20:W20"/>
      <selection pane="bottomRight" activeCell="C44" sqref="C44"/>
    </sheetView>
  </sheetViews>
  <sheetFormatPr defaultColWidth="9.1796875" defaultRowHeight="14.5" x14ac:dyDescent="0.35"/>
  <cols>
    <col min="1" max="1" width="3.1796875" customWidth="1"/>
    <col min="2" max="2" width="11.1796875" customWidth="1"/>
    <col min="3" max="3" width="46.453125" customWidth="1"/>
    <col min="4" max="4" width="13.26953125" style="6" customWidth="1"/>
    <col min="5" max="5" width="13.1796875" style="2" customWidth="1"/>
    <col min="6" max="7" width="13.1796875" customWidth="1"/>
    <col min="8" max="8" width="12.81640625" style="2" customWidth="1"/>
    <col min="9" max="9" width="0.81640625" style="7" customWidth="1"/>
    <col min="10" max="10" width="14.54296875" customWidth="1"/>
    <col min="11" max="11" width="10.1796875" customWidth="1"/>
  </cols>
  <sheetData>
    <row r="1" spans="2:39" x14ac:dyDescent="0.35">
      <c r="D1" s="6" t="s">
        <v>81</v>
      </c>
    </row>
    <row r="2" spans="2:39" ht="23.5" x14ac:dyDescent="0.55000000000000004">
      <c r="B2" s="30" t="s">
        <v>34</v>
      </c>
    </row>
    <row r="3" spans="2:39" x14ac:dyDescent="0.35">
      <c r="B3" s="59" t="s">
        <v>36</v>
      </c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22" t="s">
        <v>11</v>
      </c>
      <c r="C7" s="26" t="s">
        <v>37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7"/>
      <c r="J7" s="8" t="s">
        <v>38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7">
        <v>0</v>
      </c>
      <c r="J11" s="16">
        <f t="shared" ref="J11" si="0">SUM(J8:J10)</f>
        <v>0</v>
      </c>
    </row>
    <row r="12" spans="2:39" x14ac:dyDescent="0.35">
      <c r="B12" s="23"/>
      <c r="C12" s="14" t="s">
        <v>41</v>
      </c>
      <c r="D12" s="13">
        <v>0</v>
      </c>
      <c r="E12" s="10">
        <v>0</v>
      </c>
      <c r="F12" s="10">
        <v>0</v>
      </c>
      <c r="G12" s="10">
        <v>0</v>
      </c>
      <c r="H12" s="10">
        <v>0</v>
      </c>
      <c r="I12" s="7">
        <v>0</v>
      </c>
      <c r="J12" s="8" t="s">
        <v>38</v>
      </c>
    </row>
    <row r="13" spans="2:39" x14ac:dyDescent="0.3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5">
      <c r="B17" s="23"/>
      <c r="C17" s="14" t="s">
        <v>43</v>
      </c>
      <c r="D17" s="13" t="s">
        <v>38</v>
      </c>
      <c r="E17" s="10"/>
      <c r="F17" s="10"/>
      <c r="G17" s="10"/>
      <c r="H17" s="10"/>
      <c r="J17" s="8" t="s">
        <v>38</v>
      </c>
    </row>
    <row r="18" spans="2:10" x14ac:dyDescent="0.3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5">
      <c r="B28" s="23"/>
      <c r="C28" s="14" t="s">
        <v>45</v>
      </c>
      <c r="D28" s="15"/>
      <c r="E28" s="10"/>
      <c r="F28" s="10"/>
      <c r="G28" s="10"/>
      <c r="H28" s="10"/>
      <c r="J28" s="15" t="s">
        <v>20</v>
      </c>
    </row>
    <row r="29" spans="2:10" x14ac:dyDescent="0.3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46</v>
      </c>
      <c r="C30" s="28" t="s">
        <v>46</v>
      </c>
      <c r="D30" s="13" t="s">
        <v>38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5">
      <c r="B32" s="23"/>
      <c r="C32" s="14" t="s">
        <v>47</v>
      </c>
      <c r="D32" s="13" t="s">
        <v>38</v>
      </c>
      <c r="E32" s="10"/>
      <c r="F32" s="10"/>
      <c r="G32" s="10"/>
      <c r="H32" s="10"/>
      <c r="J32" s="15"/>
    </row>
    <row r="33" spans="2:10" x14ac:dyDescent="0.3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5">
      <c r="B36" s="23"/>
      <c r="C36" s="14" t="s">
        <v>49</v>
      </c>
      <c r="D36" s="13" t="s">
        <v>38</v>
      </c>
      <c r="E36" s="10"/>
      <c r="F36" s="10"/>
      <c r="G36" s="10"/>
      <c r="H36" s="10"/>
      <c r="J36" s="15"/>
    </row>
    <row r="37" spans="2:10" x14ac:dyDescent="0.3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5">
      <c r="B42" s="23"/>
      <c r="C42" s="14" t="s">
        <v>51</v>
      </c>
      <c r="D42" s="13" t="s">
        <v>38</v>
      </c>
      <c r="E42" s="10"/>
      <c r="F42" s="10"/>
      <c r="G42" s="10"/>
      <c r="H42" s="10"/>
      <c r="J42" s="15"/>
    </row>
    <row r="43" spans="2:10" ht="43.5" x14ac:dyDescent="0.35">
      <c r="B43" s="23"/>
      <c r="C43" s="65" t="s">
        <v>82</v>
      </c>
      <c r="D43" s="66">
        <v>4000000</v>
      </c>
      <c r="E43" s="66">
        <v>0</v>
      </c>
      <c r="F43" s="66">
        <v>0</v>
      </c>
      <c r="G43" s="66">
        <v>0</v>
      </c>
      <c r="H43" s="66">
        <v>0</v>
      </c>
      <c r="I43" s="35">
        <v>375000</v>
      </c>
      <c r="J43" s="66">
        <f t="shared" si="6"/>
        <v>4000000</v>
      </c>
    </row>
    <row r="44" spans="2:10" x14ac:dyDescent="0.3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5">
      <c r="B49" s="24"/>
      <c r="C49" s="9" t="s">
        <v>18</v>
      </c>
      <c r="D49" s="67">
        <f>SUM(D43:D48)</f>
        <v>4000000</v>
      </c>
      <c r="E49" s="67">
        <f t="shared" ref="E49:H49" si="10">SUM(E43:E48)</f>
        <v>0</v>
      </c>
      <c r="F49" s="67">
        <f t="shared" si="10"/>
        <v>0</v>
      </c>
      <c r="G49" s="67">
        <f t="shared" si="10"/>
        <v>0</v>
      </c>
      <c r="H49" s="67">
        <f t="shared" si="10"/>
        <v>0</v>
      </c>
      <c r="J49" s="67">
        <f t="shared" si="6"/>
        <v>4000000</v>
      </c>
    </row>
    <row r="50" spans="2:10" x14ac:dyDescent="0.35">
      <c r="B50" s="24"/>
      <c r="C50" s="9" t="s">
        <v>19</v>
      </c>
      <c r="D50" s="67">
        <f>SUM(D49,D41,D35,D31,D27,D16,D11)</f>
        <v>4000000</v>
      </c>
      <c r="E50" s="67">
        <f t="shared" ref="E50:H50" si="11">SUM(E49,E41,E35,E31,E27,E16,E11)</f>
        <v>0</v>
      </c>
      <c r="F50" s="67">
        <f t="shared" si="11"/>
        <v>0</v>
      </c>
      <c r="G50" s="67">
        <f t="shared" si="11"/>
        <v>0</v>
      </c>
      <c r="H50" s="67">
        <f t="shared" si="11"/>
        <v>0</v>
      </c>
      <c r="J50" s="67">
        <f t="shared" si="6"/>
        <v>4000000</v>
      </c>
    </row>
    <row r="51" spans="2:10" x14ac:dyDescent="0.35">
      <c r="B51" s="6"/>
      <c r="D51"/>
      <c r="E51"/>
      <c r="H51"/>
      <c r="I51"/>
      <c r="J51" t="s">
        <v>20</v>
      </c>
    </row>
    <row r="52" spans="2:10" ht="29" x14ac:dyDescent="0.35">
      <c r="B52" s="64" t="s">
        <v>54</v>
      </c>
      <c r="C52" s="17" t="s">
        <v>54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3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" thickBot="1" x14ac:dyDescent="0.4">
      <c r="B56" s="6"/>
      <c r="D56"/>
      <c r="E56"/>
      <c r="H56"/>
      <c r="I56"/>
      <c r="J56" t="s">
        <v>20</v>
      </c>
    </row>
    <row r="57" spans="2:10" s="1" customFormat="1" ht="29" x14ac:dyDescent="0.35">
      <c r="B57" s="19" t="s">
        <v>22</v>
      </c>
      <c r="C57" s="19"/>
      <c r="D57" s="80">
        <f>SUM(D55,D50)</f>
        <v>4000000</v>
      </c>
      <c r="E57" s="80">
        <f t="shared" ref="E57:J57" si="14">SUM(E55,E50)</f>
        <v>0</v>
      </c>
      <c r="F57" s="80">
        <f t="shared" si="14"/>
        <v>0</v>
      </c>
      <c r="G57" s="80">
        <f t="shared" si="14"/>
        <v>0</v>
      </c>
      <c r="H57" s="80">
        <f t="shared" si="14"/>
        <v>0</v>
      </c>
      <c r="I57" s="7">
        <f>SUM(I55,I50)</f>
        <v>0</v>
      </c>
      <c r="J57" s="80">
        <f t="shared" si="14"/>
        <v>4000000</v>
      </c>
    </row>
    <row r="58" spans="2:10" x14ac:dyDescent="0.35">
      <c r="B58" s="6"/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CD3879D1B9CE4380FBB16293F54970" ma:contentTypeVersion="20" ma:contentTypeDescription="Create a new document." ma:contentTypeScope="" ma:versionID="e85abf9bf7790497770c9ae83ce28478">
  <xsd:schema xmlns:xsd="http://www.w3.org/2001/XMLSchema" xmlns:xs="http://www.w3.org/2001/XMLSchema" xmlns:p="http://schemas.microsoft.com/office/2006/metadata/properties" xmlns:ns1="http://schemas.microsoft.com/sharepoint/v3" xmlns:ns2="b0cbb879-7dbf-4ec6-b582-a1fc135e6484" xmlns:ns3="bf5db4fe-edfd-4879-9dd4-4c15e2ca2a7a" targetNamespace="http://schemas.microsoft.com/office/2006/metadata/properties" ma:root="true" ma:fieldsID="9ae1605ebd3bfa571641d713ea0a0810" ns1:_="" ns2:_="" ns3:_="">
    <xsd:import namespace="http://schemas.microsoft.com/sharepoint/v3"/>
    <xsd:import namespace="b0cbb879-7dbf-4ec6-b582-a1fc135e6484"/>
    <xsd:import namespace="bf5db4fe-edfd-4879-9dd4-4c15e2ca2a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bb879-7dbf-4ec6-b582-a1fc135e64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8e407dca-7e10-41d8-9780-494ed3966f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5db4fe-edfd-4879-9dd4-4c15e2ca2a7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f18e99d-8137-4a99-822d-efa562442bb9}" ma:internalName="TaxCatchAll" ma:showField="CatchAllData" ma:web="bf5db4fe-edfd-4879-9dd4-4c15e2ca2a7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bf5db4fe-edfd-4879-9dd4-4c15e2ca2a7a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b0cbb879-7dbf-4ec6-b582-a1fc135e6484">
      <Terms xmlns="http://schemas.microsoft.com/office/infopath/2007/PartnerControls"/>
    </lcf76f155ced4ddcb4097134ff3c332f>
    <TaxCatchAll xmlns="bf5db4fe-edfd-4879-9dd4-4c15e2ca2a7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Props1.xml><?xml version="1.0" encoding="utf-8"?>
<ds:datastoreItem xmlns:ds="http://schemas.openxmlformats.org/officeDocument/2006/customXml" ds:itemID="{A641065E-7DA0-4EEA-82C9-02D1F09CDA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0cbb879-7dbf-4ec6-b582-a1fc135e6484"/>
    <ds:schemaRef ds:uri="bf5db4fe-edfd-4879-9dd4-4c15e2ca2a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222176-22B4-47AB-AB9E-BB248AC3A7F3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b0cbb879-7dbf-4ec6-b582-a1fc135e6484"/>
    <ds:schemaRef ds:uri="http://purl.org/dc/terms/"/>
    <ds:schemaRef ds:uri="bf5db4fe-edfd-4879-9dd4-4c15e2ca2a7a"/>
    <ds:schemaRef ds:uri="http://www.w3.org/XML/1998/namespace"/>
    <ds:schemaRef ds:uri="http://purl.org/dc/dcmitype/"/>
    <ds:schemaRef ds:uri="http://schemas.microsoft.com/office/infopath/2007/PartnerControls"/>
    <ds:schemaRef ds:uri="http://schemas.microsoft.com/sharepoint/v3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Overview</vt:lpstr>
      <vt:lpstr>Consolidated Budget</vt:lpstr>
      <vt:lpstr>Muni Buildings</vt:lpstr>
      <vt:lpstr>Schools</vt:lpstr>
      <vt:lpstr>EV Incentives</vt:lpstr>
      <vt:lpstr>MHD EVs</vt:lpstr>
      <vt:lpstr>Rural Transit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2024-03-29T14:52:15Z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0x0101007DCD3879D1B9CE4380FBB16293F54970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