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filterPrivacy="1" codeName="ThisWorkbook" defaultThemeVersion="166925"/>
  <xr:revisionPtr revIDLastSave="0" documentId="13_ncr:1_{32B4894B-5692-4F89-910B-748776EB9A8A}" xr6:coauthVersionLast="36" xr6:coauthVersionMax="47" xr10:uidLastSave="{00000000-0000-0000-0000-000000000000}"/>
  <bookViews>
    <workbookView xWindow="0" yWindow="0" windowWidth="28800" windowHeight="13905" tabRatio="979" xr2:uid="{AAC398A2-E95D-4231-A920-55B8B1C73F3F}"/>
  </bookViews>
  <sheets>
    <sheet name="Consolidated Budget" sheetId="30" r:id="rId1"/>
    <sheet name="Measure 1 Budget" sheetId="16" r:id="rId2"/>
  </sheets>
  <definedNames>
    <definedName name="_xlnm._FilterDatabase" localSheetId="0" hidden="1">'Consolidated Budget'!#REF!</definedName>
    <definedName name="_xlnm._FilterDatabase" localSheetId="1" hidden="1">'Measure 1 Budget'!#REF!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6" l="1"/>
  <c r="F18" i="16"/>
  <c r="G18" i="16"/>
  <c r="H18" i="16"/>
  <c r="D18" i="16"/>
  <c r="D24" i="30"/>
  <c r="D25" i="30"/>
  <c r="D26" i="30" s="1"/>
  <c r="D23" i="30"/>
  <c r="E34" i="16"/>
  <c r="F34" i="16"/>
  <c r="G34" i="16"/>
  <c r="H34" i="16"/>
  <c r="D34" i="16"/>
  <c r="E25" i="30" l="1"/>
  <c r="E24" i="30"/>
  <c r="E23" i="30"/>
  <c r="E26" i="30" s="1"/>
  <c r="J30" i="16"/>
  <c r="J31" i="16"/>
  <c r="J33" i="16"/>
  <c r="J34" i="16"/>
  <c r="E32" i="16" l="1"/>
  <c r="E35" i="16" s="1"/>
  <c r="E13" i="30" s="1"/>
  <c r="F32" i="16"/>
  <c r="F35" i="16" s="1"/>
  <c r="F13" i="30" s="1"/>
  <c r="G32" i="16"/>
  <c r="G35" i="16" s="1"/>
  <c r="G13" i="30" s="1"/>
  <c r="H32" i="16"/>
  <c r="H35" i="16" s="1"/>
  <c r="H13" i="30" s="1"/>
  <c r="D32" i="16"/>
  <c r="E40" i="16"/>
  <c r="F40" i="16"/>
  <c r="G40" i="16"/>
  <c r="H40" i="16"/>
  <c r="D40" i="16"/>
  <c r="E13" i="16"/>
  <c r="E39" i="16" s="1"/>
  <c r="F13" i="16"/>
  <c r="F39" i="16" s="1"/>
  <c r="G13" i="16"/>
  <c r="G39" i="16" s="1"/>
  <c r="H13" i="16"/>
  <c r="H39" i="16" s="1"/>
  <c r="D13" i="16"/>
  <c r="D39" i="16" s="1"/>
  <c r="H41" i="16" l="1"/>
  <c r="H16" i="30" s="1"/>
  <c r="J32" i="16"/>
  <c r="D35" i="16"/>
  <c r="F41" i="16"/>
  <c r="F16" i="30" s="1"/>
  <c r="G41" i="16"/>
  <c r="G16" i="30" s="1"/>
  <c r="D41" i="16"/>
  <c r="D16" i="30" s="1"/>
  <c r="J39" i="16"/>
  <c r="J40" i="16"/>
  <c r="E41" i="16"/>
  <c r="E16" i="30" s="1"/>
  <c r="J10" i="16"/>
  <c r="J17" i="16"/>
  <c r="J8" i="16"/>
  <c r="J9" i="16"/>
  <c r="E15" i="16"/>
  <c r="E8" i="30" s="1"/>
  <c r="F15" i="16"/>
  <c r="F8" i="30" s="1"/>
  <c r="E28" i="16"/>
  <c r="E12" i="30" s="1"/>
  <c r="F28" i="16"/>
  <c r="F12" i="30" s="1"/>
  <c r="G28" i="16"/>
  <c r="G12" i="30" s="1"/>
  <c r="H28" i="16"/>
  <c r="H12" i="30" s="1"/>
  <c r="D28" i="16"/>
  <c r="D12" i="30" s="1"/>
  <c r="E25" i="16"/>
  <c r="E11" i="30" s="1"/>
  <c r="F25" i="16"/>
  <c r="F11" i="30" s="1"/>
  <c r="G25" i="16"/>
  <c r="G11" i="30" s="1"/>
  <c r="H25" i="16"/>
  <c r="H11" i="30" s="1"/>
  <c r="D25" i="16"/>
  <c r="D11" i="30" s="1"/>
  <c r="J23" i="16"/>
  <c r="J24" i="16"/>
  <c r="J27" i="16"/>
  <c r="E21" i="16"/>
  <c r="E10" i="30" s="1"/>
  <c r="F21" i="16"/>
  <c r="F10" i="30" s="1"/>
  <c r="G21" i="16"/>
  <c r="G10" i="30" s="1"/>
  <c r="H21" i="16"/>
  <c r="H10" i="30" s="1"/>
  <c r="D21" i="16"/>
  <c r="D10" i="30" s="1"/>
  <c r="J20" i="16"/>
  <c r="E9" i="30"/>
  <c r="F9" i="30"/>
  <c r="G9" i="30"/>
  <c r="H9" i="30"/>
  <c r="D9" i="30"/>
  <c r="E11" i="16"/>
  <c r="E7" i="30" s="1"/>
  <c r="F11" i="16"/>
  <c r="F7" i="30" s="1"/>
  <c r="G11" i="16"/>
  <c r="G7" i="30" s="1"/>
  <c r="H11" i="16"/>
  <c r="H7" i="30" s="1"/>
  <c r="D11" i="16"/>
  <c r="D7" i="30" s="1"/>
  <c r="G15" i="16"/>
  <c r="G8" i="30" s="1"/>
  <c r="H15" i="16"/>
  <c r="H8" i="30" s="1"/>
  <c r="D15" i="16"/>
  <c r="D8" i="30" s="1"/>
  <c r="J14" i="16"/>
  <c r="D13" i="30" l="1"/>
  <c r="J35" i="16"/>
  <c r="D36" i="16"/>
  <c r="D43" i="16" s="1"/>
  <c r="J41" i="16"/>
  <c r="J21" i="16"/>
  <c r="J28" i="16"/>
  <c r="J18" i="16"/>
  <c r="J25" i="16"/>
  <c r="H36" i="16"/>
  <c r="H43" i="16" s="1"/>
  <c r="J11" i="16"/>
  <c r="J13" i="16"/>
  <c r="J15" i="16" s="1"/>
  <c r="E36" i="16"/>
  <c r="E43" i="16" s="1"/>
  <c r="G36" i="16"/>
  <c r="G43" i="16" s="1"/>
  <c r="F36" i="16"/>
  <c r="F43" i="16" s="1"/>
  <c r="J43" i="16" l="1"/>
  <c r="J16" i="30"/>
  <c r="J10" i="30"/>
  <c r="J11" i="30"/>
  <c r="E14" i="30"/>
  <c r="E18" i="30" s="1"/>
  <c r="J12" i="30"/>
  <c r="F14" i="30"/>
  <c r="F18" i="30" s="1"/>
  <c r="J9" i="30"/>
  <c r="J8" i="30"/>
  <c r="G14" i="30"/>
  <c r="G18" i="30" s="1"/>
  <c r="J7" i="30"/>
  <c r="H14" i="30"/>
  <c r="H18" i="30" s="1"/>
  <c r="D14" i="30"/>
  <c r="J13" i="30"/>
  <c r="J36" i="16"/>
  <c r="J14" i="30" l="1"/>
  <c r="J18" i="30" s="1"/>
  <c r="D18" i="30"/>
</calcChain>
</file>

<file path=xl/sharedStrings.xml><?xml version="1.0" encoding="utf-8"?>
<sst xmlns="http://schemas.openxmlformats.org/spreadsheetml/2006/main" count="91" uniqueCount="53">
  <si>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</si>
  <si>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</si>
  <si>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</si>
  <si>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</si>
  <si>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</si>
  <si>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</si>
  <si>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</si>
  <si>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</si>
  <si>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</si>
  <si>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</si>
  <si>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</si>
  <si>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</si>
  <si>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</si>
  <si>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</si>
  <si>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</si>
  <si>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</si>
  <si>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</si>
  <si>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</si>
  <si>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</si>
  <si>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</si>
  <si>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</si>
  <si>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</si>
  <si>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</si>
  <si>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</si>
  <si>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</si>
  <si>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</si>
  <si>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</si>
  <si>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</si>
  <si>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</si>
  <si>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</si>
  <si>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</si>
  <si>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</si>
  <si>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</si>
  <si>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</si>
  <si>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</si>
  <si>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Supplies </t>
  </si>
  <si>
    <t xml:space="preserve"> Contractual </t>
  </si>
  <si>
    <t>OTHER</t>
  </si>
  <si>
    <t>Indirect Costs</t>
  </si>
  <si>
    <t xml:space="preserve">This Excel Workbook is provided to aid applicants in developing the required budget table(s) within the budget narrative.  </t>
  </si>
  <si>
    <t xml:space="preserve">Project Manager @ 10% LOE </t>
  </si>
  <si>
    <t>Administrative Assistant 1 @ 20% LOE [8 hours per week]</t>
  </si>
  <si>
    <t>Project Manager @ 15% FB Rate</t>
  </si>
  <si>
    <t>Printing/Copying</t>
  </si>
  <si>
    <t>Postage, $0.68 per stamp x 735 mail pieces per year</t>
  </si>
  <si>
    <t>Indirect Costs @ 39.85% (FY24 approved rate)</t>
  </si>
  <si>
    <t>Energy Efficiency Audits - Eversource, for 159 homes on the Reservation.  1 audit in the first/second year and another in the 5th year to evaluate/measure increased percentage of efficiency.</t>
  </si>
  <si>
    <t>General Office Supplies</t>
  </si>
  <si>
    <t>Energy Efficiency Voucher Program @ $15,000 per tribal home - 159 homes on the Reservation</t>
  </si>
  <si>
    <t>Community Education on Climate Pollution Reduction and Energy Efficiency measures</t>
  </si>
  <si>
    <t xml:space="preserve">Lighting Efficiency Upgrades – Government Facilities </t>
  </si>
  <si>
    <t>Lighting Efficiency Upgrades – Government Facilities: Energy Efficient LED lighting upgrades for (7) Tribal Government Buildings including labor costs:
Public Works, Museum, Community Center, Public Safety, Post Office, Daggett Building, and Child Development Center.</t>
  </si>
  <si>
    <t>Tribal Household Energy Audits and Household Efficiency Upgrades – Voucher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</si>
</sst>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/>
    <xf numFmtId="0" fontId="0" fillId="0" borderId="0" xfId="0" applyFont="1"/>
    <xf numFmtId="164" fontId="0" fillId="0" borderId="0" xfId="1" applyNumberFormat="1" applyFont="1" applyBorder="1"/>
    <xf numFmtId="0" fontId="2" fillId="0" borderId="0" xfId="0" applyFont="1" applyBorder="1"/>
    <xf numFmtId="0" fontId="3" fillId="0" borderId="0" xfId="0" applyFont="1"/>
    <xf numFmtId="0" fontId="0" fillId="0" borderId="0" xfId="0" applyFont="1" applyBorder="1"/>
    <xf numFmtId="0" fontId="0" fillId="0" borderId="0" xfId="0" applyFont="1" applyFill="1" applyBorder="1"/>
    <xf numFmtId="0" fontId="3" fillId="0" borderId="0" xfId="0" applyFont="1" applyFill="1" applyBorder="1"/>
    <xf numFmtId="0" fontId="0" fillId="0" borderId="0" xfId="0" applyFont="1" applyBorder="1" applyAlignment="1">
      <alignment vertical="top"/>
    </xf>
    <xf numFmtId="0" fontId="5" fillId="0" borderId="0" xfId="0" applyFont="1" applyFill="1" applyBorder="1" applyAlignment="1"/>
    <xf numFmtId="0" fontId="0" fillId="0" borderId="2" xfId="0" applyFont="1" applyFill="1" applyBorder="1" applyAlignment="1">
      <alignment vertical="top"/>
    </xf>
    <xf numFmtId="0" fontId="8" fillId="0" borderId="0" xfId="0" applyFont="1"/>
    <xf numFmtId="6" fontId="0" fillId="0" borderId="0" xfId="0" applyNumberFormat="1"/>
    <xf numFmtId="0" fontId="0" fillId="0" borderId="0" xfId="0" applyAlignment="1">
      <alignment vertical="top"/>
    </xf>
    <xf numFmtId="0" fontId="5" fillId="0" borderId="0" xfId="0" applyFont="1"/>
    <xf numFmtId="0" fontId="6" fillId="3" borderId="6" xfId="0" applyFont="1" applyFill="1" applyBorder="1" applyAlignment="1">
      <alignment wrapText="1"/>
    </xf>
    <xf numFmtId="0" fontId="6" fillId="3" borderId="7" xfId="0" applyFont="1" applyFill="1" applyBorder="1" applyAlignment="1">
      <alignment wrapText="1"/>
    </xf>
    <xf numFmtId="0" fontId="6" fillId="3" borderId="8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0" fontId="5" fillId="7" borderId="1" xfId="0" applyFont="1" applyFill="1" applyBorder="1" applyAlignment="1">
      <alignment wrapText="1"/>
    </xf>
    <xf numFmtId="0" fontId="6" fillId="0" borderId="4" xfId="0" applyFont="1" applyBorder="1" applyAlignment="1">
      <alignment wrapText="1"/>
    </xf>
    <xf numFmtId="6" fontId="6" fillId="0" borderId="9" xfId="0" applyNumberFormat="1" applyFont="1" applyBorder="1" applyAlignment="1">
      <alignment wrapText="1"/>
    </xf>
    <xf numFmtId="0" fontId="0" fillId="0" borderId="0" xfId="0" applyBorder="1"/>
    <xf numFmtId="0" fontId="6" fillId="0" borderId="10" xfId="0" applyFont="1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7" fillId="5" borderId="1" xfId="0" applyFont="1" applyFill="1" applyBorder="1" applyAlignment="1"/>
    <xf numFmtId="0" fontId="1" fillId="5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/>
    </xf>
    <xf numFmtId="0" fontId="6" fillId="0" borderId="12" xfId="0" applyFont="1" applyFill="1" applyBorder="1" applyAlignment="1">
      <alignment wrapText="1"/>
    </xf>
    <xf numFmtId="0" fontId="0" fillId="0" borderId="11" xfId="0" applyFont="1" applyFill="1" applyBorder="1" applyAlignment="1">
      <alignment vertical="top"/>
    </xf>
    <xf numFmtId="0" fontId="5" fillId="0" borderId="2" xfId="0" applyFont="1" applyFill="1" applyBorder="1" applyAlignment="1"/>
    <xf numFmtId="0" fontId="0" fillId="0" borderId="5" xfId="0" applyFont="1" applyFill="1" applyBorder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/>
    </xf>
    <xf numFmtId="0" fontId="5" fillId="0" borderId="2" xfId="0" applyFont="1" applyFill="1" applyBorder="1" applyAlignment="1">
      <alignment wrapText="1"/>
    </xf>
    <xf numFmtId="0" fontId="6" fillId="6" borderId="11" xfId="0" applyFont="1" applyFill="1" applyBorder="1" applyAlignment="1">
      <alignment wrapText="1"/>
    </xf>
    <xf numFmtId="0" fontId="6" fillId="6" borderId="11" xfId="0" applyFont="1" applyFill="1" applyBorder="1" applyAlignment="1"/>
    <xf numFmtId="0" fontId="7" fillId="2" borderId="13" xfId="0" applyFont="1" applyFill="1" applyBorder="1"/>
    <xf numFmtId="0" fontId="1" fillId="2" borderId="14" xfId="0" applyFont="1" applyFill="1" applyBorder="1" applyAlignment="1">
      <alignment wrapText="1"/>
    </xf>
    <xf numFmtId="0" fontId="1" fillId="2" borderId="15" xfId="0" applyFont="1" applyFill="1" applyBorder="1" applyAlignment="1">
      <alignment wrapText="1"/>
    </xf>
    <xf numFmtId="0" fontId="6" fillId="3" borderId="16" xfId="0" applyFont="1" applyFill="1" applyBorder="1" applyAlignment="1">
      <alignment wrapText="1"/>
    </xf>
    <xf numFmtId="0" fontId="6" fillId="3" borderId="17" xfId="0" applyFont="1" applyFill="1" applyBorder="1"/>
    <xf numFmtId="0" fontId="2" fillId="0" borderId="18" xfId="0" applyFon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21" xfId="0" applyBorder="1" applyAlignment="1">
      <alignment vertical="top"/>
    </xf>
    <xf numFmtId="0" fontId="0" fillId="0" borderId="17" xfId="0" applyBorder="1"/>
    <xf numFmtId="0" fontId="6" fillId="0" borderId="22" xfId="0" applyFont="1" applyBorder="1"/>
    <xf numFmtId="6" fontId="6" fillId="0" borderId="23" xfId="0" applyNumberFormat="1" applyFont="1" applyBorder="1" applyAlignment="1">
      <alignment wrapText="1"/>
    </xf>
    <xf numFmtId="0" fontId="7" fillId="2" borderId="24" xfId="0" applyFont="1" applyFill="1" applyBorder="1"/>
    <xf numFmtId="0" fontId="1" fillId="2" borderId="25" xfId="0" applyFont="1" applyFill="1" applyBorder="1" applyAlignment="1">
      <alignment wrapText="1"/>
    </xf>
    <xf numFmtId="0" fontId="6" fillId="3" borderId="21" xfId="0" applyFont="1" applyFill="1" applyBorder="1" applyAlignment="1">
      <alignment wrapText="1"/>
    </xf>
    <xf numFmtId="0" fontId="5" fillId="7" borderId="21" xfId="0" applyFont="1" applyFill="1" applyBorder="1" applyAlignment="1">
      <alignment wrapText="1"/>
    </xf>
    <xf numFmtId="0" fontId="5" fillId="7" borderId="26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wrapText="1" indent="2"/>
    </xf>
    <xf numFmtId="6" fontId="9" fillId="0" borderId="1" xfId="0" applyNumberFormat="1" applyFont="1" applyFill="1" applyBorder="1" applyAlignment="1">
      <alignment wrapText="1"/>
    </xf>
    <xf numFmtId="6" fontId="10" fillId="0" borderId="1" xfId="0" applyNumberFormat="1" applyFont="1" applyFill="1" applyBorder="1" applyAlignment="1"/>
    <xf numFmtId="0" fontId="10" fillId="0" borderId="1" xfId="0" applyFont="1" applyFill="1" applyBorder="1" applyAlignment="1"/>
    <xf numFmtId="0" fontId="10" fillId="0" borderId="1" xfId="0" applyFont="1" applyFill="1" applyBorder="1" applyAlignment="1">
      <alignment horizontal="left" wrapText="1" indent="2"/>
    </xf>
    <xf numFmtId="6" fontId="10" fillId="0" borderId="1" xfId="0" applyNumberFormat="1" applyFont="1" applyFill="1" applyBorder="1" applyAlignment="1">
      <alignment wrapText="1"/>
    </xf>
    <xf numFmtId="0" fontId="10" fillId="4" borderId="1" xfId="0" applyFont="1" applyFill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wrapText="1" indent="4"/>
    </xf>
    <xf numFmtId="0" fontId="9" fillId="0" borderId="11" xfId="0" applyFont="1" applyFill="1" applyBorder="1" applyAlignment="1">
      <alignment horizontal="left" wrapText="1" indent="2"/>
    </xf>
    <xf numFmtId="6" fontId="9" fillId="0" borderId="11" xfId="0" applyNumberFormat="1" applyFont="1" applyFill="1" applyBorder="1" applyAlignment="1">
      <alignment wrapText="1"/>
    </xf>
    <xf numFmtId="0" fontId="10" fillId="0" borderId="11" xfId="0" applyFont="1" applyFill="1" applyBorder="1" applyAlignment="1"/>
    <xf numFmtId="0" fontId="10" fillId="4" borderId="5" xfId="0" applyFont="1" applyFill="1" applyBorder="1" applyAlignment="1">
      <alignment wrapText="1"/>
    </xf>
    <xf numFmtId="6" fontId="9" fillId="4" borderId="5" xfId="0" applyNumberFormat="1" applyFont="1" applyFill="1" applyBorder="1" applyAlignment="1">
      <alignment wrapText="1"/>
    </xf>
    <xf numFmtId="0" fontId="10" fillId="0" borderId="5" xfId="0" applyFont="1" applyFill="1" applyBorder="1" applyAlignment="1"/>
    <xf numFmtId="0" fontId="10" fillId="0" borderId="2" xfId="0" applyFont="1" applyFill="1" applyBorder="1"/>
    <xf numFmtId="0" fontId="10" fillId="0" borderId="1" xfId="0" applyFont="1" applyFill="1" applyBorder="1"/>
    <xf numFmtId="165" fontId="9" fillId="0" borderId="1" xfId="0" applyNumberFormat="1" applyFont="1" applyFill="1" applyBorder="1" applyAlignment="1">
      <alignment wrapText="1"/>
    </xf>
    <xf numFmtId="165" fontId="10" fillId="0" borderId="1" xfId="0" applyNumberFormat="1" applyFont="1" applyFill="1" applyBorder="1" applyAlignment="1"/>
    <xf numFmtId="0" fontId="10" fillId="0" borderId="11" xfId="0" applyFont="1" applyFill="1" applyBorder="1"/>
    <xf numFmtId="0" fontId="11" fillId="0" borderId="12" xfId="0" applyFont="1" applyFill="1" applyBorder="1" applyAlignment="1">
      <alignment wrapText="1"/>
    </xf>
    <xf numFmtId="6" fontId="12" fillId="0" borderId="12" xfId="0" applyNumberFormat="1" applyFont="1" applyFill="1" applyBorder="1" applyAlignment="1">
      <alignment wrapText="1"/>
    </xf>
    <xf numFmtId="0" fontId="10" fillId="0" borderId="12" xfId="0" applyFont="1" applyFill="1" applyBorder="1" applyAlignment="1"/>
    <xf numFmtId="0" fontId="6" fillId="4" borderId="1" xfId="0" applyFont="1" applyFill="1" applyBorder="1" applyAlignment="1">
      <alignment wrapText="1"/>
    </xf>
    <xf numFmtId="6" fontId="12" fillId="4" borderId="1" xfId="0" applyNumberFormat="1" applyFont="1" applyFill="1" applyBorder="1" applyAlignment="1">
      <alignment wrapText="1"/>
    </xf>
    <xf numFmtId="0" fontId="11" fillId="0" borderId="0" xfId="0" applyFont="1" applyBorder="1"/>
    <xf numFmtId="6" fontId="12" fillId="4" borderId="17" xfId="0" applyNumberFormat="1" applyFont="1" applyFill="1" applyBorder="1" applyAlignment="1">
      <alignment wrapText="1"/>
    </xf>
    <xf numFmtId="6" fontId="6" fillId="4" borderId="1" xfId="0" applyNumberFormat="1" applyFont="1" applyFill="1" applyBorder="1" applyAlignment="1">
      <alignment wrapText="1"/>
    </xf>
    <xf numFmtId="0" fontId="6" fillId="0" borderId="0" xfId="0" applyFont="1" applyBorder="1"/>
    <xf numFmtId="6" fontId="6" fillId="4" borderId="17" xfId="0" applyNumberFormat="1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10" fillId="8" borderId="0" xfId="0" applyFont="1" applyFill="1" applyBorder="1"/>
    <xf numFmtId="6" fontId="9" fillId="7" borderId="17" xfId="0" applyNumberFormat="1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11" xfId="0" applyNumberFormat="1" applyFont="1" applyFill="1" applyBorder="1" applyAlignment="1">
      <alignment wrapText="1"/>
    </xf>
    <xf numFmtId="0" fontId="3" fillId="0" borderId="0" xfId="0" applyFont="1" applyAlignment="1">
      <alignment horizontal="left" wrapText="1"/>
    </xf>
    <xf numFmtId="9" fontId="9" fillId="7" borderId="11" xfId="2" applyFont="1" applyFill="1" applyBorder="1" applyAlignment="1">
      <alignment horizontal="center" wrapText="1"/>
    </xf>
    <xf numFmtId="9" fontId="9" fillId="7" borderId="23" xfId="2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6" fillId="3" borderId="17" xfId="0" applyFont="1" applyFill="1" applyBorder="1" applyAlignment="1">
      <alignment horizontal="center" wrapText="1"/>
    </xf>
    <xf numFmtId="9" fontId="9" fillId="7" borderId="1" xfId="2" applyFont="1" applyFill="1" applyBorder="1" applyAlignment="1">
      <alignment horizontal="center" wrapText="1"/>
    </xf>
    <xf numFmtId="9" fontId="9" fillId="7" borderId="17" xfId="2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  <pageSetUpPr fitToPage="1"/>
  </sheetPr>
  <dimension ref="B2:AM28"/>
  <sheetViews>
    <sheetView showGridLines="0" tabSelected="1" zoomScale="83" zoomScaleNormal="83" workbookViewId="0">
      <selection activeCell="R25" sqref="R25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2.85546875" style="14" bestFit="1" customWidth="1"/>
    <col min="5" max="5" width="11.85546875" style="3" customWidth="1"/>
    <col min="6" max="6" width="12.140625" customWidth="1"/>
    <col min="7" max="7" width="11.42578125" customWidth="1"/>
    <col min="8" max="8" width="12" style="3" customWidth="1"/>
    <col min="9" max="9" width="3.5703125" style="15" customWidth="1"/>
    <col min="10" max="10" width="12.7109375" bestFit="1" customWidth="1"/>
    <col min="11" max="11" width="10.140625" customWidth="1"/>
  </cols>
  <sheetData>
    <row r="2" spans="2:39" ht="23.25" x14ac:dyDescent="0.35">
      <c r="B2" s="12" t="s">
        <v>0</v>
      </c>
    </row>
    <row r="3" spans="2:39" ht="26.45" customHeight="1" x14ac:dyDescent="0.25">
      <c r="B3" s="94" t="s">
        <v>1</v>
      </c>
      <c r="C3" s="94"/>
      <c r="D3" s="94"/>
      <c r="E3" s="94"/>
      <c r="F3" s="94"/>
      <c r="G3" s="94"/>
      <c r="H3" s="94"/>
      <c r="I3" s="94"/>
      <c r="J3" s="94"/>
    </row>
    <row r="4" spans="2:39" ht="15" customHeight="1" thickBot="1" x14ac:dyDescent="0.3">
      <c r="B4" s="5"/>
    </row>
    <row r="5" spans="2:39" ht="18.75" x14ac:dyDescent="0.3">
      <c r="B5" s="39" t="s">
        <v>2</v>
      </c>
      <c r="C5" s="40"/>
      <c r="D5" s="40"/>
      <c r="E5" s="40"/>
      <c r="F5" s="40"/>
      <c r="G5" s="40"/>
      <c r="H5" s="40"/>
      <c r="I5" s="40"/>
      <c r="J5" s="41"/>
    </row>
    <row r="6" spans="2:39" ht="17.100000000000001" customHeight="1" x14ac:dyDescent="0.25">
      <c r="B6" s="42" t="s">
        <v>3</v>
      </c>
      <c r="C6" s="16" t="s">
        <v>4</v>
      </c>
      <c r="D6" s="16" t="s">
        <v>5</v>
      </c>
      <c r="E6" s="17" t="s">
        <v>6</v>
      </c>
      <c r="F6" s="17" t="s">
        <v>7</v>
      </c>
      <c r="G6" s="17" t="s">
        <v>8</v>
      </c>
      <c r="H6" s="18" t="s">
        <v>9</v>
      </c>
      <c r="I6" s="19"/>
      <c r="J6" s="43" t="s">
        <v>10</v>
      </c>
    </row>
    <row r="7" spans="2:39" s="5" customFormat="1" x14ac:dyDescent="0.25">
      <c r="B7" s="44" t="s">
        <v>11</v>
      </c>
      <c r="C7" s="20" t="s">
        <v>12</v>
      </c>
      <c r="D7" s="89">
        <f>'Measure 1 Budget'!D11</f>
        <v>14184</v>
      </c>
      <c r="E7" s="89">
        <f>'Measure 1 Budget'!E11</f>
        <v>14610</v>
      </c>
      <c r="F7" s="89">
        <f>'Measure 1 Budget'!F11</f>
        <v>15048</v>
      </c>
      <c r="G7" s="89">
        <f>'Measure 1 Budget'!G11</f>
        <v>15499</v>
      </c>
      <c r="H7" s="89">
        <f>'Measure 1 Budget'!H11</f>
        <v>15965</v>
      </c>
      <c r="I7" s="90"/>
      <c r="J7" s="91">
        <f>SUM(D7:I7)</f>
        <v>75306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45"/>
      <c r="C8" s="20" t="s">
        <v>13</v>
      </c>
      <c r="D8" s="89">
        <f>'Measure 1 Budget'!D15</f>
        <v>900</v>
      </c>
      <c r="E8" s="89">
        <f>'Measure 1 Budget'!E15</f>
        <v>927</v>
      </c>
      <c r="F8" s="89">
        <f>'Measure 1 Budget'!F15</f>
        <v>954.75</v>
      </c>
      <c r="G8" s="89">
        <f>'Measure 1 Budget'!G15</f>
        <v>983.4</v>
      </c>
      <c r="H8" s="89">
        <f>'Measure 1 Budget'!H15</f>
        <v>1012.9499999999999</v>
      </c>
      <c r="I8" s="90"/>
      <c r="J8" s="91">
        <f t="shared" ref="J8:J14" si="0">SUM(D8:I8)</f>
        <v>4778.1000000000004</v>
      </c>
    </row>
    <row r="9" spans="2:39" x14ac:dyDescent="0.25">
      <c r="B9" s="45"/>
      <c r="C9" s="20" t="s">
        <v>14</v>
      </c>
      <c r="D9" s="89">
        <f>'Measure 1 Budget'!D18</f>
        <v>0</v>
      </c>
      <c r="E9" s="89">
        <f>'Measure 1 Budget'!E18</f>
        <v>0</v>
      </c>
      <c r="F9" s="89">
        <f>'Measure 1 Budget'!F18</f>
        <v>0</v>
      </c>
      <c r="G9" s="89">
        <f>'Measure 1 Budget'!G18</f>
        <v>0</v>
      </c>
      <c r="H9" s="89">
        <f>'Measure 1 Budget'!H18</f>
        <v>0</v>
      </c>
      <c r="I9" s="90"/>
      <c r="J9" s="91">
        <f t="shared" si="0"/>
        <v>0</v>
      </c>
    </row>
    <row r="10" spans="2:39" x14ac:dyDescent="0.25">
      <c r="B10" s="45"/>
      <c r="C10" s="20" t="s">
        <v>15</v>
      </c>
      <c r="D10" s="89">
        <f>'Measure 1 Budget'!D21</f>
        <v>0</v>
      </c>
      <c r="E10" s="89">
        <f>'Measure 1 Budget'!E21</f>
        <v>0</v>
      </c>
      <c r="F10" s="89">
        <f>'Measure 1 Budget'!F21</f>
        <v>0</v>
      </c>
      <c r="G10" s="89">
        <f>'Measure 1 Budget'!G21</f>
        <v>0</v>
      </c>
      <c r="H10" s="89">
        <f>'Measure 1 Budget'!H21</f>
        <v>0</v>
      </c>
      <c r="I10" s="90"/>
      <c r="J10" s="91">
        <f t="shared" si="0"/>
        <v>0</v>
      </c>
    </row>
    <row r="11" spans="2:39" x14ac:dyDescent="0.25">
      <c r="B11" s="45"/>
      <c r="C11" s="20" t="s">
        <v>16</v>
      </c>
      <c r="D11" s="89">
        <f>'Measure 1 Budget'!D25</f>
        <v>350</v>
      </c>
      <c r="E11" s="89">
        <f>'Measure 1 Budget'!E25</f>
        <v>350</v>
      </c>
      <c r="F11" s="89">
        <f>'Measure 1 Budget'!F25</f>
        <v>350</v>
      </c>
      <c r="G11" s="89">
        <f>'Measure 1 Budget'!G25</f>
        <v>350</v>
      </c>
      <c r="H11" s="89">
        <f>'Measure 1 Budget'!H25</f>
        <v>350</v>
      </c>
      <c r="I11" s="90"/>
      <c r="J11" s="91">
        <f t="shared" si="0"/>
        <v>1750</v>
      </c>
    </row>
    <row r="12" spans="2:39" x14ac:dyDescent="0.25">
      <c r="B12" s="45"/>
      <c r="C12" s="20" t="s">
        <v>17</v>
      </c>
      <c r="D12" s="89">
        <f>'Measure 1 Budget'!D28</f>
        <v>0</v>
      </c>
      <c r="E12" s="89">
        <f>'Measure 1 Budget'!E28</f>
        <v>0</v>
      </c>
      <c r="F12" s="89">
        <f>'Measure 1 Budget'!F28</f>
        <v>0</v>
      </c>
      <c r="G12" s="89">
        <f>'Measure 1 Budget'!G28</f>
        <v>0</v>
      </c>
      <c r="H12" s="89">
        <f>'Measure 1 Budget'!H28</f>
        <v>0</v>
      </c>
      <c r="I12" s="90"/>
      <c r="J12" s="91">
        <f t="shared" si="0"/>
        <v>0</v>
      </c>
    </row>
    <row r="13" spans="2:39" x14ac:dyDescent="0.25">
      <c r="B13" s="45"/>
      <c r="C13" s="20" t="s">
        <v>18</v>
      </c>
      <c r="D13" s="89">
        <f>'Measure 1 Budget'!D35</f>
        <v>548909</v>
      </c>
      <c r="E13" s="89">
        <f>'Measure 1 Budget'!E35</f>
        <v>548909</v>
      </c>
      <c r="F13" s="89">
        <f>'Measure 1 Budget'!F35</f>
        <v>541959</v>
      </c>
      <c r="G13" s="89">
        <f>'Measure 1 Budget'!G35</f>
        <v>541959</v>
      </c>
      <c r="H13" s="89">
        <f>'Measure 1 Budget'!H35</f>
        <v>561834</v>
      </c>
      <c r="I13" s="90"/>
      <c r="J13" s="91">
        <f t="shared" si="0"/>
        <v>2743570</v>
      </c>
    </row>
    <row r="14" spans="2:39" x14ac:dyDescent="0.25">
      <c r="B14" s="46"/>
      <c r="C14" s="82" t="s">
        <v>19</v>
      </c>
      <c r="D14" s="83">
        <f>D13+D12+D11+D10+D9+D8+D7</f>
        <v>564343</v>
      </c>
      <c r="E14" s="83">
        <f>E13+E12+E11+E10+E9+E8+E7</f>
        <v>564796</v>
      </c>
      <c r="F14" s="83">
        <f>F13+F12+F11+F10+F9+F8+F7</f>
        <v>558311.75</v>
      </c>
      <c r="G14" s="83">
        <f>G13+G12+G11+G10+G9+G8+G7</f>
        <v>558791.4</v>
      </c>
      <c r="H14" s="83">
        <f>H13+H12+H11+H10+H9+H8+H7</f>
        <v>579161.94999999995</v>
      </c>
      <c r="I14" s="84"/>
      <c r="J14" s="85">
        <f t="shared" si="0"/>
        <v>2825404.0999999996</v>
      </c>
    </row>
    <row r="15" spans="2:39" x14ac:dyDescent="0.25">
      <c r="B15" s="47"/>
      <c r="C15" s="23"/>
      <c r="D15" s="23"/>
      <c r="E15" s="23"/>
      <c r="F15" s="23"/>
      <c r="G15" s="23"/>
      <c r="H15" s="23"/>
      <c r="I15" s="23"/>
      <c r="J15" s="48" t="s">
        <v>20</v>
      </c>
    </row>
    <row r="16" spans="2:39" ht="20.100000000000001" customHeight="1" x14ac:dyDescent="0.25">
      <c r="B16" s="47"/>
      <c r="C16" s="82" t="s">
        <v>21</v>
      </c>
      <c r="D16" s="86">
        <f>'Measure 1 Budget'!D41</f>
        <v>6010.9740000000002</v>
      </c>
      <c r="E16" s="86">
        <f>'Measure 1 Budget'!E41</f>
        <v>6191.4945000000007</v>
      </c>
      <c r="F16" s="86">
        <f>'Measure 1 Budget'!F41</f>
        <v>6377.0958750000009</v>
      </c>
      <c r="G16" s="86">
        <f>'Measure 1 Budget'!G41</f>
        <v>6568.2363999999998</v>
      </c>
      <c r="H16" s="86">
        <f>'Measure 1 Budget'!H41</f>
        <v>6765.7130749999997</v>
      </c>
      <c r="I16" s="87"/>
      <c r="J16" s="88">
        <f>SUM(D16:H16)</f>
        <v>31913.513850000003</v>
      </c>
    </row>
    <row r="17" spans="2:10" ht="15.75" thickBot="1" x14ac:dyDescent="0.3">
      <c r="B17" s="47"/>
      <c r="C17" s="23"/>
      <c r="D17" s="23"/>
      <c r="E17" s="23"/>
      <c r="F17" s="23"/>
      <c r="G17" s="23"/>
      <c r="H17" s="23"/>
      <c r="I17" s="23"/>
      <c r="J17" s="48" t="s">
        <v>20</v>
      </c>
    </row>
    <row r="18" spans="2:10" ht="30.95" customHeight="1" thickBot="1" x14ac:dyDescent="0.3">
      <c r="B18" s="24" t="s">
        <v>22</v>
      </c>
      <c r="C18" s="21"/>
      <c r="D18" s="22">
        <f>D14+D16</f>
        <v>570353.97400000005</v>
      </c>
      <c r="E18" s="22">
        <f>E14+E16</f>
        <v>570987.49450000003</v>
      </c>
      <c r="F18" s="22">
        <f>F14+F16</f>
        <v>564688.845875</v>
      </c>
      <c r="G18" s="22">
        <f>G14+G16</f>
        <v>565359.63640000008</v>
      </c>
      <c r="H18" s="22">
        <f>H14+H16</f>
        <v>585927.66307499993</v>
      </c>
      <c r="I18" s="49"/>
      <c r="J18" s="50">
        <f>J14+J16</f>
        <v>2857317.6138499998</v>
      </c>
    </row>
    <row r="19" spans="2:10" s="1" customFormat="1" x14ac:dyDescent="0.25">
      <c r="B19" s="14"/>
      <c r="C19"/>
      <c r="D19" s="14"/>
      <c r="E19" s="3"/>
      <c r="F19"/>
      <c r="G19"/>
      <c r="H19" s="3"/>
      <c r="I19" s="15"/>
      <c r="J19"/>
    </row>
    <row r="20" spans="2:10" ht="15" customHeight="1" thickBot="1" x14ac:dyDescent="0.3">
      <c r="B20" s="14"/>
    </row>
    <row r="21" spans="2:10" ht="15" customHeight="1" x14ac:dyDescent="0.3">
      <c r="B21" s="51" t="s">
        <v>23</v>
      </c>
      <c r="C21" s="52"/>
      <c r="D21" s="52"/>
      <c r="E21" s="97"/>
      <c r="F21" s="98"/>
      <c r="H21"/>
      <c r="I21"/>
    </row>
    <row r="22" spans="2:10" ht="29.1" customHeight="1" x14ac:dyDescent="0.25">
      <c r="B22" s="53" t="s">
        <v>24</v>
      </c>
      <c r="C22" s="25" t="s">
        <v>25</v>
      </c>
      <c r="D22" s="25" t="s">
        <v>26</v>
      </c>
      <c r="E22" s="99" t="s">
        <v>27</v>
      </c>
      <c r="F22" s="100"/>
      <c r="H22"/>
      <c r="I22"/>
    </row>
    <row r="23" spans="2:10" ht="48.75" customHeight="1" x14ac:dyDescent="0.25">
      <c r="B23" s="54">
        <v>1</v>
      </c>
      <c r="C23" s="92" t="s">
        <v>49</v>
      </c>
      <c r="D23" s="89">
        <f>25102+1592+10638+2500+583</f>
        <v>40415</v>
      </c>
      <c r="E23" s="101">
        <f>D23/$D$26</f>
        <v>1.4144382949325206E-2</v>
      </c>
      <c r="F23" s="102"/>
      <c r="H23"/>
      <c r="I23"/>
    </row>
    <row r="24" spans="2:10" ht="45" x14ac:dyDescent="0.25">
      <c r="B24" s="54">
        <v>2</v>
      </c>
      <c r="C24" s="92" t="s">
        <v>52</v>
      </c>
      <c r="D24" s="89">
        <f>25102+1593+10638+2500+2385000+33775+584</f>
        <v>2459192</v>
      </c>
      <c r="E24" s="101">
        <f>D24/$D$26</f>
        <v>0.86066444126975017</v>
      </c>
      <c r="F24" s="102"/>
      <c r="H24"/>
      <c r="I24"/>
    </row>
    <row r="25" spans="2:10" ht="30" x14ac:dyDescent="0.25">
      <c r="B25" s="54">
        <v>3</v>
      </c>
      <c r="C25" s="92" t="s">
        <v>50</v>
      </c>
      <c r="D25" s="89">
        <f>25102+1593+10638+319795+583</f>
        <v>357711</v>
      </c>
      <c r="E25" s="101">
        <f>D25/$D$26</f>
        <v>0.12519117578092462</v>
      </c>
      <c r="F25" s="102"/>
      <c r="H25"/>
      <c r="I25"/>
    </row>
    <row r="26" spans="2:10" ht="15" customHeight="1" thickBot="1" x14ac:dyDescent="0.3">
      <c r="B26" s="55" t="s">
        <v>28</v>
      </c>
      <c r="C26" s="93"/>
      <c r="D26" s="93">
        <f>SUM(D23:D25)</f>
        <v>2857318</v>
      </c>
      <c r="E26" s="95">
        <f>SUM(E23:F25)</f>
        <v>1</v>
      </c>
      <c r="F26" s="96"/>
      <c r="H26"/>
      <c r="I26"/>
    </row>
    <row r="27" spans="2:10" ht="15" customHeight="1" x14ac:dyDescent="0.25">
      <c r="H27"/>
      <c r="I27"/>
    </row>
    <row r="28" spans="2:10" ht="15" customHeight="1" x14ac:dyDescent="0.25">
      <c r="F28" s="13"/>
    </row>
  </sheetData>
  <mergeCells count="7">
    <mergeCell ref="B3:J3"/>
    <mergeCell ref="E26:F26"/>
    <mergeCell ref="E21:F21"/>
    <mergeCell ref="E22:F22"/>
    <mergeCell ref="E23:F23"/>
    <mergeCell ref="E24:F24"/>
    <mergeCell ref="E25:F25"/>
  </mergeCells>
  <pageMargins left="0.7" right="0.7" top="0.75" bottom="0.75" header="0.3" footer="0.3"/>
  <pageSetup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X58"/>
  <sheetViews>
    <sheetView showGridLines="0" zoomScale="85" zoomScaleNormal="85" workbookViewId="0">
      <selection activeCell="C34" sqref="C34"/>
    </sheetView>
  </sheetViews>
  <sheetFormatPr defaultColWidth="9.140625" defaultRowHeight="15" x14ac:dyDescent="0.25"/>
  <cols>
    <col min="1" max="1" width="3.140625" style="6" customWidth="1"/>
    <col min="2" max="2" width="10.140625" style="6" customWidth="1"/>
    <col min="3" max="3" width="35.42578125" style="6" customWidth="1"/>
    <col min="4" max="4" width="12.42578125" style="9" customWidth="1"/>
    <col min="5" max="5" width="12.5703125" style="3" customWidth="1"/>
    <col min="6" max="6" width="12.42578125" style="6" customWidth="1"/>
    <col min="7" max="7" width="13" style="6" customWidth="1"/>
    <col min="8" max="8" width="12.42578125" style="3" customWidth="1"/>
    <col min="9" max="9" width="1.7109375" style="10" customWidth="1"/>
    <col min="10" max="10" width="12.85546875" style="6" customWidth="1"/>
    <col min="11" max="11" width="10.140625" style="6" customWidth="1"/>
    <col min="12" max="16384" width="9.140625" style="6"/>
  </cols>
  <sheetData>
    <row r="2" spans="2:50" ht="23.25" x14ac:dyDescent="0.35">
      <c r="B2" s="12" t="s">
        <v>29</v>
      </c>
    </row>
    <row r="3" spans="2:50" x14ac:dyDescent="0.25">
      <c r="B3" s="5" t="s">
        <v>39</v>
      </c>
    </row>
    <row r="4" spans="2:50" x14ac:dyDescent="0.25">
      <c r="B4" s="5"/>
    </row>
    <row r="5" spans="2:50" ht="18.75" x14ac:dyDescent="0.3">
      <c r="B5" s="26" t="s">
        <v>2</v>
      </c>
      <c r="C5" s="27"/>
      <c r="D5" s="27"/>
      <c r="E5" s="27"/>
      <c r="F5" s="27"/>
      <c r="G5" s="27"/>
      <c r="H5" s="27"/>
      <c r="I5" s="27"/>
      <c r="J5" s="27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30.75" thickBot="1" x14ac:dyDescent="0.3">
      <c r="B6" s="37" t="s">
        <v>3</v>
      </c>
      <c r="C6" s="37" t="s">
        <v>4</v>
      </c>
      <c r="D6" s="37" t="s">
        <v>5</v>
      </c>
      <c r="E6" s="37" t="s">
        <v>6</v>
      </c>
      <c r="F6" s="37" t="s">
        <v>7</v>
      </c>
      <c r="G6" s="37" t="s">
        <v>8</v>
      </c>
      <c r="H6" s="37" t="s">
        <v>9</v>
      </c>
      <c r="I6" s="37"/>
      <c r="J6" s="38" t="s">
        <v>10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8" customFormat="1" ht="30" x14ac:dyDescent="0.25">
      <c r="B7" s="34" t="s">
        <v>11</v>
      </c>
      <c r="C7" s="35" t="s">
        <v>30</v>
      </c>
      <c r="D7" s="36" t="s">
        <v>31</v>
      </c>
      <c r="E7" s="36" t="s">
        <v>31</v>
      </c>
      <c r="F7" s="36" t="s">
        <v>31</v>
      </c>
      <c r="G7" s="36"/>
      <c r="H7" s="36" t="s">
        <v>31</v>
      </c>
      <c r="I7" s="32"/>
      <c r="J7" s="32" t="s">
        <v>31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</row>
    <row r="8" spans="2:50" s="7" customFormat="1" x14ac:dyDescent="0.25">
      <c r="B8" s="29"/>
      <c r="C8" s="56" t="s">
        <v>40</v>
      </c>
      <c r="D8" s="57">
        <v>6000</v>
      </c>
      <c r="E8" s="57">
        <v>6180</v>
      </c>
      <c r="F8" s="57">
        <v>6365</v>
      </c>
      <c r="G8" s="57">
        <v>6556</v>
      </c>
      <c r="H8" s="57">
        <v>6753</v>
      </c>
      <c r="I8" s="58"/>
      <c r="J8" s="57">
        <f>SUM(D8:H8)</f>
        <v>31854</v>
      </c>
    </row>
    <row r="9" spans="2:50" s="7" customFormat="1" ht="30" x14ac:dyDescent="0.25">
      <c r="B9" s="29"/>
      <c r="C9" s="56" t="s">
        <v>41</v>
      </c>
      <c r="D9" s="57">
        <v>8184</v>
      </c>
      <c r="E9" s="57">
        <v>8430</v>
      </c>
      <c r="F9" s="57">
        <v>8683</v>
      </c>
      <c r="G9" s="57">
        <v>8943</v>
      </c>
      <c r="H9" s="57">
        <v>9212</v>
      </c>
      <c r="I9" s="59"/>
      <c r="J9" s="57">
        <f>SUM(D9:H9)</f>
        <v>43452</v>
      </c>
    </row>
    <row r="10" spans="2:50" s="7" customFormat="1" x14ac:dyDescent="0.25">
      <c r="B10" s="29"/>
      <c r="C10" s="60"/>
      <c r="D10" s="57"/>
      <c r="E10" s="61"/>
      <c r="F10" s="61"/>
      <c r="G10" s="61"/>
      <c r="H10" s="61"/>
      <c r="I10" s="59"/>
      <c r="J10" s="57">
        <f>SUM(D10:H10)</f>
        <v>0</v>
      </c>
    </row>
    <row r="11" spans="2:50" s="7" customFormat="1" x14ac:dyDescent="0.25">
      <c r="B11" s="29"/>
      <c r="C11" s="62" t="s">
        <v>12</v>
      </c>
      <c r="D11" s="63">
        <f>SUM(D8:D10)</f>
        <v>14184</v>
      </c>
      <c r="E11" s="63">
        <f t="shared" ref="E11:J11" si="0">SUM(E8:E10)</f>
        <v>14610</v>
      </c>
      <c r="F11" s="63">
        <f t="shared" si="0"/>
        <v>15048</v>
      </c>
      <c r="G11" s="63">
        <f t="shared" si="0"/>
        <v>15499</v>
      </c>
      <c r="H11" s="63">
        <f t="shared" si="0"/>
        <v>15965</v>
      </c>
      <c r="I11" s="59"/>
      <c r="J11" s="63">
        <f t="shared" si="0"/>
        <v>75306</v>
      </c>
    </row>
    <row r="12" spans="2:50" s="7" customFormat="1" x14ac:dyDescent="0.25">
      <c r="B12" s="29"/>
      <c r="C12" s="64" t="s">
        <v>32</v>
      </c>
      <c r="D12" s="65" t="s">
        <v>31</v>
      </c>
      <c r="E12" s="66"/>
      <c r="F12" s="66"/>
      <c r="G12" s="66"/>
      <c r="H12" s="66"/>
      <c r="I12" s="59"/>
      <c r="J12" s="59" t="s">
        <v>31</v>
      </c>
    </row>
    <row r="13" spans="2:50" s="7" customFormat="1" x14ac:dyDescent="0.25">
      <c r="B13" s="29"/>
      <c r="C13" s="56" t="s">
        <v>42</v>
      </c>
      <c r="D13" s="57">
        <f>D8*15%</f>
        <v>900</v>
      </c>
      <c r="E13" s="57">
        <f t="shared" ref="E13:H13" si="1">E8*15%</f>
        <v>927</v>
      </c>
      <c r="F13" s="57">
        <f t="shared" si="1"/>
        <v>954.75</v>
      </c>
      <c r="G13" s="57">
        <f t="shared" si="1"/>
        <v>983.4</v>
      </c>
      <c r="H13" s="57">
        <f t="shared" si="1"/>
        <v>1012.9499999999999</v>
      </c>
      <c r="I13" s="59"/>
      <c r="J13" s="57">
        <f>SUM(D13:H13)</f>
        <v>4778.1000000000004</v>
      </c>
    </row>
    <row r="14" spans="2:50" s="7" customFormat="1" x14ac:dyDescent="0.25">
      <c r="B14" s="29"/>
      <c r="C14" s="56"/>
      <c r="D14" s="57"/>
      <c r="E14" s="57"/>
      <c r="F14" s="57"/>
      <c r="G14" s="57"/>
      <c r="H14" s="57"/>
      <c r="I14" s="59"/>
      <c r="J14" s="57">
        <f t="shared" ref="J14" si="2">SUM(D14:H14)</f>
        <v>0</v>
      </c>
    </row>
    <row r="15" spans="2:50" s="7" customFormat="1" x14ac:dyDescent="0.25">
      <c r="B15" s="29"/>
      <c r="C15" s="62" t="s">
        <v>13</v>
      </c>
      <c r="D15" s="63">
        <f>SUM(D13:D14)</f>
        <v>900</v>
      </c>
      <c r="E15" s="63">
        <f>SUM(E13:E14)</f>
        <v>927</v>
      </c>
      <c r="F15" s="63">
        <f>SUM(F13:F14)</f>
        <v>954.75</v>
      </c>
      <c r="G15" s="63">
        <f>SUM(G13:G14)</f>
        <v>983.4</v>
      </c>
      <c r="H15" s="63">
        <f>SUM(H13:H14)</f>
        <v>1012.9499999999999</v>
      </c>
      <c r="I15" s="59"/>
      <c r="J15" s="63">
        <f>SUM(J13:J14)</f>
        <v>4778.1000000000004</v>
      </c>
    </row>
    <row r="16" spans="2:50" s="7" customFormat="1" x14ac:dyDescent="0.25">
      <c r="B16" s="29"/>
      <c r="C16" s="64" t="s">
        <v>33</v>
      </c>
      <c r="D16" s="65" t="s">
        <v>31</v>
      </c>
      <c r="E16" s="66"/>
      <c r="F16" s="66"/>
      <c r="G16" s="66"/>
      <c r="H16" s="66"/>
      <c r="I16" s="59"/>
      <c r="J16" s="59" t="s">
        <v>31</v>
      </c>
    </row>
    <row r="17" spans="2:10" s="7" customFormat="1" x14ac:dyDescent="0.25">
      <c r="B17" s="29"/>
      <c r="C17" s="67"/>
      <c r="D17" s="57"/>
      <c r="E17" s="61"/>
      <c r="F17" s="61"/>
      <c r="G17" s="61"/>
      <c r="H17" s="61"/>
      <c r="I17" s="59"/>
      <c r="J17" s="57">
        <f>SUM(D17:H17)</f>
        <v>0</v>
      </c>
    </row>
    <row r="18" spans="2:10" s="7" customFormat="1" x14ac:dyDescent="0.25">
      <c r="B18" s="29"/>
      <c r="C18" s="62" t="s">
        <v>14</v>
      </c>
      <c r="D18" s="63">
        <f>SUM(D16:D17)</f>
        <v>0</v>
      </c>
      <c r="E18" s="63">
        <f t="shared" ref="E18:H18" si="3">SUM(E16:E17)</f>
        <v>0</v>
      </c>
      <c r="F18" s="63">
        <f t="shared" si="3"/>
        <v>0</v>
      </c>
      <c r="G18" s="63">
        <f t="shared" si="3"/>
        <v>0</v>
      </c>
      <c r="H18" s="63">
        <f t="shared" si="3"/>
        <v>0</v>
      </c>
      <c r="I18" s="59"/>
      <c r="J18" s="63">
        <f>SUM(J17:J17)</f>
        <v>0</v>
      </c>
    </row>
    <row r="19" spans="2:10" s="7" customFormat="1" x14ac:dyDescent="0.25">
      <c r="B19" s="29"/>
      <c r="C19" s="64" t="s">
        <v>34</v>
      </c>
      <c r="D19" s="57"/>
      <c r="E19" s="66"/>
      <c r="F19" s="66"/>
      <c r="G19" s="66"/>
      <c r="H19" s="66"/>
      <c r="I19" s="59"/>
      <c r="J19" s="57" t="s">
        <v>20</v>
      </c>
    </row>
    <row r="20" spans="2:10" s="7" customFormat="1" x14ac:dyDescent="0.25">
      <c r="B20" s="29"/>
      <c r="C20" s="56"/>
      <c r="D20" s="57"/>
      <c r="E20" s="66"/>
      <c r="F20" s="66"/>
      <c r="G20" s="66"/>
      <c r="H20" s="66"/>
      <c r="I20" s="59"/>
      <c r="J20" s="57">
        <f>SUM(D20:H20)</f>
        <v>0</v>
      </c>
    </row>
    <row r="21" spans="2:10" s="7" customFormat="1" x14ac:dyDescent="0.25">
      <c r="B21" s="29"/>
      <c r="C21" s="62" t="s">
        <v>15</v>
      </c>
      <c r="D21" s="63">
        <f>SUM(D20:D20)</f>
        <v>0</v>
      </c>
      <c r="E21" s="63">
        <f>SUM(E20:E20)</f>
        <v>0</v>
      </c>
      <c r="F21" s="63">
        <f>SUM(F20:F20)</f>
        <v>0</v>
      </c>
      <c r="G21" s="63">
        <f>SUM(G20:G20)</f>
        <v>0</v>
      </c>
      <c r="H21" s="63">
        <f>SUM(H20:H20)</f>
        <v>0</v>
      </c>
      <c r="I21" s="59"/>
      <c r="J21" s="63">
        <f>SUM(J20:J20)</f>
        <v>0</v>
      </c>
    </row>
    <row r="22" spans="2:10" s="7" customFormat="1" x14ac:dyDescent="0.25">
      <c r="B22" s="29"/>
      <c r="C22" s="64" t="s">
        <v>35</v>
      </c>
      <c r="D22" s="65" t="s">
        <v>31</v>
      </c>
      <c r="E22" s="66"/>
      <c r="F22" s="66"/>
      <c r="G22" s="66"/>
      <c r="H22" s="66"/>
      <c r="I22" s="59"/>
      <c r="J22" s="57"/>
    </row>
    <row r="23" spans="2:10" s="7" customFormat="1" x14ac:dyDescent="0.25">
      <c r="B23" s="29"/>
      <c r="C23" s="56" t="s">
        <v>47</v>
      </c>
      <c r="D23" s="57">
        <v>350</v>
      </c>
      <c r="E23" s="57">
        <v>350</v>
      </c>
      <c r="F23" s="57">
        <v>350</v>
      </c>
      <c r="G23" s="57">
        <v>350</v>
      </c>
      <c r="H23" s="57">
        <v>350</v>
      </c>
      <c r="I23" s="58"/>
      <c r="J23" s="57">
        <f t="shared" ref="J23:J36" si="4">SUM(D23:H23)</f>
        <v>1750</v>
      </c>
    </row>
    <row r="24" spans="2:10" s="7" customFormat="1" x14ac:dyDescent="0.25">
      <c r="B24" s="29"/>
      <c r="C24" s="56"/>
      <c r="D24" s="57"/>
      <c r="E24" s="61"/>
      <c r="F24" s="61"/>
      <c r="G24" s="61"/>
      <c r="H24" s="61"/>
      <c r="I24" s="59"/>
      <c r="J24" s="57">
        <f t="shared" si="4"/>
        <v>0</v>
      </c>
    </row>
    <row r="25" spans="2:10" s="7" customFormat="1" x14ac:dyDescent="0.25">
      <c r="B25" s="29"/>
      <c r="C25" s="62" t="s">
        <v>16</v>
      </c>
      <c r="D25" s="63">
        <f>SUM(D23:D24)</f>
        <v>350</v>
      </c>
      <c r="E25" s="63">
        <f t="shared" ref="E25:H25" si="5">SUM(E23:E24)</f>
        <v>350</v>
      </c>
      <c r="F25" s="63">
        <f t="shared" si="5"/>
        <v>350</v>
      </c>
      <c r="G25" s="63">
        <f t="shared" si="5"/>
        <v>350</v>
      </c>
      <c r="H25" s="63">
        <f t="shared" si="5"/>
        <v>350</v>
      </c>
      <c r="I25" s="59"/>
      <c r="J25" s="63">
        <f>SUM(J23:J24)</f>
        <v>1750</v>
      </c>
    </row>
    <row r="26" spans="2:10" s="7" customFormat="1" x14ac:dyDescent="0.25">
      <c r="B26" s="29"/>
      <c r="C26" s="64" t="s">
        <v>36</v>
      </c>
      <c r="D26" s="65" t="s">
        <v>31</v>
      </c>
      <c r="E26" s="66"/>
      <c r="F26" s="66"/>
      <c r="G26" s="66"/>
      <c r="H26" s="66"/>
      <c r="I26" s="59"/>
      <c r="J26" s="57"/>
    </row>
    <row r="27" spans="2:10" s="7" customFormat="1" x14ac:dyDescent="0.25">
      <c r="B27" s="29"/>
      <c r="C27" s="56"/>
      <c r="D27" s="57"/>
      <c r="E27" s="57"/>
      <c r="F27" s="57"/>
      <c r="G27" s="57"/>
      <c r="H27" s="57"/>
      <c r="I27" s="58"/>
      <c r="J27" s="57">
        <f t="shared" si="4"/>
        <v>0</v>
      </c>
    </row>
    <row r="28" spans="2:10" s="7" customFormat="1" x14ac:dyDescent="0.25">
      <c r="B28" s="29"/>
      <c r="C28" s="62" t="s">
        <v>17</v>
      </c>
      <c r="D28" s="63">
        <f>SUM(D27:D27)</f>
        <v>0</v>
      </c>
      <c r="E28" s="63">
        <f>SUM(E27:E27)</f>
        <v>0</v>
      </c>
      <c r="F28" s="63">
        <f>SUM(F27:F27)</f>
        <v>0</v>
      </c>
      <c r="G28" s="63">
        <f>SUM(G27:G27)</f>
        <v>0</v>
      </c>
      <c r="H28" s="63">
        <f>SUM(H27:H27)</f>
        <v>0</v>
      </c>
      <c r="I28" s="59"/>
      <c r="J28" s="63">
        <f>SUM(J27:J27)</f>
        <v>0</v>
      </c>
    </row>
    <row r="29" spans="2:10" s="7" customFormat="1" x14ac:dyDescent="0.25">
      <c r="B29" s="29"/>
      <c r="C29" s="64" t="s">
        <v>37</v>
      </c>
      <c r="D29" s="65" t="s">
        <v>31</v>
      </c>
      <c r="E29" s="66"/>
      <c r="F29" s="66"/>
      <c r="G29" s="66"/>
      <c r="H29" s="66"/>
      <c r="I29" s="59"/>
      <c r="J29" s="57"/>
    </row>
    <row r="30" spans="2:10" s="7" customFormat="1" x14ac:dyDescent="0.25">
      <c r="B30" s="29"/>
      <c r="C30" s="56" t="s">
        <v>43</v>
      </c>
      <c r="D30" s="57">
        <v>500</v>
      </c>
      <c r="E30" s="57">
        <v>500</v>
      </c>
      <c r="F30" s="57">
        <v>500</v>
      </c>
      <c r="G30" s="57">
        <v>500</v>
      </c>
      <c r="H30" s="57">
        <v>500</v>
      </c>
      <c r="I30" s="59"/>
      <c r="J30" s="57">
        <f t="shared" ref="J30:J31" si="6">SUM(D30:H30)</f>
        <v>2500</v>
      </c>
    </row>
    <row r="31" spans="2:10" s="7" customFormat="1" ht="30" x14ac:dyDescent="0.25">
      <c r="B31" s="29"/>
      <c r="C31" s="56" t="s">
        <v>44</v>
      </c>
      <c r="D31" s="57">
        <v>500</v>
      </c>
      <c r="E31" s="57">
        <v>500</v>
      </c>
      <c r="F31" s="57">
        <v>500</v>
      </c>
      <c r="G31" s="57">
        <v>500</v>
      </c>
      <c r="H31" s="57">
        <v>500</v>
      </c>
      <c r="I31" s="59"/>
      <c r="J31" s="57">
        <f t="shared" si="6"/>
        <v>2500</v>
      </c>
    </row>
    <row r="32" spans="2:10" s="7" customFormat="1" ht="45" x14ac:dyDescent="0.25">
      <c r="B32" s="29"/>
      <c r="C32" s="56" t="s">
        <v>48</v>
      </c>
      <c r="D32" s="57">
        <f>(159*15000)/5</f>
        <v>477000</v>
      </c>
      <c r="E32" s="57">
        <f t="shared" ref="E32:H32" si="7">(159*15000)/5</f>
        <v>477000</v>
      </c>
      <c r="F32" s="57">
        <f t="shared" si="7"/>
        <v>477000</v>
      </c>
      <c r="G32" s="57">
        <f t="shared" si="7"/>
        <v>477000</v>
      </c>
      <c r="H32" s="57">
        <f t="shared" si="7"/>
        <v>477000</v>
      </c>
      <c r="I32" s="59"/>
      <c r="J32" s="57">
        <f>SUM(D32:H32)</f>
        <v>2385000</v>
      </c>
    </row>
    <row r="33" spans="2:10" s="7" customFormat="1" ht="90" x14ac:dyDescent="0.25">
      <c r="B33" s="29"/>
      <c r="C33" s="56" t="s">
        <v>46</v>
      </c>
      <c r="D33" s="57">
        <v>6950</v>
      </c>
      <c r="E33" s="57">
        <v>6950</v>
      </c>
      <c r="F33" s="57">
        <v>0</v>
      </c>
      <c r="G33" s="57">
        <v>0</v>
      </c>
      <c r="H33" s="57">
        <v>19875</v>
      </c>
      <c r="I33" s="59"/>
      <c r="J33" s="57">
        <f>SUM(D33:H33)</f>
        <v>33775</v>
      </c>
    </row>
    <row r="34" spans="2:10" s="7" customFormat="1" ht="144" customHeight="1" thickBot="1" x14ac:dyDescent="0.3">
      <c r="B34" s="31"/>
      <c r="C34" s="68" t="s">
        <v>51</v>
      </c>
      <c r="D34" s="69">
        <f>319795/5</f>
        <v>63959</v>
      </c>
      <c r="E34" s="69">
        <f t="shared" ref="E34:H34" si="8">319795/5</f>
        <v>63959</v>
      </c>
      <c r="F34" s="69">
        <f t="shared" si="8"/>
        <v>63959</v>
      </c>
      <c r="G34" s="69">
        <f t="shared" si="8"/>
        <v>63959</v>
      </c>
      <c r="H34" s="69">
        <f t="shared" si="8"/>
        <v>63959</v>
      </c>
      <c r="I34" s="70"/>
      <c r="J34" s="69">
        <f>SUM(D34:H34)</f>
        <v>319795</v>
      </c>
    </row>
    <row r="35" spans="2:10" s="7" customFormat="1" ht="15.75" thickBot="1" x14ac:dyDescent="0.3">
      <c r="B35" s="33"/>
      <c r="C35" s="71" t="s">
        <v>18</v>
      </c>
      <c r="D35" s="72">
        <f>SUM(D30:D34)</f>
        <v>548909</v>
      </c>
      <c r="E35" s="72">
        <f t="shared" ref="E35:H35" si="9">SUM(E30:E34)</f>
        <v>548909</v>
      </c>
      <c r="F35" s="72">
        <f t="shared" si="9"/>
        <v>541959</v>
      </c>
      <c r="G35" s="72">
        <f t="shared" si="9"/>
        <v>541959</v>
      </c>
      <c r="H35" s="72">
        <f t="shared" si="9"/>
        <v>561834</v>
      </c>
      <c r="I35" s="73"/>
      <c r="J35" s="72">
        <f>SUM(D35:H35)</f>
        <v>2743570</v>
      </c>
    </row>
    <row r="36" spans="2:10" s="7" customFormat="1" ht="15.75" thickBot="1" x14ac:dyDescent="0.3">
      <c r="B36" s="33"/>
      <c r="C36" s="71" t="s">
        <v>19</v>
      </c>
      <c r="D36" s="72">
        <f>D11+D15+D18+D21+D25+D28+D35</f>
        <v>564343</v>
      </c>
      <c r="E36" s="72">
        <f>SUM(E35,E28,E25,E21,E18,E15,E11)</f>
        <v>564796</v>
      </c>
      <c r="F36" s="72">
        <f>SUM(F35,F28,F25,F21,F18,F15,F11)</f>
        <v>558311.75</v>
      </c>
      <c r="G36" s="72">
        <f>SUM(G35,G28,G25,G21,G18,G15,G11)</f>
        <v>558791.4</v>
      </c>
      <c r="H36" s="72">
        <f>SUM(H35,H28,H25,H21,H18,H15,H11)</f>
        <v>579161.94999999995</v>
      </c>
      <c r="I36" s="73"/>
      <c r="J36" s="72">
        <f t="shared" si="4"/>
        <v>2825404.0999999996</v>
      </c>
    </row>
    <row r="37" spans="2:10" s="7" customFormat="1" x14ac:dyDescent="0.25">
      <c r="B37" s="11"/>
      <c r="C37" s="74"/>
      <c r="D37" s="74"/>
      <c r="E37" s="74"/>
      <c r="F37" s="74"/>
      <c r="G37" s="74"/>
      <c r="H37" s="74"/>
      <c r="I37" s="74"/>
      <c r="J37" s="74" t="s">
        <v>20</v>
      </c>
    </row>
    <row r="38" spans="2:10" s="7" customFormat="1" ht="30" x14ac:dyDescent="0.25">
      <c r="B38" s="28" t="s">
        <v>38</v>
      </c>
      <c r="C38" s="64" t="s">
        <v>45</v>
      </c>
      <c r="D38" s="75"/>
      <c r="E38" s="75"/>
      <c r="F38" s="75"/>
      <c r="G38" s="75"/>
      <c r="H38" s="75"/>
      <c r="I38" s="75"/>
      <c r="J38" s="75" t="s">
        <v>20</v>
      </c>
    </row>
    <row r="39" spans="2:10" s="7" customFormat="1" x14ac:dyDescent="0.25">
      <c r="B39" s="29"/>
      <c r="C39" s="56" t="s">
        <v>40</v>
      </c>
      <c r="D39" s="76">
        <f>(D8+D13)*39.85%</f>
        <v>2749.65</v>
      </c>
      <c r="E39" s="76">
        <f>(E8+E13)*39.85%</f>
        <v>2832.1395000000002</v>
      </c>
      <c r="F39" s="76">
        <f>(F8+F13)*39.85%</f>
        <v>2916.9203750000001</v>
      </c>
      <c r="G39" s="76">
        <f>(G8+G13)*39.85%</f>
        <v>3004.4508999999998</v>
      </c>
      <c r="H39" s="76">
        <f>(H8+H13)*39.85%</f>
        <v>3094.7310750000001</v>
      </c>
      <c r="I39" s="77"/>
      <c r="J39" s="76">
        <f>SUM(D39:I39)</f>
        <v>14597.89185</v>
      </c>
    </row>
    <row r="40" spans="2:10" s="7" customFormat="1" ht="30" x14ac:dyDescent="0.25">
      <c r="B40" s="29"/>
      <c r="C40" s="56" t="s">
        <v>41</v>
      </c>
      <c r="D40" s="76">
        <f>D9*39.85%</f>
        <v>3261.3240000000001</v>
      </c>
      <c r="E40" s="76">
        <f>E9*39.85%</f>
        <v>3359.355</v>
      </c>
      <c r="F40" s="76">
        <f>F9*39.85%</f>
        <v>3460.1755000000003</v>
      </c>
      <c r="G40" s="76">
        <f>G9*39.85%</f>
        <v>3563.7855000000004</v>
      </c>
      <c r="H40" s="76">
        <f>H9*39.85%</f>
        <v>3670.982</v>
      </c>
      <c r="I40" s="77"/>
      <c r="J40" s="76">
        <f>SUM(D40:I40)</f>
        <v>17315.622000000003</v>
      </c>
    </row>
    <row r="41" spans="2:10" s="7" customFormat="1" x14ac:dyDescent="0.25">
      <c r="B41" s="29"/>
      <c r="C41" s="62" t="s">
        <v>21</v>
      </c>
      <c r="D41" s="63">
        <f>SUM(D39:D40)</f>
        <v>6010.9740000000002</v>
      </c>
      <c r="E41" s="63">
        <f t="shared" ref="E41:H41" si="10">SUM(E39:E40)</f>
        <v>6191.4945000000007</v>
      </c>
      <c r="F41" s="63">
        <f t="shared" si="10"/>
        <v>6377.0958750000009</v>
      </c>
      <c r="G41" s="63">
        <f t="shared" si="10"/>
        <v>6568.2363999999998</v>
      </c>
      <c r="H41" s="63">
        <f t="shared" si="10"/>
        <v>6765.7130749999997</v>
      </c>
      <c r="I41" s="59"/>
      <c r="J41" s="63">
        <f>SUM(D41:H41)</f>
        <v>31913.513850000003</v>
      </c>
    </row>
    <row r="42" spans="2:10" s="7" customFormat="1" ht="15.75" thickBot="1" x14ac:dyDescent="0.3">
      <c r="B42" s="31"/>
      <c r="C42" s="78"/>
      <c r="D42" s="78"/>
      <c r="E42" s="78"/>
      <c r="F42" s="78"/>
      <c r="G42" s="78"/>
      <c r="H42" s="78"/>
      <c r="I42" s="78"/>
      <c r="J42" s="78" t="s">
        <v>20</v>
      </c>
    </row>
    <row r="43" spans="2:10" s="4" customFormat="1" ht="30.75" thickBot="1" x14ac:dyDescent="0.3">
      <c r="B43" s="30" t="s">
        <v>22</v>
      </c>
      <c r="C43" s="79"/>
      <c r="D43" s="80">
        <f>D36+D41</f>
        <v>570353.97400000005</v>
      </c>
      <c r="E43" s="80">
        <f t="shared" ref="E43:H43" si="11">E36+E41</f>
        <v>570987.49450000003</v>
      </c>
      <c r="F43" s="80">
        <f t="shared" si="11"/>
        <v>564688.845875</v>
      </c>
      <c r="G43" s="80">
        <f t="shared" si="11"/>
        <v>565359.63640000008</v>
      </c>
      <c r="H43" s="80">
        <f t="shared" si="11"/>
        <v>585927.66307499993</v>
      </c>
      <c r="I43" s="81"/>
      <c r="J43" s="80">
        <f>SUM(D43:I43)</f>
        <v>2857317.6138500003</v>
      </c>
    </row>
    <row r="44" spans="2:10" x14ac:dyDescent="0.25">
      <c r="B44" s="9"/>
    </row>
    <row r="45" spans="2:10" x14ac:dyDescent="0.25">
      <c r="B45" s="9"/>
    </row>
    <row r="46" spans="2:10" x14ac:dyDescent="0.25">
      <c r="B46" s="9"/>
    </row>
    <row r="47" spans="2:10" x14ac:dyDescent="0.25">
      <c r="B47" s="9"/>
    </row>
    <row r="48" spans="2:10" x14ac:dyDescent="0.25">
      <c r="B48" s="9"/>
    </row>
    <row r="49" spans="2:2" x14ac:dyDescent="0.25">
      <c r="B49" s="9"/>
    </row>
    <row r="50" spans="2:2" x14ac:dyDescent="0.25">
      <c r="B50" s="9"/>
    </row>
    <row r="51" spans="2:2" x14ac:dyDescent="0.25">
      <c r="B51" s="9"/>
    </row>
    <row r="52" spans="2:2" x14ac:dyDescent="0.25">
      <c r="B52" s="9"/>
    </row>
    <row r="53" spans="2:2" x14ac:dyDescent="0.25">
      <c r="B53" s="9"/>
    </row>
    <row r="54" spans="2:2" x14ac:dyDescent="0.25">
      <c r="B54" s="9"/>
    </row>
    <row r="55" spans="2:2" x14ac:dyDescent="0.25">
      <c r="B55" s="9"/>
    </row>
    <row r="56" spans="2:2" x14ac:dyDescent="0.25">
      <c r="B56" s="9"/>
    </row>
    <row r="57" spans="2:2" x14ac:dyDescent="0.25">
      <c r="B57" s="9"/>
    </row>
    <row r="58" spans="2:2" x14ac:dyDescent="0.25">
      <c r="B58" s="9"/>
    </row>
  </sheetData>
  <pageMargins left="0.7" right="0.7" top="0.75" bottom="0.75" header="0.3" footer="0.3"/>
  <pageSetup scale="71" orientation="portrait" r:id="rId1"/>
  <ignoredErrors>
    <ignoredError sqref="J23 J27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5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schemas.microsoft.com/sharepoint/v3"/>
    <ds:schemaRef ds:uri="4ffa91fb-a0ff-4ac5-b2db-65c790d184a4"/>
    <ds:schemaRef ds:uri="http://purl.org/dc/terms/"/>
    <ds:schemaRef ds:uri="http://purl.org/dc/dcmitype/"/>
    <ds:schemaRef ds:uri="http://schemas.openxmlformats.org/package/2006/metadata/core-properties"/>
    <ds:schemaRef ds:uri="http://schemas.microsoft.com/sharepoint/v3/fields"/>
    <ds:schemaRef ds:uri="2755580c-7c5f-43cf-bd85-5c868b718937"/>
    <ds:schemaRef ds:uri="http://purl.org/dc/elements/1.1/"/>
    <ds:schemaRef ds:uri="3d00cabe-74f9-499f-ba26-1e0076cbc6cc"/>
    <ds:schemaRef ds:uri="http://schemas.microsoft.com/sharepoint.v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Consolidated Budget</vt:lpstr>
      <vt:lpstr>Measure 1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2024-04-01T19:55:56Z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