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1977" documentId="8_{8C794FCC-600B-4574-80D7-A95DE8243E6C}" xr6:coauthVersionLast="47" xr6:coauthVersionMax="47" xr10:uidLastSave="{0F9BDD5D-BE00-478C-90B4-CC7D44D55B25}"/>
  <bookViews>
    <workbookView xWindow="-108" yWindow="-108" windowWidth="23256" windowHeight="13896" tabRatio="721" xr2:uid="{AAC398A2-E95D-4231-A920-55B8B1C73F3F}"/>
  </bookViews>
  <sheets>
    <sheet name="Consolidated Budget" sheetId="30" r:id="rId1"/>
    <sheet name="1-Green Networks Budget" sheetId="16" r:id="rId2"/>
    <sheet name="2-Transport. Efficiency Budget" sheetId="27" r:id="rId3"/>
    <sheet name="3-Building Efficiency Budget" sheetId="28" r:id="rId4"/>
    <sheet name="4-Workforce Development Budget" sheetId="29" r:id="rId5"/>
    <sheet name="5-Grant Administration Budget" sheetId="31" r:id="rId6"/>
  </sheets>
  <definedNames>
    <definedName name="_xlnm._FilterDatabase" localSheetId="1" hidden="1">'1-Green Networks Budget'!#REF!</definedName>
    <definedName name="_xlnm._FilterDatabase" localSheetId="2" hidden="1">'2-Transport. Efficiency Budget'!#REF!</definedName>
    <definedName name="_xlnm._FilterDatabase" localSheetId="3" hidden="1">'3-Building Efficiency Budget'!#REF!</definedName>
    <definedName name="_xlnm._FilterDatabase" localSheetId="4" hidden="1">'4-Workforce Development Budget'!#REF!</definedName>
    <definedName name="_xlnm._FilterDatabase" localSheetId="5" hidden="1">'5-Grant Administration Budget'!#REF!</definedName>
    <definedName name="_xlnm._FilterDatabase" localSheetId="0" hidden="1">'Consolidated Budget'!#REF!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8" i="29" l="1"/>
  <c r="G48" i="29"/>
  <c r="J48" i="29" s="1"/>
  <c r="F48" i="29"/>
  <c r="E48" i="29"/>
  <c r="D48" i="29"/>
  <c r="J43" i="29" l="1"/>
  <c r="J44" i="16"/>
  <c r="G51" i="28" l="1"/>
  <c r="J47" i="28"/>
  <c r="J45" i="28"/>
  <c r="J37" i="29" l="1"/>
  <c r="J38" i="29"/>
  <c r="J39" i="29"/>
  <c r="J40" i="29"/>
  <c r="J54" i="31"/>
  <c r="J10" i="31"/>
  <c r="D12" i="31"/>
  <c r="D8" i="27" l="1"/>
  <c r="D8" i="16"/>
  <c r="G12" i="31" l="1"/>
  <c r="G14" i="31" s="1"/>
  <c r="F12" i="31"/>
  <c r="H50" i="27"/>
  <c r="J53" i="16"/>
  <c r="J45" i="16"/>
  <c r="J46" i="16"/>
  <c r="J47" i="16"/>
  <c r="J48" i="16"/>
  <c r="J49" i="16"/>
  <c r="J50" i="16"/>
  <c r="J51" i="16"/>
  <c r="J54" i="16"/>
  <c r="J55" i="16"/>
  <c r="J56" i="16"/>
  <c r="J57" i="16"/>
  <c r="J58" i="16"/>
  <c r="J59" i="16"/>
  <c r="J52" i="16"/>
  <c r="J41" i="16"/>
  <c r="J42" i="16"/>
  <c r="D60" i="16"/>
  <c r="D51" i="28"/>
  <c r="D8" i="29" l="1"/>
  <c r="E8" i="29"/>
  <c r="F8" i="29" s="1"/>
  <c r="G8" i="29" s="1"/>
  <c r="H8" i="29" s="1"/>
  <c r="D8" i="28"/>
  <c r="E8" i="28" s="1"/>
  <c r="F8" i="28" s="1"/>
  <c r="G8" i="28" s="1"/>
  <c r="H8" i="28" s="1"/>
  <c r="E8" i="27"/>
  <c r="F8" i="27"/>
  <c r="G8" i="27" s="1"/>
  <c r="H8" i="27" s="1"/>
  <c r="E8" i="16"/>
  <c r="J20" i="31"/>
  <c r="J21" i="31"/>
  <c r="J22" i="31"/>
  <c r="J23" i="31"/>
  <c r="J24" i="31"/>
  <c r="J25" i="31"/>
  <c r="J26" i="31"/>
  <c r="J27" i="31"/>
  <c r="J19" i="31" l="1"/>
  <c r="J18" i="29"/>
  <c r="J19" i="29"/>
  <c r="J18" i="28"/>
  <c r="J19" i="28"/>
  <c r="J37" i="27"/>
  <c r="J38" i="27"/>
  <c r="J42" i="27" s="1"/>
  <c r="J39" i="27"/>
  <c r="J40" i="27"/>
  <c r="J31" i="27"/>
  <c r="J18" i="27"/>
  <c r="J27" i="27" s="1"/>
  <c r="J19" i="27"/>
  <c r="J9" i="16"/>
  <c r="J17" i="16"/>
  <c r="J8" i="16"/>
  <c r="J40" i="28"/>
  <c r="J8" i="29"/>
  <c r="I58" i="31"/>
  <c r="J55" i="31"/>
  <c r="H50" i="31"/>
  <c r="G50" i="31"/>
  <c r="F50" i="31"/>
  <c r="E50" i="31"/>
  <c r="D50" i="31"/>
  <c r="J49" i="31"/>
  <c r="J48" i="31"/>
  <c r="J47" i="31"/>
  <c r="J46" i="31"/>
  <c r="J45" i="31"/>
  <c r="J44" i="31"/>
  <c r="H42" i="31"/>
  <c r="G42" i="31"/>
  <c r="F42" i="31"/>
  <c r="E42" i="31"/>
  <c r="D42" i="31"/>
  <c r="J41" i="31"/>
  <c r="J40" i="31"/>
  <c r="J39" i="31"/>
  <c r="J38" i="31"/>
  <c r="H36" i="31"/>
  <c r="G36" i="31"/>
  <c r="F36" i="31"/>
  <c r="E36" i="31"/>
  <c r="D36" i="31"/>
  <c r="J35" i="31"/>
  <c r="J34" i="31"/>
  <c r="H32" i="31"/>
  <c r="G32" i="31"/>
  <c r="F32" i="31"/>
  <c r="E32" i="31"/>
  <c r="D32" i="31"/>
  <c r="J32" i="31" s="1"/>
  <c r="J31" i="31"/>
  <c r="J30" i="31"/>
  <c r="H28" i="31"/>
  <c r="G28" i="31"/>
  <c r="F28" i="31"/>
  <c r="E28" i="31"/>
  <c r="D28" i="31"/>
  <c r="I17" i="31"/>
  <c r="J16" i="31"/>
  <c r="J15" i="31"/>
  <c r="I12" i="31"/>
  <c r="H12" i="31"/>
  <c r="H14" i="31" s="1"/>
  <c r="H17" i="31" s="1"/>
  <c r="G17" i="31"/>
  <c r="F14" i="31"/>
  <c r="F17" i="31" s="1"/>
  <c r="E12" i="31"/>
  <c r="E14" i="31" s="1"/>
  <c r="E17" i="31" s="1"/>
  <c r="J11" i="31"/>
  <c r="J9" i="31"/>
  <c r="J8" i="31"/>
  <c r="I56" i="29"/>
  <c r="J53" i="29"/>
  <c r="J47" i="29"/>
  <c r="J46" i="29"/>
  <c r="J45" i="29"/>
  <c r="J44" i="29"/>
  <c r="H41" i="29"/>
  <c r="G41" i="29"/>
  <c r="F41" i="29"/>
  <c r="E41" i="29"/>
  <c r="D41" i="29"/>
  <c r="H35" i="29"/>
  <c r="G35" i="29"/>
  <c r="F35" i="29"/>
  <c r="E35" i="29"/>
  <c r="D35" i="29"/>
  <c r="J34" i="29"/>
  <c r="J33" i="29"/>
  <c r="H31" i="29"/>
  <c r="G31" i="29"/>
  <c r="F31" i="29"/>
  <c r="E31" i="29"/>
  <c r="D31" i="29"/>
  <c r="J30" i="29"/>
  <c r="J29" i="29"/>
  <c r="H27" i="29"/>
  <c r="G27" i="29"/>
  <c r="F27" i="29"/>
  <c r="E27" i="29"/>
  <c r="D27" i="29"/>
  <c r="J26" i="29"/>
  <c r="J25" i="29"/>
  <c r="J24" i="29"/>
  <c r="J23" i="29"/>
  <c r="J22" i="29"/>
  <c r="J21" i="29"/>
  <c r="J20" i="29"/>
  <c r="I16" i="29"/>
  <c r="J15" i="29"/>
  <c r="J14" i="29"/>
  <c r="I11" i="29"/>
  <c r="H11" i="29"/>
  <c r="G11" i="29"/>
  <c r="F11" i="29"/>
  <c r="E11" i="29"/>
  <c r="D11" i="29"/>
  <c r="J10" i="29"/>
  <c r="J9" i="29"/>
  <c r="J56" i="28"/>
  <c r="H51" i="28"/>
  <c r="F51" i="28"/>
  <c r="E51" i="28"/>
  <c r="J51" i="28" s="1"/>
  <c r="J50" i="28"/>
  <c r="J49" i="28"/>
  <c r="J48" i="28"/>
  <c r="J46" i="28"/>
  <c r="J44" i="28"/>
  <c r="H42" i="28"/>
  <c r="G42" i="28"/>
  <c r="F42" i="28"/>
  <c r="E42" i="28"/>
  <c r="D42" i="28"/>
  <c r="J41" i="28"/>
  <c r="J39" i="28"/>
  <c r="J38" i="28"/>
  <c r="J37" i="28"/>
  <c r="H35" i="28"/>
  <c r="G35" i="28"/>
  <c r="F35" i="28"/>
  <c r="E35" i="28"/>
  <c r="D35" i="28"/>
  <c r="J34" i="28"/>
  <c r="J33" i="28"/>
  <c r="H31" i="28"/>
  <c r="G31" i="28"/>
  <c r="F31" i="28"/>
  <c r="E31" i="28"/>
  <c r="D31" i="28"/>
  <c r="J30" i="28"/>
  <c r="J29" i="28"/>
  <c r="H27" i="28"/>
  <c r="G27" i="28"/>
  <c r="F27" i="28"/>
  <c r="E27" i="28"/>
  <c r="D27" i="28"/>
  <c r="J26" i="28"/>
  <c r="J25" i="28"/>
  <c r="J24" i="28"/>
  <c r="J23" i="28"/>
  <c r="J22" i="28"/>
  <c r="J21" i="28"/>
  <c r="J20" i="28"/>
  <c r="J15" i="28"/>
  <c r="J14" i="28"/>
  <c r="H11" i="28"/>
  <c r="G11" i="28"/>
  <c r="F11" i="28"/>
  <c r="E11" i="28"/>
  <c r="D11" i="28"/>
  <c r="J10" i="28"/>
  <c r="J9" i="28"/>
  <c r="J8" i="28"/>
  <c r="I58" i="27"/>
  <c r="J55" i="27"/>
  <c r="G50" i="27"/>
  <c r="F50" i="27"/>
  <c r="E50" i="27"/>
  <c r="D50" i="27"/>
  <c r="J49" i="27"/>
  <c r="J48" i="27"/>
  <c r="J47" i="27"/>
  <c r="J46" i="27"/>
  <c r="J45" i="27"/>
  <c r="J44" i="27"/>
  <c r="H42" i="27"/>
  <c r="G42" i="27"/>
  <c r="F42" i="27"/>
  <c r="E42" i="27"/>
  <c r="D42" i="27"/>
  <c r="J41" i="27"/>
  <c r="H35" i="27"/>
  <c r="G35" i="27"/>
  <c r="F35" i="27"/>
  <c r="E35" i="27"/>
  <c r="D35" i="27"/>
  <c r="J34" i="27"/>
  <c r="J33" i="27"/>
  <c r="J35" i="27" s="1"/>
  <c r="H31" i="27"/>
  <c r="G31" i="27"/>
  <c r="F31" i="27"/>
  <c r="E31" i="27"/>
  <c r="D31" i="27"/>
  <c r="J30" i="27"/>
  <c r="J29" i="27"/>
  <c r="H27" i="27"/>
  <c r="G27" i="27"/>
  <c r="F27" i="27"/>
  <c r="E27" i="27"/>
  <c r="D27" i="27"/>
  <c r="J26" i="27"/>
  <c r="J25" i="27"/>
  <c r="J24" i="27"/>
  <c r="J23" i="27"/>
  <c r="J22" i="27"/>
  <c r="J21" i="27"/>
  <c r="J20" i="27"/>
  <c r="I16" i="27"/>
  <c r="J15" i="27"/>
  <c r="J14" i="27"/>
  <c r="I11" i="27"/>
  <c r="H11" i="27"/>
  <c r="G11" i="27"/>
  <c r="F11" i="27"/>
  <c r="E11" i="27"/>
  <c r="D11" i="27"/>
  <c r="J10" i="27"/>
  <c r="J9" i="27"/>
  <c r="J8" i="27"/>
  <c r="J65" i="16"/>
  <c r="E60" i="16"/>
  <c r="F60" i="16"/>
  <c r="G60" i="16"/>
  <c r="H60" i="16"/>
  <c r="E39" i="16"/>
  <c r="F39" i="16"/>
  <c r="G39" i="16"/>
  <c r="H39" i="16"/>
  <c r="D39" i="16"/>
  <c r="J38" i="16"/>
  <c r="E33" i="16"/>
  <c r="F33" i="16"/>
  <c r="G33" i="16"/>
  <c r="H33" i="16"/>
  <c r="D33" i="16"/>
  <c r="J31" i="16"/>
  <c r="J32" i="16"/>
  <c r="J35" i="16"/>
  <c r="J36" i="16"/>
  <c r="J37" i="16"/>
  <c r="J43" i="16"/>
  <c r="J60" i="16" s="1"/>
  <c r="E29" i="16"/>
  <c r="F29" i="16"/>
  <c r="G29" i="16"/>
  <c r="H29" i="16"/>
  <c r="D29" i="16"/>
  <c r="J28" i="16"/>
  <c r="J27" i="16"/>
  <c r="E25" i="16"/>
  <c r="F25" i="16"/>
  <c r="G25" i="16"/>
  <c r="H25" i="16"/>
  <c r="D25" i="16"/>
  <c r="J19" i="16"/>
  <c r="J20" i="16"/>
  <c r="J21" i="16"/>
  <c r="J22" i="16"/>
  <c r="J23" i="16"/>
  <c r="J24" i="16"/>
  <c r="J18" i="16"/>
  <c r="E10" i="16"/>
  <c r="F10" i="16"/>
  <c r="G10" i="16"/>
  <c r="H10" i="16"/>
  <c r="D10" i="16"/>
  <c r="J13" i="16"/>
  <c r="J14" i="16"/>
  <c r="D12" i="16" l="1"/>
  <c r="J11" i="29"/>
  <c r="E13" i="29"/>
  <c r="E16" i="29" s="1"/>
  <c r="E52" i="29" s="1"/>
  <c r="E54" i="29" s="1"/>
  <c r="F13" i="29"/>
  <c r="F16" i="29" s="1"/>
  <c r="F52" i="29" s="1"/>
  <c r="F54" i="29" s="1"/>
  <c r="G13" i="29"/>
  <c r="G16" i="29" s="1"/>
  <c r="G52" i="29" s="1"/>
  <c r="G54" i="29" s="1"/>
  <c r="H13" i="29"/>
  <c r="H16" i="29" s="1"/>
  <c r="H52" i="29" s="1"/>
  <c r="H54" i="29" s="1"/>
  <c r="D13" i="29"/>
  <c r="J35" i="29"/>
  <c r="J31" i="29"/>
  <c r="J50" i="27"/>
  <c r="J28" i="31"/>
  <c r="E12" i="30"/>
  <c r="J29" i="16"/>
  <c r="J33" i="16"/>
  <c r="G11" i="30"/>
  <c r="E10" i="30"/>
  <c r="H11" i="30"/>
  <c r="F10" i="30"/>
  <c r="G10" i="30"/>
  <c r="H10" i="30"/>
  <c r="J25" i="16"/>
  <c r="J39" i="16"/>
  <c r="G9" i="30"/>
  <c r="H9" i="30"/>
  <c r="E9" i="30"/>
  <c r="F9" i="30"/>
  <c r="H12" i="16"/>
  <c r="H15" i="16" s="1"/>
  <c r="H64" i="16" s="1"/>
  <c r="H66" i="16" s="1"/>
  <c r="G12" i="16"/>
  <c r="G15" i="16" s="1"/>
  <c r="G61" i="16" s="1"/>
  <c r="F12" i="16"/>
  <c r="F15" i="16" s="1"/>
  <c r="F61" i="16" s="1"/>
  <c r="E12" i="16"/>
  <c r="E15" i="16" s="1"/>
  <c r="E61" i="16" s="1"/>
  <c r="F12" i="30"/>
  <c r="G12" i="30"/>
  <c r="H12" i="30"/>
  <c r="H13" i="28"/>
  <c r="H16" i="28" s="1"/>
  <c r="E13" i="28"/>
  <c r="E16" i="28" s="1"/>
  <c r="F13" i="28"/>
  <c r="F16" i="28" s="1"/>
  <c r="F13" i="30"/>
  <c r="D13" i="28"/>
  <c r="D16" i="28" s="1"/>
  <c r="G13" i="28"/>
  <c r="G16" i="28" s="1"/>
  <c r="G13" i="30"/>
  <c r="H13" i="30"/>
  <c r="E11" i="30"/>
  <c r="F11" i="30"/>
  <c r="E13" i="30"/>
  <c r="E13" i="27"/>
  <c r="E16" i="27" s="1"/>
  <c r="E54" i="27" s="1"/>
  <c r="J11" i="27"/>
  <c r="F13" i="27"/>
  <c r="F16" i="27" s="1"/>
  <c r="F54" i="27" s="1"/>
  <c r="G13" i="27"/>
  <c r="G16" i="27" s="1"/>
  <c r="G54" i="27" s="1"/>
  <c r="H13" i="27"/>
  <c r="H16" i="27" s="1"/>
  <c r="H54" i="27" s="1"/>
  <c r="D13" i="27"/>
  <c r="J13" i="27" s="1"/>
  <c r="J16" i="27" s="1"/>
  <c r="D15" i="16"/>
  <c r="D61" i="16" s="1"/>
  <c r="J36" i="31"/>
  <c r="J12" i="31"/>
  <c r="D7" i="30"/>
  <c r="D14" i="31"/>
  <c r="E7" i="30"/>
  <c r="D10" i="30"/>
  <c r="J42" i="28"/>
  <c r="J31" i="28"/>
  <c r="D12" i="30"/>
  <c r="J35" i="28"/>
  <c r="J27" i="28"/>
  <c r="G7" i="30"/>
  <c r="F7" i="30"/>
  <c r="J11" i="28"/>
  <c r="D13" i="30"/>
  <c r="H51" i="31"/>
  <c r="J42" i="31"/>
  <c r="D9" i="30"/>
  <c r="F51" i="31"/>
  <c r="G51" i="31"/>
  <c r="H7" i="30"/>
  <c r="E51" i="31"/>
  <c r="J41" i="29"/>
  <c r="D11" i="30"/>
  <c r="J27" i="29"/>
  <c r="E49" i="29"/>
  <c r="J50" i="31"/>
  <c r="J10" i="16"/>
  <c r="G49" i="29" l="1"/>
  <c r="G56" i="29" s="1"/>
  <c r="D64" i="16"/>
  <c r="D66" i="16" s="1"/>
  <c r="H49" i="29"/>
  <c r="H56" i="29" s="1"/>
  <c r="F49" i="29"/>
  <c r="F56" i="29" s="1"/>
  <c r="D16" i="29"/>
  <c r="J13" i="29"/>
  <c r="J16" i="29" s="1"/>
  <c r="E56" i="29"/>
  <c r="F64" i="16"/>
  <c r="F66" i="16" s="1"/>
  <c r="F68" i="16" s="1"/>
  <c r="H61" i="16"/>
  <c r="J61" i="16" s="1"/>
  <c r="G64" i="16"/>
  <c r="G66" i="16" s="1"/>
  <c r="G68" i="16" s="1"/>
  <c r="E64" i="16"/>
  <c r="E66" i="16" s="1"/>
  <c r="E68" i="16" s="1"/>
  <c r="J12" i="16"/>
  <c r="J15" i="16" s="1"/>
  <c r="H8" i="30"/>
  <c r="H14" i="30" s="1"/>
  <c r="D68" i="16"/>
  <c r="J12" i="30"/>
  <c r="G8" i="30"/>
  <c r="G14" i="30" s="1"/>
  <c r="G52" i="28"/>
  <c r="G59" i="28" s="1"/>
  <c r="E8" i="30"/>
  <c r="E14" i="30" s="1"/>
  <c r="E55" i="28"/>
  <c r="E57" i="28" s="1"/>
  <c r="E52" i="28"/>
  <c r="D55" i="28"/>
  <c r="D57" i="28" s="1"/>
  <c r="D52" i="28"/>
  <c r="F8" i="30"/>
  <c r="F14" i="30" s="1"/>
  <c r="F55" i="28"/>
  <c r="F57" i="28" s="1"/>
  <c r="F52" i="28"/>
  <c r="F59" i="28" s="1"/>
  <c r="H55" i="28"/>
  <c r="H57" i="28" s="1"/>
  <c r="J13" i="30"/>
  <c r="H52" i="28"/>
  <c r="G55" i="28"/>
  <c r="G57" i="28" s="1"/>
  <c r="J13" i="28"/>
  <c r="J16" i="28" s="1"/>
  <c r="E51" i="27"/>
  <c r="H51" i="27"/>
  <c r="G51" i="27"/>
  <c r="F51" i="27"/>
  <c r="D16" i="27"/>
  <c r="E54" i="31"/>
  <c r="E56" i="31" s="1"/>
  <c r="E58" i="31" s="1"/>
  <c r="G54" i="31"/>
  <c r="G56" i="31" s="1"/>
  <c r="G58" i="31" s="1"/>
  <c r="F54" i="31"/>
  <c r="F56" i="31" s="1"/>
  <c r="F58" i="31" s="1"/>
  <c r="H54" i="31"/>
  <c r="H56" i="31" s="1"/>
  <c r="H58" i="31" s="1"/>
  <c r="D17" i="31"/>
  <c r="J14" i="31"/>
  <c r="J17" i="31" s="1"/>
  <c r="J10" i="30"/>
  <c r="J11" i="30"/>
  <c r="J9" i="30"/>
  <c r="J7" i="30"/>
  <c r="J52" i="28" l="1"/>
  <c r="D52" i="29"/>
  <c r="D54" i="29" s="1"/>
  <c r="D49" i="29"/>
  <c r="J49" i="29" s="1"/>
  <c r="J56" i="29" s="1"/>
  <c r="H68" i="16"/>
  <c r="J64" i="16"/>
  <c r="J66" i="16" s="1"/>
  <c r="D51" i="27"/>
  <c r="J51" i="27" s="1"/>
  <c r="D54" i="27"/>
  <c r="D56" i="27" s="1"/>
  <c r="H59" i="28"/>
  <c r="E59" i="28"/>
  <c r="J55" i="28"/>
  <c r="F56" i="27"/>
  <c r="F16" i="30" s="1"/>
  <c r="F18" i="30" s="1"/>
  <c r="G56" i="27"/>
  <c r="H56" i="27"/>
  <c r="E56" i="27"/>
  <c r="D8" i="30"/>
  <c r="J8" i="30" s="1"/>
  <c r="D51" i="31"/>
  <c r="D54" i="31" s="1"/>
  <c r="J68" i="16" l="1"/>
  <c r="D23" i="30" s="1"/>
  <c r="J52" i="29"/>
  <c r="J54" i="29"/>
  <c r="D56" i="29"/>
  <c r="J57" i="28"/>
  <c r="D59" i="28"/>
  <c r="G16" i="30"/>
  <c r="G18" i="30" s="1"/>
  <c r="E16" i="30"/>
  <c r="E18" i="30" s="1"/>
  <c r="H16" i="30"/>
  <c r="H18" i="30" s="1"/>
  <c r="E58" i="27"/>
  <c r="H58" i="27"/>
  <c r="G58" i="27"/>
  <c r="F58" i="27"/>
  <c r="J54" i="27"/>
  <c r="D14" i="30"/>
  <c r="J14" i="30" s="1"/>
  <c r="J51" i="31"/>
  <c r="J59" i="28" l="1"/>
  <c r="D25" i="30" s="1"/>
  <c r="D26" i="30"/>
  <c r="J56" i="27"/>
  <c r="D58" i="27"/>
  <c r="D56" i="31"/>
  <c r="D16" i="30" s="1"/>
  <c r="J16" i="30" s="1"/>
  <c r="J18" i="30" s="1"/>
  <c r="J58" i="27" l="1"/>
  <c r="D24" i="30" s="1"/>
  <c r="D58" i="31"/>
  <c r="J56" i="31"/>
  <c r="J58" i="31" s="1"/>
  <c r="D27" i="30" s="1"/>
  <c r="D29" i="30" l="1"/>
  <c r="D18" i="30"/>
  <c r="E27" i="30" l="1"/>
  <c r="E26" i="30"/>
  <c r="E24" i="30"/>
  <c r="E23" i="30"/>
  <c r="E25" i="30"/>
  <c r="E29" i="30" l="1"/>
</calcChain>
</file>

<file path=xl/sharedStrings.xml><?xml version="1.0" encoding="utf-8"?>
<sst xmlns="http://schemas.openxmlformats.org/spreadsheetml/2006/main" count="325" uniqueCount="86">
  <si>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</si>
  <si>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</si>
  <si>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</si>
  <si>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</si>
  <si>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</si>
  <si>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</si>
  <si>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</si>
  <si>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</si>
  <si>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</si>
  <si>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</si>
  <si>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</si>
  <si>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Green Networks</t>
  </si>
  <si>
    <t>Direct Costs</t>
  </si>
  <si>
    <t xml:space="preserve">TOTAL PERSONNEL </t>
  </si>
  <si>
    <t xml:space="preserve"> TOTAL FRINGE BENEFITS  </t>
  </si>
  <si>
    <t>Building Efficiency</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</si>
  <si>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</si>
  <si>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</si>
  <si>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</si>
  <si>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</si>
  <si>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</si>
  <si>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</si>
  <si>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</si>
  <si>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</si>
  <si>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</si>
  <si>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</si>
  <si>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</si>
  <si>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</si>
  <si>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</si>
  <si>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</si>
  <si>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Transportation Efficiency</t>
  </si>
  <si>
    <t>Workforce Development</t>
  </si>
  <si>
    <t>Grant Administration</t>
  </si>
  <si>
    <t>Total</t>
  </si>
  <si>
    <t>Detailed Budget Table - Green Networks</t>
  </si>
  <si>
    <t xml:space="preserve">This Excel Workbook is provided to aid applicants in developing the required budget table(s) within the budget narrative.  </t>
  </si>
  <si>
    <t>Personnel</t>
  </si>
  <si>
    <t> </t>
  </si>
  <si>
    <t>Energy Ambassador (Project Manager) @ $70,000/yr with 4% annual salary increase 
Years 1-2: 0.20 FTE
Years 3-5: 0.10 FTE</t>
  </si>
  <si>
    <t xml:space="preserve"> Fringe Benefits </t>
  </si>
  <si>
    <t>Energy Ambassador @ 25% of salary</t>
  </si>
  <si>
    <t xml:space="preserve"> Travel </t>
  </si>
  <si>
    <t xml:space="preserve"> Equipment </t>
  </si>
  <si>
    <t xml:space="preserve"> </t>
  </si>
  <si>
    <t xml:space="preserve"> Supplies </t>
  </si>
  <si>
    <t xml:space="preserve"> Contractual </t>
  </si>
  <si>
    <t>OTHER</t>
  </si>
  <si>
    <r>
      <t>(NWA) Subaward to WCRC for administration and implementation (restoration) of 9 projects and Workforce Development &amp; Community Engagement. Allocation includes 15% admin. cost.</t>
    </r>
    <r>
      <rPr>
        <sz val="11"/>
        <color rgb="FF000000"/>
        <rFont val="Calibri"/>
        <family val="2"/>
        <scheme val="minor"/>
      </rPr>
      <t xml:space="preserve">
</t>
    </r>
    <r>
      <rPr>
        <sz val="9"/>
        <color rgb="FF000000"/>
        <rFont val="Calibri"/>
        <family val="2"/>
        <scheme val="minor"/>
      </rPr>
      <t xml:space="preserve">Restoration Projects include:
1) Razorback Greenway, Bella Vista
2) Town Branch, Bentonville
3) River Commons, Fayetteville 
4) Town Branch Corridor, Fayetteville
5) Oak Knoll, University
6) Oak Ridge Hillside, University
7) Tech Park, University
8) Clear Creek /Johnson Park, Johnson
9) West Fork White River, West Fork </t>
    </r>
  </si>
  <si>
    <t>(NWA) Subaward to IRWP for administration and implementation of Prairie Grove Battlefield State Park Restoration Project and Workforce Devepment &amp; Community Engagement. Allocation includes 15% admin. cost.</t>
  </si>
  <si>
    <r>
      <t xml:space="preserve">(NWA) Subaward to NWALT for administration and implementation of Springtown Reforestation Project and the completion and holding of conservation easements for 8 Projects. Allocation includes 15% admin. cost.
</t>
    </r>
    <r>
      <rPr>
        <i/>
        <sz val="10"/>
        <color rgb="FF000000"/>
        <rFont val="Calibri"/>
        <family val="2"/>
        <scheme val="minor"/>
      </rPr>
      <t xml:space="preserve">Projects include:
1) River Commons, Fayetteville 
2) Town Branch Corridor, Fayetteville
3) Lower Clear Creek, Springdale 
4) Spring Creek (at the Greenway), Springdale
5) Spring Creek (at Thunder Chicken), Springdale
6) Spring Creek (Downtown), Springdale
7) Willie George Park, Springdale
8) West Fork White River, West Fork </t>
    </r>
  </si>
  <si>
    <t>(NWA) Subaward to City of Fayetteville for River Commons project implementation (trail construction). No administrative costs included - project will be administered by City staff.</t>
  </si>
  <si>
    <t>(NWA) Subaward to the University of Arkansas for the Oak Ridge Hillside project implementation (trail construction). Project includes 15% administrative costs.</t>
  </si>
  <si>
    <t>(NWA) Subaward to City of Lowell for the Puppy Creek project implementation. No administrative costs included - project will be administered by City staff.</t>
  </si>
  <si>
    <t>(NWA) Subaward to City of Rogers for Osage/Blossom Way Creeks project implementation. $113,586 administrative cost included for two, half FTE staff positions.</t>
  </si>
  <si>
    <r>
      <rPr>
        <i/>
        <sz val="11"/>
        <color rgb="FF000000"/>
        <rFont val="Calibri"/>
        <family val="2"/>
      </rPr>
      <t xml:space="preserve">(NWA) Subaward to City of Springdale for implementation of five projects. No administrative costs included - project will be administered by City staff.
</t>
    </r>
    <r>
      <rPr>
        <i/>
        <sz val="10"/>
        <color rgb="FF000000"/>
        <rFont val="Calibri"/>
        <family val="2"/>
      </rPr>
      <t>Projects include: 
1) Lower Clear Creek 
2) Spring Creek (at Razorback Greenway)
3) Spring Creek (at Thunder Chicken)
4) Willie George Park</t>
    </r>
  </si>
  <si>
    <t>Subaward to City of Fort Smith for alleyway rehabilitation, including sidewalks, brick pavers, bollards, landscaping, fencing, and construction services</t>
  </si>
  <si>
    <t>Subaward to Trailblazers for e-bike rebate program administration and rebates in the 3 coalition regions</t>
  </si>
  <si>
    <t>Indirect Costs</t>
  </si>
  <si>
    <t>Indirect Cost Rate: 62.3508% of personnel and fringe benefits. Includes travel, equipment, and supplies.</t>
  </si>
  <si>
    <t>Detailed Budget Table - Transportation Efficiency</t>
  </si>
  <si>
    <t xml:space="preserve">Energy Ambassador (Project Manager) @ $70,000/yr, 0.10 FTE, with 4% annual salary increase </t>
  </si>
  <si>
    <t>0.15 FTE Energy Ambassador @ 25% of salary</t>
  </si>
  <si>
    <t>Participant Support Cost: Rebates for EV light-duty truck purchase and Level 2 EV charger purchase and installation in Central AR</t>
  </si>
  <si>
    <t>Participant Support Cost: Pass-through grants for streetlight conversion to LED in Central AR</t>
  </si>
  <si>
    <t>Subaward to City of Fort Smith for EV charging infrastructure, including construction, engineering, equipment, right-of-way, appraisals, site work, inspection, and administrative costs</t>
  </si>
  <si>
    <t>Detailed Budget Table - Building Efficiency</t>
  </si>
  <si>
    <t xml:space="preserve">Energy Ambassador (Project Manager) @ $70,000/yr, 0.5 FTE, with 4% annual salary increase </t>
  </si>
  <si>
    <t>0.5 FTE Energy Ambassador @ 25% of salary</t>
  </si>
  <si>
    <t xml:space="preserve">Subaward to Arkansas Advanced Energy Foundation for funding and administration of CPACE Revolving Loan Fund in Central Arkansas </t>
  </si>
  <si>
    <t>Participant Support Cost: Stipends for Energy Savings Performance Contracting (ESPC) participants in Central Arkansas</t>
  </si>
  <si>
    <t>Subaward to LIT Bill and Hillary Clinton National Airport for construction of geothermal well field</t>
  </si>
  <si>
    <t>Subaward to City of Fort Smith for public housing solar project contract, equipment, salaries, and fees/permits</t>
  </si>
  <si>
    <t>Detailed Budget Table - Workforce Development</t>
  </si>
  <si>
    <t xml:space="preserve">Energy Ambassador (Project Manager) @ $70,000/yr, 0.1 FTE, with 4% annual salary increase </t>
  </si>
  <si>
    <t>0.1 FTE Energy Ambassador @ 25% of salary</t>
  </si>
  <si>
    <t>TOTAL CONTRACTUAL</t>
  </si>
  <si>
    <t>Other</t>
  </si>
  <si>
    <t>Subaward to Arkansas Advanced Energy Foundation for workforce capacity building and coordination (e.g., curricula development, workshops, partnerships, employer engagement, student recruitment, apprenticeship administration, marketing)</t>
  </si>
  <si>
    <t>Subaward to City of Fort Smith for Energy Ambassador position</t>
  </si>
  <si>
    <t>Detailed Budget Table - Grant Administration</t>
  </si>
  <si>
    <t>Grant Administrator @ $95,000/yr with 4% annual salary increase 
Year 1: 1.0 FTE
Year 2: 0.9 FTE
Year 3: 0.8 FTE
Years 4-5: 0.6 FTE</t>
  </si>
  <si>
    <t>Grant Administrator @ 25% of salary</t>
  </si>
  <si>
    <t>Indirect Cost Rate: 62.3508% of full time personnel and fringe benefits. Includes travel, equipment, and supplies.</t>
  </si>
  <si>
    <t>(Central AR) Participant Support Cost: Pass-through grants for bicycle-pedestrian infrastructure in Central Arkansas</t>
  </si>
  <si>
    <t>(Central AR) Participant Support Cost: Pass-through grants for land acquisition and conservation along Central Arkansas Regional Greenway alignments</t>
  </si>
  <si>
    <t>(Central AR) Participant Support Cost: Pass-through grants for land restoration and tree/vegetation planting in Central Arkansas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</si>
</sst>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19"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sz val="11"/>
      <color rgb="FF000000"/>
      <name val="Calibri"/>
      <family val="2"/>
      <scheme val="minor"/>
    </font>
    <font>
      <i/>
      <sz val="11"/>
      <color theme="0" tint="-0.34998626667073579"/>
      <name val="Calibri"/>
      <family val="2"/>
      <scheme val="minor"/>
    </font>
    <font>
      <b/>
      <sz val="11"/>
      <color rgb="FF000000"/>
      <name val="Calibri"/>
      <family val="2"/>
      <scheme val="minor"/>
    </font>
    <font>
      <b/>
      <sz val="14"/>
      <color theme="0"/>
      <name val="Calibri"/>
      <family val="2"/>
      <scheme val="minor"/>
    </font>
    <font>
      <b/>
      <sz val="18"/>
      <color theme="1"/>
      <name val="Calibri"/>
      <family val="2"/>
      <scheme val="minor"/>
    </font>
    <font>
      <sz val="11"/>
      <color theme="0" tint="-0.34998626667073579"/>
      <name val="Calibri"/>
      <family val="2"/>
      <scheme val="minor"/>
    </font>
    <font>
      <i/>
      <sz val="11"/>
      <name val="Calibri"/>
      <family val="2"/>
      <scheme val="minor"/>
    </font>
    <font>
      <b/>
      <i/>
      <sz val="11"/>
      <color theme="1"/>
      <name val="Calibri"/>
      <family val="2"/>
      <scheme val="minor"/>
    </font>
    <font>
      <i/>
      <sz val="11"/>
      <color rgb="FF000000"/>
      <name val="Calibri"/>
      <family val="2"/>
    </font>
    <font>
      <i/>
      <sz val="10"/>
      <color rgb="FF000000"/>
      <name val="Calibri"/>
      <family val="2"/>
      <scheme val="minor"/>
    </font>
    <font>
      <sz val="9"/>
      <color rgb="FF000000"/>
      <name val="Calibri"/>
      <family val="2"/>
      <scheme val="minor"/>
    </font>
    <font>
      <i/>
      <sz val="11"/>
      <color rgb="FF000000"/>
      <name val="Calibri"/>
      <family val="2"/>
    </font>
    <font>
      <i/>
      <sz val="10"/>
      <color rgb="FF000000"/>
      <name val="Calibri"/>
      <family val="2"/>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right/>
      <top/>
      <bottom style="thin">
        <color rgb="FF000000"/>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99">
    <xf numFmtId="0" fontId="0" fillId="0" borderId="0" xfId="0"/>
    <xf numFmtId="0" fontId="2" fillId="0" borderId="0" xfId="0" applyFont="1"/>
    <xf numFmtId="164" fontId="0" fillId="0" borderId="0" xfId="1" applyNumberFormat="1" applyFont="1" applyBorder="1"/>
    <xf numFmtId="0" fontId="3" fillId="0" borderId="0" xfId="0" applyFont="1"/>
    <xf numFmtId="0" fontId="0" fillId="0" borderId="0" xfId="0" applyAlignment="1">
      <alignment vertical="top"/>
    </xf>
    <xf numFmtId="0" fontId="6" fillId="0" borderId="0" xfId="0" applyFont="1"/>
    <xf numFmtId="0" fontId="6" fillId="0" borderId="1" xfId="0" applyFont="1" applyBorder="1"/>
    <xf numFmtId="0" fontId="6" fillId="4" borderId="1" xfId="0" applyFont="1" applyFill="1" applyBorder="1" applyAlignment="1">
      <alignment wrapText="1"/>
    </xf>
    <xf numFmtId="0" fontId="6" fillId="0" borderId="1" xfId="0" applyFont="1" applyBorder="1" applyAlignment="1">
      <alignment wrapText="1"/>
    </xf>
    <xf numFmtId="6" fontId="7" fillId="4" borderId="4" xfId="0" applyNumberFormat="1" applyFont="1" applyFill="1" applyBorder="1" applyAlignment="1">
      <alignment wrapText="1"/>
    </xf>
    <xf numFmtId="0" fontId="7" fillId="0" borderId="1" xfId="0" applyFont="1" applyBorder="1" applyAlignment="1">
      <alignment wrapText="1"/>
    </xf>
    <xf numFmtId="6" fontId="7" fillId="0" borderId="1" xfId="0" applyNumberFormat="1" applyFont="1" applyBorder="1" applyAlignment="1">
      <alignment wrapText="1"/>
    </xf>
    <xf numFmtId="6" fontId="7" fillId="4" borderId="1" xfId="0" applyNumberFormat="1" applyFont="1" applyFill="1" applyBorder="1" applyAlignment="1">
      <alignment wrapText="1"/>
    </xf>
    <xf numFmtId="0" fontId="2" fillId="0" borderId="1" xfId="0" applyFont="1" applyBorder="1"/>
    <xf numFmtId="0" fontId="0" fillId="0" borderId="1" xfId="0" applyBorder="1"/>
    <xf numFmtId="0" fontId="8" fillId="0" borderId="9" xfId="0" applyFont="1" applyBorder="1" applyAlignment="1">
      <alignment wrapText="1"/>
    </xf>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2" fillId="0" borderId="1" xfId="0" applyFont="1" applyBorder="1" applyAlignment="1">
      <alignment vertical="top"/>
    </xf>
    <xf numFmtId="0" fontId="10" fillId="0" borderId="0" xfId="0" applyFont="1"/>
    <xf numFmtId="6" fontId="0" fillId="0" borderId="0" xfId="0" applyNumberFormat="1"/>
    <xf numFmtId="0" fontId="9"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8" fillId="6" borderId="11" xfId="0" applyFont="1" applyFill="1" applyBorder="1" applyAlignment="1">
      <alignment wrapText="1"/>
    </xf>
    <xf numFmtId="0" fontId="8" fillId="6" borderId="12" xfId="0" applyFont="1" applyFill="1" applyBorder="1" applyAlignment="1">
      <alignment wrapText="1"/>
    </xf>
    <xf numFmtId="0" fontId="8" fillId="6" borderId="13" xfId="0" applyFont="1" applyFill="1" applyBorder="1" applyAlignment="1">
      <alignment wrapText="1"/>
    </xf>
    <xf numFmtId="0" fontId="8" fillId="6" borderId="7" xfId="0" applyFont="1" applyFill="1" applyBorder="1" applyAlignment="1">
      <alignment wrapText="1"/>
    </xf>
    <xf numFmtId="0" fontId="8" fillId="6" borderId="3" xfId="0" applyFont="1" applyFill="1" applyBorder="1"/>
    <xf numFmtId="6" fontId="11" fillId="0" borderId="1" xfId="0" applyNumberFormat="1" applyFont="1" applyBorder="1" applyAlignment="1">
      <alignment wrapText="1"/>
    </xf>
    <xf numFmtId="0" fontId="9" fillId="2" borderId="8" xfId="0" applyFont="1" applyFill="1" applyBorder="1"/>
    <xf numFmtId="0" fontId="1" fillId="2" borderId="7" xfId="0" applyFont="1" applyFill="1" applyBorder="1" applyAlignment="1">
      <alignment wrapText="1"/>
    </xf>
    <xf numFmtId="0" fontId="8" fillId="3" borderId="11" xfId="0" applyFont="1" applyFill="1" applyBorder="1" applyAlignment="1">
      <alignment wrapText="1"/>
    </xf>
    <xf numFmtId="0" fontId="8" fillId="3" borderId="12" xfId="0" applyFont="1" applyFill="1" applyBorder="1" applyAlignment="1">
      <alignment wrapText="1"/>
    </xf>
    <xf numFmtId="0" fontId="8" fillId="3" borderId="13" xfId="0" applyFont="1" applyFill="1" applyBorder="1" applyAlignment="1">
      <alignment wrapText="1"/>
    </xf>
    <xf numFmtId="0" fontId="8" fillId="3" borderId="7" xfId="0" applyFont="1" applyFill="1" applyBorder="1" applyAlignment="1">
      <alignment wrapText="1"/>
    </xf>
    <xf numFmtId="0" fontId="6" fillId="7" borderId="1" xfId="0" applyFont="1" applyFill="1" applyBorder="1" applyAlignment="1">
      <alignment wrapText="1"/>
    </xf>
    <xf numFmtId="6" fontId="8" fillId="0" borderId="14" xfId="0" applyNumberFormat="1" applyFont="1" applyBorder="1" applyAlignment="1">
      <alignment wrapText="1"/>
    </xf>
    <xf numFmtId="0" fontId="8" fillId="0" borderId="0" xfId="0" applyFont="1"/>
    <xf numFmtId="0" fontId="8" fillId="3" borderId="15" xfId="0" applyFont="1" applyFill="1" applyBorder="1" applyAlignment="1">
      <alignment wrapText="1"/>
    </xf>
    <xf numFmtId="6" fontId="6" fillId="4" borderId="1" xfId="0" applyNumberFormat="1" applyFont="1" applyFill="1" applyBorder="1" applyAlignment="1">
      <alignment wrapText="1"/>
    </xf>
    <xf numFmtId="0" fontId="12" fillId="0" borderId="0" xfId="0" applyFont="1"/>
    <xf numFmtId="0" fontId="8" fillId="0" borderId="16"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0" fontId="8" fillId="3" borderId="1" xfId="0" applyFont="1" applyFill="1" applyBorder="1"/>
    <xf numFmtId="6" fontId="8" fillId="0" borderId="1" xfId="0" applyNumberFormat="1" applyFont="1" applyBorder="1" applyAlignment="1">
      <alignment wrapText="1"/>
    </xf>
    <xf numFmtId="0" fontId="2" fillId="0" borderId="2" xfId="0" applyFont="1" applyBorder="1" applyAlignment="1">
      <alignment vertical="top" wrapText="1"/>
    </xf>
    <xf numFmtId="0" fontId="3" fillId="0" borderId="1" xfId="0" applyFont="1" applyBorder="1" applyAlignment="1">
      <alignment horizontal="left" wrapText="1" indent="2"/>
    </xf>
    <xf numFmtId="6" fontId="3" fillId="4" borderId="1" xfId="0" applyNumberFormat="1" applyFont="1" applyFill="1" applyBorder="1" applyAlignment="1">
      <alignment wrapText="1"/>
    </xf>
    <xf numFmtId="6" fontId="3" fillId="0" borderId="1" xfId="0" applyNumberFormat="1" applyFont="1" applyBorder="1" applyAlignment="1">
      <alignment wrapText="1"/>
    </xf>
    <xf numFmtId="6" fontId="0" fillId="0" borderId="1" xfId="0" applyNumberFormat="1" applyBorder="1" applyAlignment="1">
      <alignment wrapText="1"/>
    </xf>
    <xf numFmtId="0" fontId="3" fillId="0" borderId="1" xfId="0" applyFont="1" applyBorder="1" applyAlignment="1">
      <alignment wrapText="1"/>
    </xf>
    <xf numFmtId="0" fontId="0" fillId="0" borderId="1" xfId="0" applyBorder="1" applyAlignment="1">
      <alignment wrapText="1"/>
    </xf>
    <xf numFmtId="6" fontId="3" fillId="4" borderId="4" xfId="0" applyNumberFormat="1" applyFont="1" applyFill="1" applyBorder="1" applyAlignment="1">
      <alignment wrapText="1"/>
    </xf>
    <xf numFmtId="6" fontId="13" fillId="0" borderId="10" xfId="0" applyNumberFormat="1" applyFont="1" applyBorder="1" applyAlignment="1">
      <alignment wrapText="1"/>
    </xf>
    <xf numFmtId="0" fontId="2" fillId="5" borderId="7" xfId="0" applyFont="1" applyFill="1" applyBorder="1" applyAlignment="1">
      <alignment wrapText="1"/>
    </xf>
    <xf numFmtId="0" fontId="2" fillId="6" borderId="11" xfId="0" applyFont="1" applyFill="1" applyBorder="1" applyAlignment="1">
      <alignment wrapText="1"/>
    </xf>
    <xf numFmtId="0" fontId="0" fillId="0" borderId="1" xfId="0" applyBorder="1" applyAlignment="1">
      <alignment horizontal="left" wrapText="1" indent="2"/>
    </xf>
    <xf numFmtId="0" fontId="0" fillId="4" borderId="1" xfId="0" applyFill="1" applyBorder="1" applyAlignment="1">
      <alignment wrapText="1"/>
    </xf>
    <xf numFmtId="0" fontId="2" fillId="0" borderId="1" xfId="0" applyFont="1" applyBorder="1" applyAlignment="1">
      <alignment wrapText="1"/>
    </xf>
    <xf numFmtId="0" fontId="3" fillId="0" borderId="1" xfId="0" applyFont="1" applyBorder="1" applyAlignment="1">
      <alignment horizontal="left" wrapText="1" indent="4"/>
    </xf>
    <xf numFmtId="0" fontId="2" fillId="0" borderId="9" xfId="0" applyFont="1" applyBorder="1" applyAlignment="1">
      <alignment wrapText="1"/>
    </xf>
    <xf numFmtId="8" fontId="3" fillId="0" borderId="1" xfId="0" applyNumberFormat="1" applyFont="1" applyBorder="1" applyAlignment="1">
      <alignment wrapText="1"/>
    </xf>
    <xf numFmtId="0" fontId="2" fillId="5" borderId="6" xfId="0" applyFont="1" applyFill="1" applyBorder="1" applyAlignment="1">
      <alignment wrapText="1"/>
    </xf>
    <xf numFmtId="0" fontId="2" fillId="6" borderId="12" xfId="0" applyFont="1" applyFill="1" applyBorder="1" applyAlignment="1">
      <alignment wrapText="1"/>
    </xf>
    <xf numFmtId="0" fontId="2" fillId="6" borderId="13" xfId="0" applyFont="1" applyFill="1" applyBorder="1" applyAlignment="1">
      <alignment wrapText="1"/>
    </xf>
    <xf numFmtId="0" fontId="2" fillId="6" borderId="7" xfId="0" applyFont="1" applyFill="1" applyBorder="1" applyAlignment="1">
      <alignment wrapText="1"/>
    </xf>
    <xf numFmtId="0" fontId="2" fillId="6" borderId="3" xfId="0" applyFont="1" applyFill="1" applyBorder="1"/>
    <xf numFmtId="6" fontId="3" fillId="7" borderId="1" xfId="0" applyNumberFormat="1" applyFont="1" applyFill="1" applyBorder="1" applyAlignment="1">
      <alignment wrapText="1"/>
    </xf>
    <xf numFmtId="0" fontId="0" fillId="8" borderId="0" xfId="0" applyFill="1"/>
    <xf numFmtId="6" fontId="3" fillId="7" borderId="1" xfId="0" applyNumberFormat="1" applyFont="1" applyFill="1" applyBorder="1" applyAlignment="1">
      <alignment horizontal="left" vertical="top" wrapText="1"/>
    </xf>
    <xf numFmtId="6" fontId="3" fillId="7" borderId="8" xfId="0" applyNumberFormat="1" applyFont="1" applyFill="1" applyBorder="1" applyAlignment="1">
      <alignment wrapText="1"/>
    </xf>
    <xf numFmtId="0" fontId="3" fillId="0" borderId="0" xfId="0" applyFont="1" applyAlignment="1">
      <alignment wrapText="1"/>
    </xf>
    <xf numFmtId="0" fontId="11" fillId="0" borderId="0" xfId="0" applyFont="1"/>
    <xf numFmtId="0" fontId="11" fillId="0" borderId="1" xfId="0" applyFont="1" applyBorder="1" applyAlignment="1">
      <alignment wrapText="1"/>
    </xf>
    <xf numFmtId="6" fontId="11" fillId="0" borderId="0" xfId="0" applyNumberFormat="1" applyFont="1"/>
    <xf numFmtId="6" fontId="6" fillId="4" borderId="1" xfId="1" applyNumberFormat="1" applyFont="1" applyFill="1" applyBorder="1" applyAlignment="1">
      <alignment wrapText="1"/>
    </xf>
    <xf numFmtId="0" fontId="3" fillId="0" borderId="5" xfId="0" applyFont="1" applyBorder="1" applyAlignment="1">
      <alignment horizontal="left" wrapText="1" indent="2"/>
    </xf>
    <xf numFmtId="6" fontId="3" fillId="0" borderId="2" xfId="0" applyNumberFormat="1" applyFont="1" applyBorder="1" applyAlignment="1">
      <alignment wrapText="1"/>
    </xf>
    <xf numFmtId="164" fontId="0" fillId="0" borderId="0" xfId="1" applyNumberFormat="1" applyFont="1"/>
    <xf numFmtId="0" fontId="5" fillId="0" borderId="1" xfId="0" applyFont="1" applyBorder="1" applyAlignment="1">
      <alignment horizontal="left" wrapText="1" indent="2"/>
    </xf>
    <xf numFmtId="0" fontId="0" fillId="0" borderId="17" xfId="0" applyBorder="1" applyAlignment="1">
      <alignment vertical="top"/>
    </xf>
    <xf numFmtId="0" fontId="5" fillId="0" borderId="2" xfId="0" applyFont="1" applyBorder="1" applyAlignment="1">
      <alignment horizontal="left" wrapText="1" indent="2"/>
    </xf>
    <xf numFmtId="0" fontId="14" fillId="0" borderId="18" xfId="0" applyFont="1" applyBorder="1" applyAlignment="1">
      <alignment horizontal="left" wrapText="1" indent="1"/>
    </xf>
    <xf numFmtId="6" fontId="3" fillId="0" borderId="3" xfId="0" applyNumberFormat="1" applyFont="1" applyBorder="1" applyAlignment="1">
      <alignment wrapText="1"/>
    </xf>
    <xf numFmtId="0" fontId="14" fillId="0" borderId="1" xfId="0" applyFont="1" applyBorder="1" applyAlignment="1">
      <alignment horizontal="left" wrapText="1" indent="1"/>
    </xf>
    <xf numFmtId="164" fontId="0" fillId="0" borderId="0" xfId="0" applyNumberFormat="1"/>
    <xf numFmtId="44" fontId="0" fillId="0" borderId="0" xfId="0" applyNumberFormat="1"/>
    <xf numFmtId="0" fontId="17" fillId="0" borderId="18" xfId="0" applyFont="1" applyBorder="1" applyAlignment="1">
      <alignment horizontal="left" wrapText="1" indent="1"/>
    </xf>
    <xf numFmtId="0" fontId="3" fillId="0" borderId="0" xfId="0" applyFont="1" applyAlignment="1">
      <alignment horizontal="left" wrapText="1"/>
    </xf>
    <xf numFmtId="9" fontId="3" fillId="7" borderId="1" xfId="2" applyFont="1" applyFill="1" applyBorder="1" applyAlignment="1">
      <alignment horizontal="center" wrapText="1"/>
    </xf>
    <xf numFmtId="0" fontId="1" fillId="2" borderId="1" xfId="0" applyFont="1" applyFill="1" applyBorder="1" applyAlignment="1">
      <alignment horizontal="center" wrapText="1"/>
    </xf>
    <xf numFmtId="0" fontId="8" fillId="3" borderId="1" xfId="0" applyFont="1" applyFill="1" applyBorder="1" applyAlignment="1">
      <alignment horizontal="center" wrapText="1"/>
    </xf>
    <xf numFmtId="0" fontId="2" fillId="0" borderId="2" xfId="0" applyFont="1" applyBorder="1" applyAlignment="1">
      <alignment vertical="top" wrapText="1"/>
    </xf>
    <xf numFmtId="0" fontId="0" fillId="0" borderId="5" xfId="0" applyBorder="1" applyAlignment="1">
      <alignment vertical="top"/>
    </xf>
    <xf numFmtId="0" fontId="0" fillId="0" borderId="5" xfId="0" applyBorder="1" applyAlignment="1">
      <alignment vertical="top" wrapText="1"/>
    </xf>
    <xf numFmtId="0" fontId="0" fillId="0" borderId="3" xfId="0" applyBorder="1" applyAlignment="1">
      <alignment vertical="top"/>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I30"/>
  <sheetViews>
    <sheetView showGridLines="0" tabSelected="1" zoomScaleNormal="100" workbookViewId="0">
      <selection activeCell="K5" sqref="K5"/>
    </sheetView>
  </sheetViews>
  <sheetFormatPr defaultColWidth="9.33203125" defaultRowHeight="15" customHeight="1" x14ac:dyDescent="0.3"/>
  <cols>
    <col min="1" max="1" width="3.33203125" customWidth="1"/>
    <col min="2" max="2" width="12.33203125" customWidth="1"/>
    <col min="3" max="3" width="29.33203125" customWidth="1"/>
    <col min="4" max="4" width="12.6640625" style="4" bestFit="1" customWidth="1"/>
    <col min="5" max="5" width="12.33203125" style="2" customWidth="1"/>
    <col min="6" max="6" width="12.33203125" customWidth="1"/>
    <col min="7" max="7" width="11.44140625" customWidth="1"/>
    <col min="8" max="8" width="12" style="2" customWidth="1"/>
    <col min="9" max="9" width="3.5546875" style="5" customWidth="1"/>
    <col min="10" max="10" width="12.6640625" bestFit="1" customWidth="1"/>
    <col min="11" max="11" width="12" customWidth="1"/>
  </cols>
  <sheetData>
    <row r="2" spans="2:35" ht="23.4" x14ac:dyDescent="0.45">
      <c r="B2" s="20" t="s">
        <v>0</v>
      </c>
    </row>
    <row r="3" spans="2:35" ht="26.7" customHeight="1" x14ac:dyDescent="0.3">
      <c r="B3" s="91" t="s">
        <v>1</v>
      </c>
      <c r="C3" s="91"/>
      <c r="D3" s="91"/>
      <c r="E3" s="91"/>
      <c r="F3" s="91"/>
      <c r="G3" s="91"/>
      <c r="H3" s="91"/>
      <c r="I3" s="91"/>
      <c r="J3" s="91"/>
    </row>
    <row r="4" spans="2:35" ht="15" customHeight="1" x14ac:dyDescent="0.3">
      <c r="B4" s="3"/>
    </row>
    <row r="5" spans="2:35" ht="18" x14ac:dyDescent="0.35">
      <c r="B5" s="31" t="s">
        <v>2</v>
      </c>
      <c r="C5" s="32"/>
      <c r="D5" s="32"/>
      <c r="E5" s="32"/>
      <c r="F5" s="32"/>
      <c r="G5" s="32"/>
      <c r="H5" s="32"/>
      <c r="I5" s="32"/>
      <c r="J5" s="45"/>
    </row>
    <row r="6" spans="2:35" ht="17.100000000000001" customHeight="1" x14ac:dyDescent="0.3">
      <c r="B6" s="33" t="s">
        <v>3</v>
      </c>
      <c r="C6" s="33" t="s">
        <v>4</v>
      </c>
      <c r="D6" s="33" t="s">
        <v>5</v>
      </c>
      <c r="E6" s="34" t="s">
        <v>6</v>
      </c>
      <c r="F6" s="34" t="s">
        <v>7</v>
      </c>
      <c r="G6" s="34" t="s">
        <v>8</v>
      </c>
      <c r="H6" s="35" t="s">
        <v>9</v>
      </c>
      <c r="I6" s="36"/>
      <c r="J6" s="46" t="s">
        <v>10</v>
      </c>
    </row>
    <row r="7" spans="2:35" s="3" customFormat="1" ht="14.4" x14ac:dyDescent="0.3">
      <c r="B7" s="16" t="s">
        <v>12</v>
      </c>
      <c r="C7" s="37" t="s">
        <v>13</v>
      </c>
      <c r="D7" s="70">
        <f>'1-Green Networks Budget'!D10+'2-Transport. Efficiency Budget'!D11+'3-Building Efficiency Budget'!D11+'4-Workforce Development Budget'!D11+'5-Grant Administration Budget'!D12</f>
        <v>158000</v>
      </c>
      <c r="E7" s="70">
        <f>'1-Green Networks Budget'!E10+'2-Transport. Efficiency Budget'!E11+'3-Building Efficiency Budget'!E11+'4-Workforce Development Budget'!E11+'5-Grant Administration Budget'!E12</f>
        <v>154440</v>
      </c>
      <c r="F7" s="70">
        <f>'1-Green Networks Budget'!F10+'2-Transport. Efficiency Budget'!F11+'3-Building Efficiency Budget'!F11+'4-Workforce Development Budget'!F11+'5-Grant Administration Budget'!F12</f>
        <v>142771.4</v>
      </c>
      <c r="G7" s="70">
        <f>'1-Green Networks Budget'!G10+'2-Transport. Efficiency Budget'!G11+'3-Building Efficiency Budget'!G11+'4-Workforce Development Budget'!G11+'5-Grant Administration Budget'!G12</f>
        <v>127109.33600000001</v>
      </c>
      <c r="H7" s="70">
        <f>'1-Green Networks Budget'!H10+'2-Transport. Efficiency Budget'!H11+'3-Building Efficiency Budget'!H11+'4-Workforce Development Budget'!H11+'5-Grant Administration Budget'!H12</f>
        <v>132194.06943999999</v>
      </c>
      <c r="I7" s="71"/>
      <c r="J7" s="70">
        <f>SUM(D7:I7)</f>
        <v>714514.80544000003</v>
      </c>
      <c r="K7"/>
      <c r="L7"/>
      <c r="M7"/>
      <c r="N7"/>
      <c r="O7"/>
      <c r="P7"/>
      <c r="Q7"/>
      <c r="R7"/>
      <c r="S7"/>
      <c r="T7"/>
      <c r="U7"/>
      <c r="V7"/>
      <c r="W7"/>
      <c r="X7"/>
      <c r="Y7"/>
      <c r="Z7"/>
      <c r="AA7"/>
      <c r="AB7"/>
      <c r="AC7"/>
      <c r="AD7"/>
      <c r="AE7"/>
      <c r="AF7"/>
      <c r="AG7"/>
      <c r="AH7"/>
      <c r="AI7"/>
    </row>
    <row r="8" spans="2:35" ht="14.4" x14ac:dyDescent="0.3">
      <c r="B8" s="17"/>
      <c r="C8" s="37" t="s">
        <v>14</v>
      </c>
      <c r="D8" s="70">
        <f>'1-Green Networks Budget'!D15+'2-Transport. Efficiency Budget'!D16+'3-Building Efficiency Budget'!D16+'4-Workforce Development Budget'!D16+'5-Grant Administration Budget'!D17</f>
        <v>39500</v>
      </c>
      <c r="E8" s="70">
        <f>'1-Green Networks Budget'!E15+'2-Transport. Efficiency Budget'!E16+'3-Building Efficiency Budget'!E16+'4-Workforce Development Budget'!E16+'5-Grant Administration Budget'!E17</f>
        <v>38610</v>
      </c>
      <c r="F8" s="70">
        <f>'1-Green Networks Budget'!F15+'2-Transport. Efficiency Budget'!F16+'3-Building Efficiency Budget'!F16+'4-Workforce Development Budget'!F16+'5-Grant Administration Budget'!F17</f>
        <v>35692.85</v>
      </c>
      <c r="G8" s="70">
        <f>'1-Green Networks Budget'!G15+'2-Transport. Efficiency Budget'!G16+'3-Building Efficiency Budget'!G16+'4-Workforce Development Budget'!G16+'5-Grant Administration Budget'!G17</f>
        <v>31777.334000000003</v>
      </c>
      <c r="H8" s="70">
        <f>'1-Green Networks Budget'!H15+'2-Transport. Efficiency Budget'!H16+'3-Building Efficiency Budget'!H16+'4-Workforce Development Budget'!H16+'5-Grant Administration Budget'!H17</f>
        <v>33048.517359999998</v>
      </c>
      <c r="I8" s="71"/>
      <c r="J8" s="70">
        <f t="shared" ref="J8:J11" si="0">SUM(D8:I8)</f>
        <v>178628.70136000001</v>
      </c>
    </row>
    <row r="9" spans="2:35" ht="14.4" x14ac:dyDescent="0.3">
      <c r="B9" s="17"/>
      <c r="C9" s="37" t="s">
        <v>16</v>
      </c>
      <c r="D9" s="70">
        <f>'1-Green Networks Budget'!D25+'2-Transport. Efficiency Budget'!D27+'3-Building Efficiency Budget'!D27+'4-Workforce Development Budget'!D27+'5-Grant Administration Budget'!D28</f>
        <v>0</v>
      </c>
      <c r="E9" s="70">
        <f>'1-Green Networks Budget'!E25+'2-Transport. Efficiency Budget'!E27+'3-Building Efficiency Budget'!E27+'4-Workforce Development Budget'!E27+'5-Grant Administration Budget'!E28</f>
        <v>0</v>
      </c>
      <c r="F9" s="70">
        <f>'1-Green Networks Budget'!F25+'2-Transport. Efficiency Budget'!F27+'3-Building Efficiency Budget'!F27+'4-Workforce Development Budget'!F27+'5-Grant Administration Budget'!F28</f>
        <v>0</v>
      </c>
      <c r="G9" s="70">
        <f>'1-Green Networks Budget'!G25+'2-Transport. Efficiency Budget'!G27+'3-Building Efficiency Budget'!G27+'4-Workforce Development Budget'!G27+'5-Grant Administration Budget'!G28</f>
        <v>0</v>
      </c>
      <c r="H9" s="70">
        <f>'1-Green Networks Budget'!H25+'2-Transport. Efficiency Budget'!H27+'3-Building Efficiency Budget'!H27+'4-Workforce Development Budget'!H27+'5-Grant Administration Budget'!H28</f>
        <v>0</v>
      </c>
      <c r="I9" s="71"/>
      <c r="J9" s="70">
        <f t="shared" si="0"/>
        <v>0</v>
      </c>
    </row>
    <row r="10" spans="2:35" ht="14.4" x14ac:dyDescent="0.3">
      <c r="B10" s="17"/>
      <c r="C10" s="37" t="s">
        <v>17</v>
      </c>
      <c r="D10" s="70">
        <f>'1-Green Networks Budget'!D29+'2-Transport. Efficiency Budget'!D31+'3-Building Efficiency Budget'!D31+'4-Workforce Development Budget'!D31+'5-Grant Administration Budget'!D32</f>
        <v>0</v>
      </c>
      <c r="E10" s="70">
        <f>'1-Green Networks Budget'!E29+'2-Transport. Efficiency Budget'!E31+'3-Building Efficiency Budget'!E31+'4-Workforce Development Budget'!E31+'5-Grant Administration Budget'!E32</f>
        <v>0</v>
      </c>
      <c r="F10" s="70">
        <f>'1-Green Networks Budget'!F29+'2-Transport. Efficiency Budget'!F31+'3-Building Efficiency Budget'!F31+'4-Workforce Development Budget'!F31+'5-Grant Administration Budget'!F32</f>
        <v>0</v>
      </c>
      <c r="G10" s="70">
        <f>'1-Green Networks Budget'!G29+'2-Transport. Efficiency Budget'!G31+'3-Building Efficiency Budget'!G31+'4-Workforce Development Budget'!G31+'5-Grant Administration Budget'!G32</f>
        <v>0</v>
      </c>
      <c r="H10" s="70">
        <f>'1-Green Networks Budget'!H29+'2-Transport. Efficiency Budget'!H31+'3-Building Efficiency Budget'!H31+'4-Workforce Development Budget'!H31+'5-Grant Administration Budget'!H32</f>
        <v>0</v>
      </c>
      <c r="I10" s="71"/>
      <c r="J10" s="70">
        <f t="shared" si="0"/>
        <v>0</v>
      </c>
    </row>
    <row r="11" spans="2:35" ht="14.4" x14ac:dyDescent="0.3">
      <c r="B11" s="17"/>
      <c r="C11" s="37" t="s">
        <v>18</v>
      </c>
      <c r="D11" s="70">
        <f>'1-Green Networks Budget'!D33+'2-Transport. Efficiency Budget'!D35+'3-Building Efficiency Budget'!D35+'4-Workforce Development Budget'!D35+'5-Grant Administration Budget'!D36</f>
        <v>0</v>
      </c>
      <c r="E11" s="70">
        <f>'1-Green Networks Budget'!E33+'2-Transport. Efficiency Budget'!E35+'3-Building Efficiency Budget'!E35+'4-Workforce Development Budget'!E35+'5-Grant Administration Budget'!E36</f>
        <v>0</v>
      </c>
      <c r="F11" s="70">
        <f>'1-Green Networks Budget'!F33+'2-Transport. Efficiency Budget'!F35+'3-Building Efficiency Budget'!F35+'4-Workforce Development Budget'!F35+'5-Grant Administration Budget'!F36</f>
        <v>0</v>
      </c>
      <c r="G11" s="70">
        <f>'1-Green Networks Budget'!G33+'2-Transport. Efficiency Budget'!G35+'3-Building Efficiency Budget'!G35+'4-Workforce Development Budget'!G35+'5-Grant Administration Budget'!G36</f>
        <v>0</v>
      </c>
      <c r="H11" s="70">
        <f>'1-Green Networks Budget'!H33+'2-Transport. Efficiency Budget'!H35+'3-Building Efficiency Budget'!H35+'4-Workforce Development Budget'!H35+'5-Grant Administration Budget'!H36</f>
        <v>0</v>
      </c>
      <c r="I11" s="71"/>
      <c r="J11" s="70">
        <f t="shared" si="0"/>
        <v>0</v>
      </c>
    </row>
    <row r="12" spans="2:35" ht="14.4" x14ac:dyDescent="0.3">
      <c r="B12" s="17"/>
      <c r="C12" s="37" t="s">
        <v>19</v>
      </c>
      <c r="D12" s="70">
        <f>'1-Green Networks Budget'!D39+'2-Transport. Efficiency Budget'!D42+'3-Building Efficiency Budget'!D42+'4-Workforce Development Budget'!D41+'5-Grant Administration Budget'!D42</f>
        <v>0</v>
      </c>
      <c r="E12" s="70">
        <f>'1-Green Networks Budget'!E39+'2-Transport. Efficiency Budget'!E42+'3-Building Efficiency Budget'!E42+'4-Workforce Development Budget'!E41+'5-Grant Administration Budget'!E42</f>
        <v>0</v>
      </c>
      <c r="F12" s="70">
        <f>'1-Green Networks Budget'!F39+'2-Transport. Efficiency Budget'!F42+'3-Building Efficiency Budget'!F42+'4-Workforce Development Budget'!F41+'5-Grant Administration Budget'!F42</f>
        <v>0</v>
      </c>
      <c r="G12" s="70">
        <f>'1-Green Networks Budget'!G39+'2-Transport. Efficiency Budget'!G42+'3-Building Efficiency Budget'!G42+'4-Workforce Development Budget'!G41+'5-Grant Administration Budget'!G42</f>
        <v>0</v>
      </c>
      <c r="H12" s="70">
        <f>'1-Green Networks Budget'!H39+'2-Transport. Efficiency Budget'!H42+'3-Building Efficiency Budget'!H42+'4-Workforce Development Budget'!H41+'5-Grant Administration Budget'!H42</f>
        <v>0</v>
      </c>
      <c r="I12" s="71"/>
      <c r="J12" s="70">
        <f>SUM(D12:I12)</f>
        <v>0</v>
      </c>
    </row>
    <row r="13" spans="2:35" ht="14.4" x14ac:dyDescent="0.3">
      <c r="B13" s="17"/>
      <c r="C13" s="37" t="s">
        <v>20</v>
      </c>
      <c r="D13" s="70">
        <f>'1-Green Networks Budget'!D60+'2-Transport. Efficiency Budget'!D50+'3-Building Efficiency Budget'!D51+'4-Workforce Development Budget'!D48+'5-Grant Administration Budget'!D50</f>
        <v>47106960</v>
      </c>
      <c r="E13" s="70">
        <f>'1-Green Networks Budget'!E60+'2-Transport. Efficiency Budget'!E50+'3-Building Efficiency Budget'!E51+'4-Workforce Development Budget'!E48+'5-Grant Administration Budget'!E50</f>
        <v>30777700</v>
      </c>
      <c r="F13" s="70">
        <f>'1-Green Networks Budget'!F60+'2-Transport. Efficiency Budget'!F50+'3-Building Efficiency Budget'!F51+'4-Workforce Development Budget'!F48+'5-Grant Administration Budget'!F50</f>
        <v>12949292</v>
      </c>
      <c r="G13" s="70">
        <f>'1-Green Networks Budget'!G60+'2-Transport. Efficiency Budget'!G50+'3-Building Efficiency Budget'!G51+'4-Workforce Development Budget'!G48+'5-Grant Administration Budget'!G50</f>
        <v>4730450</v>
      </c>
      <c r="H13" s="70">
        <f>'1-Green Networks Budget'!H60+'2-Transport. Efficiency Budget'!H50+'3-Building Efficiency Budget'!H51+'4-Workforce Development Budget'!H48+'5-Grant Administration Budget'!H50</f>
        <v>2985571</v>
      </c>
      <c r="I13" s="71"/>
      <c r="J13" s="70">
        <f>SUM(D13:I13)</f>
        <v>98549973</v>
      </c>
    </row>
    <row r="14" spans="2:35" ht="14.4" x14ac:dyDescent="0.3">
      <c r="B14" s="18"/>
      <c r="C14" s="7" t="s">
        <v>21</v>
      </c>
      <c r="D14" s="50">
        <f>D13+D12+D11+D10+D9+D8+D7</f>
        <v>47304460</v>
      </c>
      <c r="E14" s="50">
        <f>E13+E12+E11+E10+E9+E8+E7</f>
        <v>30970750</v>
      </c>
      <c r="F14" s="50">
        <f>F13+F12+F11+F10+F9+F8+F7</f>
        <v>13127756.25</v>
      </c>
      <c r="G14" s="50">
        <f>G13+G12+G11+G10+G9+G8+G7</f>
        <v>4889336.67</v>
      </c>
      <c r="H14" s="50">
        <f>H13+H12+H11+H10+H9+H8+H7</f>
        <v>3150813.5867999997</v>
      </c>
      <c r="I14"/>
      <c r="J14" s="50">
        <f>SUM(D14:I14)</f>
        <v>99443116.506799996</v>
      </c>
    </row>
    <row r="15" spans="2:35" ht="14.4" x14ac:dyDescent="0.3">
      <c r="B15" s="44"/>
      <c r="D15"/>
      <c r="E15"/>
      <c r="H15"/>
      <c r="I15"/>
      <c r="J15" s="14" t="s">
        <v>22</v>
      </c>
    </row>
    <row r="16" spans="2:35" ht="20.100000000000001" customHeight="1" x14ac:dyDescent="0.3">
      <c r="B16" s="44"/>
      <c r="C16" s="7" t="s">
        <v>23</v>
      </c>
      <c r="D16" s="41">
        <f>'1-Green Networks Budget'!D66+'2-Transport. Efficiency Budget'!D56+'3-Building Efficiency Budget'!D57+'4-Workforce Development Budget'!D54+'5-Grant Administration Budget'!D56</f>
        <v>123142.82999999999</v>
      </c>
      <c r="E16" s="41">
        <f>'1-Green Networks Budget'!E66+'2-Transport. Efficiency Budget'!E56+'3-Building Efficiency Budget'!E57+'4-Workforce Development Budget'!E54+'5-Grant Administration Budget'!E56</f>
        <v>120368.2194</v>
      </c>
      <c r="F16" s="41">
        <f>'1-Green Networks Budget'!F66+'2-Transport. Efficiency Budget'!F56+'3-Building Efficiency Budget'!F57+'4-Workforce Development Budget'!F54+'5-Grant Administration Budget'!F56</f>
        <v>111273.88758899999</v>
      </c>
      <c r="G16" s="41">
        <f>'1-Green Networks Budget'!G66+'2-Transport. Efficiency Budget'!G56+'3-Building Efficiency Budget'!G57+'4-Workforce Development Budget'!G54+'5-Grant Administration Budget'!G56</f>
        <v>99067.109838359989</v>
      </c>
      <c r="H16" s="41">
        <f>'1-Green Networks Budget'!H66+'2-Transport. Efficiency Budget'!H56+'3-Building Efficiency Budget'!H57+'4-Workforce Development Budget'!H54+'5-Grant Administration Budget'!H56</f>
        <v>103030.07481049438</v>
      </c>
      <c r="J16" s="78">
        <f>SUM(D16:H16)</f>
        <v>556882.12163785426</v>
      </c>
    </row>
    <row r="17" spans="2:11" thickBot="1" x14ac:dyDescent="0.35">
      <c r="B17" s="44"/>
      <c r="D17"/>
      <c r="E17"/>
      <c r="H17"/>
      <c r="I17"/>
      <c r="J17" s="14" t="s">
        <v>22</v>
      </c>
    </row>
    <row r="18" spans="2:11" ht="31.2" customHeight="1" thickBot="1" x14ac:dyDescent="0.35">
      <c r="B18" s="43" t="s">
        <v>24</v>
      </c>
      <c r="C18" s="15"/>
      <c r="D18" s="38">
        <f>D14+D16</f>
        <v>47427602.829999998</v>
      </c>
      <c r="E18" s="38">
        <f>E14+E16</f>
        <v>31091118.2194</v>
      </c>
      <c r="F18" s="38">
        <f>F14+F16</f>
        <v>13239030.137589</v>
      </c>
      <c r="G18" s="38">
        <f>G14+G16</f>
        <v>4988403.7798383599</v>
      </c>
      <c r="H18" s="38">
        <f>H14+H16</f>
        <v>3253843.6616104939</v>
      </c>
      <c r="I18" s="39"/>
      <c r="J18" s="47">
        <f>J14+J16</f>
        <v>99999998.628437847</v>
      </c>
    </row>
    <row r="19" spans="2:11" s="1" customFormat="1" ht="14.4" x14ac:dyDescent="0.3">
      <c r="B19" s="4"/>
      <c r="C19"/>
      <c r="D19" s="4"/>
      <c r="E19" s="2"/>
      <c r="F19"/>
      <c r="G19"/>
      <c r="H19" s="2"/>
      <c r="I19" s="5"/>
      <c r="J19"/>
    </row>
    <row r="20" spans="2:11" ht="15" customHeight="1" x14ac:dyDescent="0.3">
      <c r="B20" s="4"/>
    </row>
    <row r="21" spans="2:11" ht="15" customHeight="1" x14ac:dyDescent="0.35">
      <c r="B21" s="31" t="s">
        <v>25</v>
      </c>
      <c r="C21" s="32"/>
      <c r="D21" s="32"/>
      <c r="E21" s="93"/>
      <c r="F21" s="93"/>
      <c r="H21"/>
      <c r="I21"/>
    </row>
    <row r="22" spans="2:11" ht="29.1" customHeight="1" x14ac:dyDescent="0.3">
      <c r="B22" s="33" t="s">
        <v>26</v>
      </c>
      <c r="C22" s="33" t="s">
        <v>27</v>
      </c>
      <c r="D22" s="40" t="s">
        <v>28</v>
      </c>
      <c r="E22" s="94" t="s">
        <v>29</v>
      </c>
      <c r="F22" s="94"/>
      <c r="H22"/>
      <c r="I22"/>
      <c r="K22" s="81"/>
    </row>
    <row r="23" spans="2:11" ht="15" customHeight="1" x14ac:dyDescent="0.3">
      <c r="B23" s="37">
        <v>1</v>
      </c>
      <c r="C23" s="72" t="s">
        <v>11</v>
      </c>
      <c r="D23" s="73">
        <f>'1-Green Networks Budget'!J68</f>
        <v>68485873.720689997</v>
      </c>
      <c r="E23" s="92">
        <f>D23/D$29</f>
        <v>0.68485874660016322</v>
      </c>
      <c r="F23" s="92"/>
      <c r="H23"/>
      <c r="I23"/>
    </row>
    <row r="24" spans="2:11" ht="15" customHeight="1" x14ac:dyDescent="0.3">
      <c r="B24" s="37">
        <v>2</v>
      </c>
      <c r="C24" s="70" t="s">
        <v>30</v>
      </c>
      <c r="D24" s="73">
        <f>'2-Transport. Efficiency Budget'!J58</f>
        <v>10321942.626308979</v>
      </c>
      <c r="E24" s="92">
        <f t="shared" ref="E24:E27" si="1">D24/D$29</f>
        <v>0.10321942767880839</v>
      </c>
      <c r="F24" s="92"/>
      <c r="H24"/>
      <c r="I24"/>
    </row>
    <row r="25" spans="2:11" ht="15" customHeight="1" x14ac:dyDescent="0.3">
      <c r="B25" s="37">
        <v>3</v>
      </c>
      <c r="C25" s="70" t="s">
        <v>15</v>
      </c>
      <c r="D25" s="73">
        <f>'3-Building Efficiency Budget'!J59</f>
        <v>17234713.131544895</v>
      </c>
      <c r="E25" s="92">
        <f t="shared" si="1"/>
        <v>0.17234713367929699</v>
      </c>
      <c r="F25" s="92"/>
      <c r="H25"/>
      <c r="I25"/>
    </row>
    <row r="26" spans="2:11" ht="15" customHeight="1" x14ac:dyDescent="0.3">
      <c r="B26" s="37">
        <v>4</v>
      </c>
      <c r="C26" s="70" t="s">
        <v>31</v>
      </c>
      <c r="D26" s="73">
        <f>'4-Workforce Development Budget'!J56</f>
        <v>3151963.626308979</v>
      </c>
      <c r="E26" s="92">
        <f>D26/D$29</f>
        <v>3.1519636695401192E-2</v>
      </c>
      <c r="F26" s="92"/>
      <c r="H26"/>
      <c r="I26"/>
    </row>
    <row r="27" spans="2:11" ht="15" customHeight="1" x14ac:dyDescent="0.3">
      <c r="B27" s="37">
        <v>5</v>
      </c>
      <c r="C27" s="70" t="s">
        <v>32</v>
      </c>
      <c r="D27" s="73">
        <f>'5-Grant Administration Budget'!J58</f>
        <v>805505.52358500008</v>
      </c>
      <c r="E27" s="92">
        <f t="shared" si="1"/>
        <v>8.0550553463300898E-3</v>
      </c>
      <c r="F27" s="92"/>
      <c r="H27"/>
      <c r="I27"/>
    </row>
    <row r="28" spans="2:11" ht="15" customHeight="1" x14ac:dyDescent="0.3">
      <c r="B28" s="37"/>
      <c r="C28" s="70"/>
      <c r="D28" s="73"/>
      <c r="E28" s="92"/>
      <c r="F28" s="92"/>
      <c r="H28"/>
      <c r="I28"/>
    </row>
    <row r="29" spans="2:11" ht="15" customHeight="1" x14ac:dyDescent="0.3">
      <c r="B29" s="37" t="s">
        <v>33</v>
      </c>
      <c r="C29" s="70"/>
      <c r="D29" s="73">
        <f>SUM(D23:D28)</f>
        <v>99999998.628437862</v>
      </c>
      <c r="E29" s="92">
        <f t="shared" ref="E29" si="2">SUM(E23:E28)</f>
        <v>0.99999999999999989</v>
      </c>
      <c r="F29" s="92"/>
      <c r="H29"/>
      <c r="I29"/>
    </row>
    <row r="30" spans="2:11" ht="15" customHeight="1" x14ac:dyDescent="0.3">
      <c r="H30"/>
      <c r="I30"/>
    </row>
  </sheetData>
  <mergeCells count="10">
    <mergeCell ref="B3:J3"/>
    <mergeCell ref="E27:F27"/>
    <mergeCell ref="E28:F28"/>
    <mergeCell ref="E29:F29"/>
    <mergeCell ref="E21:F21"/>
    <mergeCell ref="E22:F22"/>
    <mergeCell ref="E23:F23"/>
    <mergeCell ref="E24:F24"/>
    <mergeCell ref="E25:F25"/>
    <mergeCell ref="E26:F26"/>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B2:AM83"/>
  <sheetViews>
    <sheetView showGridLines="0" zoomScaleNormal="100" workbookViewId="0">
      <selection activeCell="K7" sqref="K7"/>
    </sheetView>
  </sheetViews>
  <sheetFormatPr defaultColWidth="9.33203125" defaultRowHeight="14.4" x14ac:dyDescent="0.3"/>
  <cols>
    <col min="1" max="1" width="3.33203125" customWidth="1"/>
    <col min="2" max="2" width="10.33203125" customWidth="1"/>
    <col min="3" max="3" width="37.33203125" customWidth="1"/>
    <col min="4" max="4" width="12.44140625" style="4" customWidth="1"/>
    <col min="5" max="5" width="12.5546875" style="2" customWidth="1"/>
    <col min="6" max="6" width="12.44140625" customWidth="1"/>
    <col min="7" max="7" width="13" customWidth="1"/>
    <col min="8" max="8" width="12.44140625" style="2" customWidth="1"/>
    <col min="9" max="9" width="1.6640625" customWidth="1"/>
    <col min="10" max="10" width="12.6640625" customWidth="1"/>
    <col min="11" max="11" width="10.33203125" customWidth="1"/>
  </cols>
  <sheetData>
    <row r="2" spans="2:39" ht="23.4" x14ac:dyDescent="0.45">
      <c r="B2" s="20" t="s">
        <v>34</v>
      </c>
    </row>
    <row r="3" spans="2:39" x14ac:dyDescent="0.3">
      <c r="B3" s="3" t="s">
        <v>35</v>
      </c>
    </row>
    <row r="4" spans="2:39" x14ac:dyDescent="0.3">
      <c r="B4" s="3"/>
    </row>
    <row r="5" spans="2:39" ht="18" x14ac:dyDescent="0.35">
      <c r="B5" s="22" t="s">
        <v>2</v>
      </c>
      <c r="C5" s="57"/>
      <c r="D5" s="57"/>
      <c r="E5" s="57"/>
      <c r="F5" s="57"/>
      <c r="G5" s="57"/>
      <c r="H5" s="57"/>
      <c r="I5" s="57"/>
      <c r="J5" s="65"/>
    </row>
    <row r="6" spans="2:39" x14ac:dyDescent="0.3">
      <c r="B6" s="25" t="s">
        <v>3</v>
      </c>
      <c r="C6" s="58" t="s">
        <v>4</v>
      </c>
      <c r="D6" s="58" t="s">
        <v>5</v>
      </c>
      <c r="E6" s="66" t="s">
        <v>6</v>
      </c>
      <c r="F6" s="66" t="s">
        <v>7</v>
      </c>
      <c r="G6" s="66" t="s">
        <v>8</v>
      </c>
      <c r="H6" s="67" t="s">
        <v>9</v>
      </c>
      <c r="I6" s="68"/>
      <c r="J6" s="69" t="s">
        <v>10</v>
      </c>
    </row>
    <row r="7" spans="2:39" s="3" customFormat="1" ht="28.8" x14ac:dyDescent="0.3">
      <c r="B7" s="48" t="s">
        <v>12</v>
      </c>
      <c r="C7" s="19" t="s">
        <v>36</v>
      </c>
      <c r="D7" s="54" t="s">
        <v>37</v>
      </c>
      <c r="E7" s="54" t="s">
        <v>37</v>
      </c>
      <c r="F7" s="54" t="s">
        <v>37</v>
      </c>
      <c r="G7" s="54"/>
      <c r="H7" s="54" t="s">
        <v>37</v>
      </c>
      <c r="I7"/>
      <c r="J7" s="14" t="s">
        <v>37</v>
      </c>
      <c r="K7"/>
      <c r="L7"/>
      <c r="M7"/>
      <c r="N7"/>
      <c r="O7"/>
      <c r="P7"/>
      <c r="Q7"/>
      <c r="R7"/>
      <c r="S7"/>
      <c r="T7"/>
      <c r="U7"/>
      <c r="V7"/>
      <c r="W7"/>
      <c r="X7"/>
      <c r="Y7"/>
      <c r="Z7"/>
      <c r="AA7"/>
      <c r="AB7"/>
      <c r="AC7"/>
      <c r="AD7"/>
      <c r="AE7"/>
      <c r="AF7"/>
      <c r="AG7"/>
      <c r="AH7"/>
      <c r="AI7"/>
      <c r="AJ7"/>
      <c r="AK7"/>
      <c r="AL7"/>
      <c r="AM7"/>
    </row>
    <row r="8" spans="2:39" ht="72" x14ac:dyDescent="0.3">
      <c r="B8" s="17"/>
      <c r="C8" s="49" t="s">
        <v>38</v>
      </c>
      <c r="D8" s="51">
        <f>(70000*0.2)</f>
        <v>14000</v>
      </c>
      <c r="E8" s="51">
        <f>(D8*0.04)+D8</f>
        <v>14560</v>
      </c>
      <c r="F8" s="51">
        <v>7571</v>
      </c>
      <c r="G8" s="51">
        <v>7874</v>
      </c>
      <c r="H8" s="51">
        <v>8189</v>
      </c>
      <c r="I8" s="21"/>
      <c r="J8" s="51">
        <f>SUM(D8:H8)</f>
        <v>52194</v>
      </c>
    </row>
    <row r="9" spans="2:39" hidden="1" x14ac:dyDescent="0.3">
      <c r="B9" s="17"/>
      <c r="C9" s="49"/>
      <c r="D9" s="51"/>
      <c r="E9" s="51"/>
      <c r="F9" s="51"/>
      <c r="G9" s="51"/>
      <c r="H9" s="51"/>
      <c r="J9" s="51">
        <f>SUM(D9:H9)</f>
        <v>0</v>
      </c>
    </row>
    <row r="10" spans="2:39" x14ac:dyDescent="0.3">
      <c r="B10" s="17"/>
      <c r="C10" s="60" t="s">
        <v>13</v>
      </c>
      <c r="D10" s="50">
        <f>SUM(D8:D9)</f>
        <v>14000</v>
      </c>
      <c r="E10" s="50">
        <f>SUM(E8:E9)</f>
        <v>14560</v>
      </c>
      <c r="F10" s="50">
        <f>SUM(F8:F9)</f>
        <v>7571</v>
      </c>
      <c r="G10" s="50">
        <f>SUM(G8:G9)</f>
        <v>7874</v>
      </c>
      <c r="H10" s="50">
        <f>SUM(H8:H9)</f>
        <v>8189</v>
      </c>
      <c r="J10" s="50">
        <f>SUM(J8:J9)</f>
        <v>52194</v>
      </c>
    </row>
    <row r="11" spans="2:39" x14ac:dyDescent="0.3">
      <c r="B11" s="17"/>
      <c r="C11" s="61" t="s">
        <v>39</v>
      </c>
      <c r="D11" s="53" t="s">
        <v>37</v>
      </c>
      <c r="E11" s="54"/>
      <c r="F11" s="54"/>
      <c r="G11" s="54"/>
      <c r="H11" s="54"/>
      <c r="J11" s="14" t="s">
        <v>37</v>
      </c>
    </row>
    <row r="12" spans="2:39" x14ac:dyDescent="0.3">
      <c r="B12" s="17"/>
      <c r="C12" s="49" t="s">
        <v>40</v>
      </c>
      <c r="D12" s="51">
        <f>D10*0.25</f>
        <v>3500</v>
      </c>
      <c r="E12" s="51">
        <f t="shared" ref="E12:H12" si="0">E10*0.25</f>
        <v>3640</v>
      </c>
      <c r="F12" s="51">
        <f t="shared" si="0"/>
        <v>1892.75</v>
      </c>
      <c r="G12" s="51">
        <f t="shared" si="0"/>
        <v>1968.5</v>
      </c>
      <c r="H12" s="51">
        <f t="shared" si="0"/>
        <v>2047.25</v>
      </c>
      <c r="J12" s="51">
        <f>SUM(D12:H12)</f>
        <v>13048.5</v>
      </c>
    </row>
    <row r="13" spans="2:39" hidden="1" x14ac:dyDescent="0.3">
      <c r="B13" s="17"/>
      <c r="C13" s="49"/>
      <c r="D13" s="51"/>
      <c r="E13" s="51"/>
      <c r="F13" s="51"/>
      <c r="G13" s="51"/>
      <c r="H13" s="51"/>
      <c r="J13" s="51">
        <f t="shared" ref="J13:J14" si="1">SUM(D13:H13)</f>
        <v>0</v>
      </c>
    </row>
    <row r="14" spans="2:39" hidden="1" x14ac:dyDescent="0.3">
      <c r="B14" s="17"/>
      <c r="C14" s="54"/>
      <c r="D14" s="51"/>
      <c r="E14" s="52"/>
      <c r="F14" s="52"/>
      <c r="G14" s="52"/>
      <c r="H14" s="52"/>
      <c r="J14" s="51">
        <f t="shared" si="1"/>
        <v>0</v>
      </c>
    </row>
    <row r="15" spans="2:39" x14ac:dyDescent="0.3">
      <c r="B15" s="17"/>
      <c r="C15" s="60" t="s">
        <v>14</v>
      </c>
      <c r="D15" s="50">
        <f>SUM(D12:D14)</f>
        <v>3500</v>
      </c>
      <c r="E15" s="50">
        <f t="shared" ref="E15:J15" si="2">SUM(E12:E14)</f>
        <v>3640</v>
      </c>
      <c r="F15" s="50">
        <f t="shared" si="2"/>
        <v>1892.75</v>
      </c>
      <c r="G15" s="50">
        <f t="shared" si="2"/>
        <v>1968.5</v>
      </c>
      <c r="H15" s="50">
        <f t="shared" si="2"/>
        <v>2047.25</v>
      </c>
      <c r="J15" s="50">
        <f t="shared" si="2"/>
        <v>13048.5</v>
      </c>
    </row>
    <row r="16" spans="2:39" x14ac:dyDescent="0.3">
      <c r="B16" s="17"/>
      <c r="C16" s="61" t="s">
        <v>41</v>
      </c>
      <c r="D16" s="53" t="s">
        <v>37</v>
      </c>
      <c r="E16" s="54"/>
      <c r="F16" s="54"/>
      <c r="G16" s="54"/>
      <c r="H16" s="54"/>
      <c r="J16" s="14" t="s">
        <v>37</v>
      </c>
    </row>
    <row r="17" spans="2:10" hidden="1" x14ac:dyDescent="0.3">
      <c r="B17" s="17"/>
      <c r="C17" s="62"/>
      <c r="D17" s="51"/>
      <c r="E17" s="52"/>
      <c r="F17" s="52"/>
      <c r="G17" s="52"/>
      <c r="H17" s="52"/>
      <c r="J17" s="51">
        <f>SUM(D17:H17)</f>
        <v>0</v>
      </c>
    </row>
    <row r="18" spans="2:10" hidden="1" x14ac:dyDescent="0.3">
      <c r="B18" s="17"/>
      <c r="C18" s="62"/>
      <c r="D18" s="51"/>
      <c r="E18" s="51"/>
      <c r="F18" s="51"/>
      <c r="G18" s="51"/>
      <c r="H18" s="51"/>
      <c r="I18" s="21"/>
      <c r="J18" s="51">
        <f>SUM(D18:H18)</f>
        <v>0</v>
      </c>
    </row>
    <row r="19" spans="2:10" hidden="1" x14ac:dyDescent="0.3">
      <c r="B19" s="17"/>
      <c r="C19" s="62"/>
      <c r="D19" s="51"/>
      <c r="E19" s="51"/>
      <c r="F19" s="51"/>
      <c r="G19" s="51"/>
      <c r="H19" s="51"/>
      <c r="I19" s="21"/>
      <c r="J19" s="51">
        <f t="shared" ref="J19:J24" si="3">SUM(D19:H19)</f>
        <v>0</v>
      </c>
    </row>
    <row r="20" spans="2:10" hidden="1" x14ac:dyDescent="0.3">
      <c r="B20" s="17"/>
      <c r="C20" s="49"/>
      <c r="D20" s="51"/>
      <c r="E20" s="51"/>
      <c r="F20" s="51"/>
      <c r="G20" s="51"/>
      <c r="H20" s="51"/>
      <c r="I20" s="21"/>
      <c r="J20" s="51">
        <f t="shared" si="3"/>
        <v>0</v>
      </c>
    </row>
    <row r="21" spans="2:10" hidden="1" x14ac:dyDescent="0.3">
      <c r="B21" s="17"/>
      <c r="C21" s="62"/>
      <c r="D21" s="51"/>
      <c r="E21" s="51"/>
      <c r="F21" s="51"/>
      <c r="G21" s="51"/>
      <c r="H21" s="51"/>
      <c r="I21" s="21"/>
      <c r="J21" s="51">
        <f t="shared" si="3"/>
        <v>0</v>
      </c>
    </row>
    <row r="22" spans="2:10" hidden="1" x14ac:dyDescent="0.3">
      <c r="B22" s="17"/>
      <c r="C22" s="62"/>
      <c r="D22" s="51"/>
      <c r="E22" s="51"/>
      <c r="F22" s="51"/>
      <c r="G22" s="51"/>
      <c r="H22" s="51"/>
      <c r="I22" s="21"/>
      <c r="J22" s="51">
        <f t="shared" si="3"/>
        <v>0</v>
      </c>
    </row>
    <row r="23" spans="2:10" hidden="1" x14ac:dyDescent="0.3">
      <c r="B23" s="17"/>
      <c r="C23" s="62"/>
      <c r="D23" s="51"/>
      <c r="E23" s="51"/>
      <c r="F23" s="51"/>
      <c r="G23" s="51"/>
      <c r="H23" s="51"/>
      <c r="I23" s="21"/>
      <c r="J23" s="51">
        <f t="shared" si="3"/>
        <v>0</v>
      </c>
    </row>
    <row r="24" spans="2:10" hidden="1" x14ac:dyDescent="0.3">
      <c r="B24" s="17"/>
      <c r="C24" s="49"/>
      <c r="D24" s="51"/>
      <c r="E24" s="51"/>
      <c r="F24" s="51"/>
      <c r="G24" s="51"/>
      <c r="H24" s="51"/>
      <c r="I24" s="21"/>
      <c r="J24" s="51">
        <f t="shared" si="3"/>
        <v>0</v>
      </c>
    </row>
    <row r="25" spans="2:10" x14ac:dyDescent="0.3">
      <c r="B25" s="17"/>
      <c r="C25" s="60" t="s">
        <v>16</v>
      </c>
      <c r="D25" s="50">
        <f>SUM(D18:D24)</f>
        <v>0</v>
      </c>
      <c r="E25" s="50">
        <f t="shared" ref="E25:H25" si="4">SUM(E18:E24)</f>
        <v>0</v>
      </c>
      <c r="F25" s="50">
        <f t="shared" si="4"/>
        <v>0</v>
      </c>
      <c r="G25" s="50">
        <f t="shared" si="4"/>
        <v>0</v>
      </c>
      <c r="H25" s="50">
        <f t="shared" si="4"/>
        <v>0</v>
      </c>
      <c r="J25" s="50">
        <f>SUM(J17:J24)</f>
        <v>0</v>
      </c>
    </row>
    <row r="26" spans="2:10" x14ac:dyDescent="0.3">
      <c r="B26" s="17"/>
      <c r="C26" s="61" t="s">
        <v>42</v>
      </c>
      <c r="D26" s="51"/>
      <c r="E26" s="54"/>
      <c r="F26" s="54"/>
      <c r="G26" s="54"/>
      <c r="H26" s="54"/>
      <c r="J26" s="51" t="s">
        <v>22</v>
      </c>
    </row>
    <row r="27" spans="2:10" hidden="1" x14ac:dyDescent="0.3">
      <c r="B27" s="17"/>
      <c r="C27" s="49"/>
      <c r="D27" s="51"/>
      <c r="E27" s="54"/>
      <c r="F27" s="54"/>
      <c r="G27" s="54"/>
      <c r="H27" s="54"/>
      <c r="J27" s="51">
        <f>SUM(D27:H27)</f>
        <v>0</v>
      </c>
    </row>
    <row r="28" spans="2:10" hidden="1" x14ac:dyDescent="0.3">
      <c r="B28" s="17" t="s">
        <v>43</v>
      </c>
      <c r="C28" s="53" t="s">
        <v>43</v>
      </c>
      <c r="D28" s="53" t="s">
        <v>37</v>
      </c>
      <c r="E28" s="54"/>
      <c r="F28" s="54"/>
      <c r="G28" s="54"/>
      <c r="H28" s="54"/>
      <c r="J28" s="51">
        <f t="shared" ref="J28:J42" si="5">SUM(D28:H28)</f>
        <v>0</v>
      </c>
    </row>
    <row r="29" spans="2:10" x14ac:dyDescent="0.3">
      <c r="B29" s="17"/>
      <c r="C29" s="60" t="s">
        <v>17</v>
      </c>
      <c r="D29" s="55">
        <f>SUM(D27:D28)</f>
        <v>0</v>
      </c>
      <c r="E29" s="55">
        <f t="shared" ref="E29:H29" si="6">SUM(E27:E28)</f>
        <v>0</v>
      </c>
      <c r="F29" s="55">
        <f t="shared" si="6"/>
        <v>0</v>
      </c>
      <c r="G29" s="55">
        <f t="shared" si="6"/>
        <v>0</v>
      </c>
      <c r="H29" s="55">
        <f t="shared" si="6"/>
        <v>0</v>
      </c>
      <c r="J29" s="50">
        <f>SUM(J27:J28)</f>
        <v>0</v>
      </c>
    </row>
    <row r="30" spans="2:10" x14ac:dyDescent="0.3">
      <c r="B30" s="17"/>
      <c r="C30" s="61" t="s">
        <v>44</v>
      </c>
      <c r="D30" s="53" t="s">
        <v>37</v>
      </c>
      <c r="E30" s="54"/>
      <c r="F30" s="54"/>
      <c r="G30" s="54"/>
      <c r="H30" s="54"/>
      <c r="J30" s="51"/>
    </row>
    <row r="31" spans="2:10" hidden="1" x14ac:dyDescent="0.3">
      <c r="B31" s="17"/>
      <c r="C31" s="49"/>
      <c r="D31" s="51"/>
      <c r="E31" s="51"/>
      <c r="F31" s="51"/>
      <c r="G31" s="51"/>
      <c r="H31" s="51"/>
      <c r="I31" s="21"/>
      <c r="J31" s="51">
        <f t="shared" si="5"/>
        <v>0</v>
      </c>
    </row>
    <row r="32" spans="2:10" hidden="1" x14ac:dyDescent="0.3">
      <c r="B32" s="17"/>
      <c r="C32" s="49"/>
      <c r="D32" s="51"/>
      <c r="E32" s="52"/>
      <c r="F32" s="52"/>
      <c r="G32" s="52"/>
      <c r="H32" s="52"/>
      <c r="J32" s="51">
        <f t="shared" si="5"/>
        <v>0</v>
      </c>
    </row>
    <row r="33" spans="2:10" x14ac:dyDescent="0.3">
      <c r="B33" s="17"/>
      <c r="C33" s="60" t="s">
        <v>18</v>
      </c>
      <c r="D33" s="50">
        <f>SUM(D31:D32)</f>
        <v>0</v>
      </c>
      <c r="E33" s="50">
        <f t="shared" ref="E33:H33" si="7">SUM(E31:E32)</f>
        <v>0</v>
      </c>
      <c r="F33" s="50">
        <f t="shared" si="7"/>
        <v>0</v>
      </c>
      <c r="G33" s="50">
        <f t="shared" si="7"/>
        <v>0</v>
      </c>
      <c r="H33" s="50">
        <f t="shared" si="7"/>
        <v>0</v>
      </c>
      <c r="J33" s="50">
        <f>SUM(J31:J32)</f>
        <v>0</v>
      </c>
    </row>
    <row r="34" spans="2:10" x14ac:dyDescent="0.3">
      <c r="B34" s="17"/>
      <c r="C34" s="61" t="s">
        <v>45</v>
      </c>
      <c r="D34" s="53" t="s">
        <v>37</v>
      </c>
      <c r="E34" s="54"/>
      <c r="F34" s="54"/>
      <c r="G34" s="54"/>
      <c r="H34" s="54"/>
      <c r="J34" s="51"/>
    </row>
    <row r="35" spans="2:10" hidden="1" x14ac:dyDescent="0.3">
      <c r="B35" s="17"/>
      <c r="C35" s="49"/>
      <c r="D35" s="51"/>
      <c r="E35" s="51"/>
      <c r="F35" s="51"/>
      <c r="G35" s="51"/>
      <c r="H35" s="51"/>
      <c r="I35" s="21"/>
      <c r="J35" s="51">
        <f t="shared" si="5"/>
        <v>0</v>
      </c>
    </row>
    <row r="36" spans="2:10" hidden="1" x14ac:dyDescent="0.3">
      <c r="B36" s="17"/>
      <c r="C36" s="49"/>
      <c r="D36" s="51"/>
      <c r="E36" s="51"/>
      <c r="F36" s="51"/>
      <c r="G36" s="51"/>
      <c r="H36" s="51"/>
      <c r="I36" s="21"/>
      <c r="J36" s="51">
        <f t="shared" si="5"/>
        <v>0</v>
      </c>
    </row>
    <row r="37" spans="2:10" hidden="1" x14ac:dyDescent="0.3">
      <c r="B37" s="17"/>
      <c r="C37" s="49"/>
      <c r="D37" s="51"/>
      <c r="E37" s="51"/>
      <c r="F37" s="51"/>
      <c r="G37" s="51"/>
      <c r="H37" s="51"/>
      <c r="I37" s="21"/>
      <c r="J37" s="51">
        <f t="shared" si="5"/>
        <v>0</v>
      </c>
    </row>
    <row r="38" spans="2:10" hidden="1" x14ac:dyDescent="0.3">
      <c r="B38" s="17"/>
      <c r="C38" s="49"/>
      <c r="D38" s="51"/>
      <c r="E38" s="52"/>
      <c r="F38" s="52"/>
      <c r="G38" s="52"/>
      <c r="H38" s="52"/>
      <c r="J38" s="51">
        <f t="shared" si="5"/>
        <v>0</v>
      </c>
    </row>
    <row r="39" spans="2:10" x14ac:dyDescent="0.3">
      <c r="B39" s="17"/>
      <c r="C39" s="60" t="s">
        <v>19</v>
      </c>
      <c r="D39" s="50">
        <f>SUM(D35:D38)</f>
        <v>0</v>
      </c>
      <c r="E39" s="50">
        <f t="shared" ref="E39:H39" si="8">SUM(E35:E38)</f>
        <v>0</v>
      </c>
      <c r="F39" s="50">
        <f t="shared" si="8"/>
        <v>0</v>
      </c>
      <c r="G39" s="50">
        <f t="shared" si="8"/>
        <v>0</v>
      </c>
      <c r="H39" s="50">
        <f t="shared" si="8"/>
        <v>0</v>
      </c>
      <c r="J39" s="50">
        <f>SUM(J35:J38)</f>
        <v>0</v>
      </c>
    </row>
    <row r="40" spans="2:10" x14ac:dyDescent="0.3">
      <c r="B40" s="17"/>
      <c r="C40" s="61" t="s">
        <v>46</v>
      </c>
      <c r="D40" s="53" t="s">
        <v>37</v>
      </c>
      <c r="E40" s="54"/>
      <c r="F40" s="54"/>
      <c r="G40" s="54"/>
      <c r="H40" s="54"/>
      <c r="J40" s="51"/>
    </row>
    <row r="41" spans="2:10" ht="57.6" x14ac:dyDescent="0.3">
      <c r="B41" s="17"/>
      <c r="C41" s="49" t="s">
        <v>84</v>
      </c>
      <c r="D41" s="51">
        <v>4000000</v>
      </c>
      <c r="E41" s="51">
        <v>2000000</v>
      </c>
      <c r="F41" s="51">
        <v>0</v>
      </c>
      <c r="G41" s="51">
        <v>0</v>
      </c>
      <c r="H41" s="51">
        <v>0</v>
      </c>
      <c r="J41" s="51">
        <f t="shared" si="5"/>
        <v>6000000</v>
      </c>
    </row>
    <row r="42" spans="2:10" ht="57.6" x14ac:dyDescent="0.3">
      <c r="B42" s="17"/>
      <c r="C42" s="49" t="s">
        <v>85</v>
      </c>
      <c r="D42" s="51">
        <v>5000000</v>
      </c>
      <c r="E42" s="51">
        <v>3000000</v>
      </c>
      <c r="F42" s="51">
        <v>1500000</v>
      </c>
      <c r="G42" s="51">
        <v>0</v>
      </c>
      <c r="H42" s="51">
        <v>0</v>
      </c>
      <c r="J42" s="51">
        <f t="shared" si="5"/>
        <v>9500000</v>
      </c>
    </row>
    <row r="43" spans="2:10" ht="57.6" x14ac:dyDescent="0.3">
      <c r="B43" s="17"/>
      <c r="C43" s="49" t="s">
        <v>83</v>
      </c>
      <c r="D43" s="51">
        <v>2000000</v>
      </c>
      <c r="E43" s="51">
        <v>4000000</v>
      </c>
      <c r="F43" s="51">
        <v>2000000</v>
      </c>
      <c r="G43" s="51">
        <v>0</v>
      </c>
      <c r="H43" s="51">
        <v>0</v>
      </c>
      <c r="J43" s="51">
        <f>SUM(D43:H43)</f>
        <v>8000000</v>
      </c>
    </row>
    <row r="44" spans="2:10" ht="193.2" customHeight="1" x14ac:dyDescent="0.3">
      <c r="B44" s="17"/>
      <c r="C44" s="82" t="s">
        <v>47</v>
      </c>
      <c r="D44" s="51">
        <v>3500000</v>
      </c>
      <c r="E44" s="51">
        <v>3800000</v>
      </c>
      <c r="F44" s="51">
        <v>3800000</v>
      </c>
      <c r="G44" s="51">
        <v>1244590</v>
      </c>
      <c r="H44" s="51">
        <v>1000000</v>
      </c>
      <c r="J44" s="51">
        <f>SUM(D44:H44)</f>
        <v>13344590</v>
      </c>
    </row>
    <row r="45" spans="2:10" ht="89.4" customHeight="1" x14ac:dyDescent="0.3">
      <c r="B45" s="17"/>
      <c r="C45" s="82" t="s">
        <v>48</v>
      </c>
      <c r="D45" s="51">
        <v>1120000</v>
      </c>
      <c r="E45" s="51">
        <v>1120000</v>
      </c>
      <c r="F45" s="51">
        <v>450000</v>
      </c>
      <c r="G45" s="51">
        <v>191000</v>
      </c>
      <c r="H45" s="51">
        <v>190550</v>
      </c>
      <c r="J45" s="51">
        <f t="shared" ref="J45:J59" si="9">SUM(D45:H45)</f>
        <v>3071550</v>
      </c>
    </row>
    <row r="46" spans="2:10" ht="239.4" customHeight="1" x14ac:dyDescent="0.3">
      <c r="B46" s="17"/>
      <c r="C46" s="84" t="s">
        <v>49</v>
      </c>
      <c r="D46" s="80">
        <v>200000</v>
      </c>
      <c r="E46" s="80">
        <v>150000</v>
      </c>
      <c r="F46" s="80">
        <v>134000</v>
      </c>
      <c r="G46" s="80">
        <v>133475</v>
      </c>
      <c r="H46" s="80">
        <v>34000</v>
      </c>
      <c r="J46" s="51">
        <f t="shared" si="9"/>
        <v>651475</v>
      </c>
    </row>
    <row r="47" spans="2:10" ht="75" customHeight="1" x14ac:dyDescent="0.3">
      <c r="B47" s="83"/>
      <c r="C47" s="87" t="s">
        <v>50</v>
      </c>
      <c r="D47" s="51"/>
      <c r="E47" s="51">
        <v>2598800</v>
      </c>
      <c r="F47" s="51"/>
      <c r="G47" s="51"/>
      <c r="H47" s="51"/>
      <c r="J47" s="51">
        <f t="shared" si="9"/>
        <v>2598800</v>
      </c>
    </row>
    <row r="48" spans="2:10" ht="57.6" x14ac:dyDescent="0.3">
      <c r="B48" s="83"/>
      <c r="C48" s="87" t="s">
        <v>51</v>
      </c>
      <c r="D48" s="51">
        <v>310440</v>
      </c>
      <c r="E48" s="51">
        <v>310440</v>
      </c>
      <c r="F48" s="51"/>
      <c r="G48" s="51"/>
      <c r="H48" s="51"/>
      <c r="J48" s="51">
        <f t="shared" si="9"/>
        <v>620880</v>
      </c>
    </row>
    <row r="49" spans="2:10" ht="57.6" x14ac:dyDescent="0.3">
      <c r="B49" s="17"/>
      <c r="C49" s="85" t="s">
        <v>52</v>
      </c>
      <c r="D49" s="86">
        <v>800980</v>
      </c>
      <c r="E49" s="86">
        <v>789000</v>
      </c>
      <c r="F49" s="86">
        <v>65000</v>
      </c>
      <c r="G49" s="86">
        <v>15000</v>
      </c>
      <c r="H49" s="86">
        <v>15000</v>
      </c>
      <c r="J49" s="51">
        <f t="shared" si="9"/>
        <v>1684980</v>
      </c>
    </row>
    <row r="50" spans="2:10" ht="72" x14ac:dyDescent="0.3">
      <c r="B50" s="17"/>
      <c r="C50" s="85" t="s">
        <v>53</v>
      </c>
      <c r="D50" s="51">
        <v>2870000</v>
      </c>
      <c r="E50" s="51">
        <v>2870000</v>
      </c>
      <c r="F50" s="51">
        <v>1065292</v>
      </c>
      <c r="G50" s="51">
        <v>136000</v>
      </c>
      <c r="H50" s="51">
        <v>136000</v>
      </c>
      <c r="J50" s="51">
        <f t="shared" si="9"/>
        <v>7077292</v>
      </c>
    </row>
    <row r="51" spans="2:10" ht="126.6" x14ac:dyDescent="0.3">
      <c r="B51" s="17"/>
      <c r="C51" s="90" t="s">
        <v>54</v>
      </c>
      <c r="D51" s="51">
        <v>1600000</v>
      </c>
      <c r="E51" s="51">
        <v>1550000</v>
      </c>
      <c r="F51" s="51">
        <v>460000</v>
      </c>
      <c r="G51" s="51">
        <v>35385</v>
      </c>
      <c r="H51" s="51">
        <v>35000</v>
      </c>
      <c r="J51" s="51">
        <f t="shared" si="9"/>
        <v>3680385</v>
      </c>
    </row>
    <row r="52" spans="2:10" ht="72" x14ac:dyDescent="0.3">
      <c r="B52" s="17"/>
      <c r="C52" s="49" t="s">
        <v>55</v>
      </c>
      <c r="D52" s="51">
        <v>2608040</v>
      </c>
      <c r="E52" s="51">
        <v>2541960</v>
      </c>
      <c r="F52" s="51"/>
      <c r="G52" s="51"/>
      <c r="H52" s="51"/>
      <c r="J52" s="51">
        <f>SUM(D52:H52)</f>
        <v>5150000</v>
      </c>
    </row>
    <row r="53" spans="2:10" ht="45.75" customHeight="1" x14ac:dyDescent="0.3">
      <c r="B53" s="17"/>
      <c r="C53" s="49" t="s">
        <v>56</v>
      </c>
      <c r="D53" s="51">
        <v>2000000</v>
      </c>
      <c r="E53" s="51">
        <v>2000000</v>
      </c>
      <c r="F53" s="51">
        <v>1000000</v>
      </c>
      <c r="G53" s="51">
        <v>1000000</v>
      </c>
      <c r="H53" s="51">
        <v>1000000</v>
      </c>
      <c r="J53" s="51">
        <f>SUM(D53:H53)</f>
        <v>7000000</v>
      </c>
    </row>
    <row r="54" spans="2:10" hidden="1" x14ac:dyDescent="0.3">
      <c r="B54" s="17"/>
      <c r="C54" s="49"/>
      <c r="D54" s="51"/>
      <c r="E54" s="51"/>
      <c r="F54" s="51"/>
      <c r="G54" s="51"/>
      <c r="H54" s="51"/>
      <c r="J54" s="51">
        <f t="shared" si="9"/>
        <v>0</v>
      </c>
    </row>
    <row r="55" spans="2:10" hidden="1" x14ac:dyDescent="0.3">
      <c r="B55" s="17"/>
      <c r="C55" s="49"/>
      <c r="D55" s="51"/>
      <c r="E55" s="51"/>
      <c r="F55" s="51"/>
      <c r="G55" s="51"/>
      <c r="H55" s="51"/>
      <c r="J55" s="51">
        <f t="shared" si="9"/>
        <v>0</v>
      </c>
    </row>
    <row r="56" spans="2:10" hidden="1" x14ac:dyDescent="0.3">
      <c r="B56" s="17"/>
      <c r="C56" s="49"/>
      <c r="D56" s="51"/>
      <c r="E56" s="51"/>
      <c r="F56" s="51"/>
      <c r="G56" s="51"/>
      <c r="H56" s="51"/>
      <c r="J56" s="51">
        <f t="shared" si="9"/>
        <v>0</v>
      </c>
    </row>
    <row r="57" spans="2:10" hidden="1" x14ac:dyDescent="0.3">
      <c r="B57" s="17"/>
      <c r="C57" s="49"/>
      <c r="D57" s="51"/>
      <c r="E57" s="51"/>
      <c r="F57" s="51"/>
      <c r="G57" s="51"/>
      <c r="H57" s="51"/>
      <c r="J57" s="51">
        <f t="shared" si="9"/>
        <v>0</v>
      </c>
    </row>
    <row r="58" spans="2:10" hidden="1" x14ac:dyDescent="0.3">
      <c r="B58" s="17"/>
      <c r="C58" s="49"/>
      <c r="D58" s="51"/>
      <c r="E58" s="51"/>
      <c r="F58" s="51"/>
      <c r="G58" s="51"/>
      <c r="H58" s="51"/>
      <c r="J58" s="51">
        <f t="shared" si="9"/>
        <v>0</v>
      </c>
    </row>
    <row r="59" spans="2:10" hidden="1" x14ac:dyDescent="0.3">
      <c r="B59" s="17"/>
      <c r="C59" s="54"/>
      <c r="D59" s="51"/>
      <c r="E59" s="51"/>
      <c r="F59" s="51"/>
      <c r="G59" s="51"/>
      <c r="H59" s="51"/>
      <c r="J59" s="51">
        <f t="shared" si="9"/>
        <v>0</v>
      </c>
    </row>
    <row r="60" spans="2:10" x14ac:dyDescent="0.3">
      <c r="B60" s="18"/>
      <c r="C60" s="60" t="s">
        <v>20</v>
      </c>
      <c r="D60" s="50">
        <f>SUM(D41:D59)</f>
        <v>26009460</v>
      </c>
      <c r="E60" s="50">
        <f>SUM(E41:E59)</f>
        <v>26730200</v>
      </c>
      <c r="F60" s="50">
        <f>SUM(F41:F59)</f>
        <v>10474292</v>
      </c>
      <c r="G60" s="50">
        <f>SUM(G41:G59)</f>
        <v>2755450</v>
      </c>
      <c r="H60" s="50">
        <f>SUM(H41:H59)</f>
        <v>2410550</v>
      </c>
      <c r="J60" s="50">
        <f>SUM(J41:J59)</f>
        <v>68379952</v>
      </c>
    </row>
    <row r="61" spans="2:10" x14ac:dyDescent="0.3">
      <c r="B61" s="18"/>
      <c r="C61" s="60" t="s">
        <v>21</v>
      </c>
      <c r="D61" s="50">
        <f>SUM(D60,D39,D33,D29,D25,D15,D10)</f>
        <v>26026960</v>
      </c>
      <c r="E61" s="50">
        <f>SUM(E60,E39,E33,E29,E25,E15,E10)</f>
        <v>26748400</v>
      </c>
      <c r="F61" s="50">
        <f>SUM(F60,F39,F33,F29,F25,F15,F10)</f>
        <v>10483755.75</v>
      </c>
      <c r="G61" s="50">
        <f>SUM(G60,G39,G33,G29,G25,G15,G10)</f>
        <v>2765292.5</v>
      </c>
      <c r="H61" s="50">
        <f>SUM(H60,H39,H33,H29,H25,H15,H10)</f>
        <v>2420786.25</v>
      </c>
      <c r="J61" s="50">
        <f>SUM(D61:H61)</f>
        <v>68445194.5</v>
      </c>
    </row>
    <row r="62" spans="2:10" x14ac:dyDescent="0.3">
      <c r="B62" s="4"/>
      <c r="D62"/>
      <c r="E62"/>
      <c r="H62"/>
      <c r="J62" t="s">
        <v>22</v>
      </c>
    </row>
    <row r="63" spans="2:10" x14ac:dyDescent="0.3">
      <c r="B63" s="95" t="s">
        <v>57</v>
      </c>
      <c r="C63" s="13" t="s">
        <v>57</v>
      </c>
      <c r="D63" s="14"/>
      <c r="E63" s="14"/>
      <c r="F63" s="14"/>
      <c r="G63" s="14"/>
      <c r="H63" s="14"/>
      <c r="J63" s="14" t="s">
        <v>22</v>
      </c>
    </row>
    <row r="64" spans="2:10" ht="43.2" x14ac:dyDescent="0.3">
      <c r="B64" s="96"/>
      <c r="C64" s="49" t="s">
        <v>58</v>
      </c>
      <c r="D64" s="64">
        <f>(D10+D15)*0.623508</f>
        <v>10911.39</v>
      </c>
      <c r="E64" s="64">
        <f>(E10+E15)*0.623508</f>
        <v>11347.845599999999</v>
      </c>
      <c r="F64" s="64">
        <f>(F10+F15)*0.623508</f>
        <v>5900.7238349999998</v>
      </c>
      <c r="G64" s="64">
        <f>(G10+G15)*0.623508</f>
        <v>6136.8774899999999</v>
      </c>
      <c r="H64" s="64">
        <f>(H10+H15)*0.623508</f>
        <v>6382.3837649999996</v>
      </c>
      <c r="J64" s="51">
        <f>SUM(D64:H64)</f>
        <v>40679.220690000002</v>
      </c>
    </row>
    <row r="65" spans="2:10" hidden="1" x14ac:dyDescent="0.3">
      <c r="B65" s="17"/>
      <c r="C65" s="49"/>
      <c r="D65" s="53"/>
      <c r="E65" s="54"/>
      <c r="F65" s="54"/>
      <c r="G65" s="54"/>
      <c r="H65" s="54"/>
      <c r="J65" s="51">
        <f t="shared" ref="J65" si="10">SUM(D65:H65)</f>
        <v>0</v>
      </c>
    </row>
    <row r="66" spans="2:10" x14ac:dyDescent="0.3">
      <c r="B66" s="18"/>
      <c r="C66" s="60" t="s">
        <v>23</v>
      </c>
      <c r="D66" s="50">
        <f>SUM(D64:D65)</f>
        <v>10911.39</v>
      </c>
      <c r="E66" s="50">
        <f t="shared" ref="E66:H66" si="11">SUM(E64:E65)</f>
        <v>11347.845599999999</v>
      </c>
      <c r="F66" s="50">
        <f t="shared" si="11"/>
        <v>5900.7238349999998</v>
      </c>
      <c r="G66" s="50">
        <f t="shared" si="11"/>
        <v>6136.8774899999999</v>
      </c>
      <c r="H66" s="50">
        <f t="shared" si="11"/>
        <v>6382.3837649999996</v>
      </c>
      <c r="J66" s="50">
        <f>SUM(J64:J65)</f>
        <v>40679.220690000002</v>
      </c>
    </row>
    <row r="67" spans="2:10" ht="15" thickBot="1" x14ac:dyDescent="0.35">
      <c r="B67" s="4"/>
      <c r="D67"/>
      <c r="E67"/>
      <c r="H67"/>
      <c r="J67" t="s">
        <v>22</v>
      </c>
    </row>
    <row r="68" spans="2:10" s="1" customFormat="1" ht="29.4" thickBot="1" x14ac:dyDescent="0.35">
      <c r="B68" s="15" t="s">
        <v>24</v>
      </c>
      <c r="C68" s="63"/>
      <c r="D68" s="56">
        <f>SUM(D66,D61)</f>
        <v>26037871.390000001</v>
      </c>
      <c r="E68" s="56">
        <f t="shared" ref="E68:H68" si="12">SUM(E66,E61)</f>
        <v>26759747.845600002</v>
      </c>
      <c r="F68" s="56">
        <f t="shared" si="12"/>
        <v>10489656.473835001</v>
      </c>
      <c r="G68" s="56">
        <f t="shared" si="12"/>
        <v>2771429.3774899999</v>
      </c>
      <c r="H68" s="56">
        <f t="shared" si="12"/>
        <v>2427168.6337649999</v>
      </c>
      <c r="I68"/>
      <c r="J68" s="56">
        <f>SUM(J66,J61)</f>
        <v>68485873.720689997</v>
      </c>
    </row>
    <row r="69" spans="2:10" x14ac:dyDescent="0.3">
      <c r="B69" s="4"/>
    </row>
    <row r="70" spans="2:10" x14ac:dyDescent="0.3">
      <c r="B70" s="4"/>
    </row>
    <row r="71" spans="2:10" x14ac:dyDescent="0.3">
      <c r="B71" s="4"/>
    </row>
    <row r="72" spans="2:10" x14ac:dyDescent="0.3">
      <c r="B72" s="4"/>
    </row>
    <row r="73" spans="2:10" x14ac:dyDescent="0.3">
      <c r="B73" s="4"/>
    </row>
    <row r="74" spans="2:10" x14ac:dyDescent="0.3">
      <c r="B74" s="4"/>
    </row>
    <row r="75" spans="2:10" x14ac:dyDescent="0.3">
      <c r="B75" s="4"/>
    </row>
    <row r="76" spans="2:10" x14ac:dyDescent="0.3">
      <c r="B76" s="4"/>
    </row>
    <row r="77" spans="2:10" x14ac:dyDescent="0.3">
      <c r="B77" s="4"/>
    </row>
    <row r="78" spans="2:10" x14ac:dyDescent="0.3">
      <c r="B78" s="4"/>
    </row>
    <row r="79" spans="2:10" x14ac:dyDescent="0.3">
      <c r="B79" s="4"/>
    </row>
    <row r="80" spans="2:10" x14ac:dyDescent="0.3">
      <c r="B80" s="4"/>
    </row>
    <row r="81" spans="2:2" x14ac:dyDescent="0.3">
      <c r="B81" s="4"/>
    </row>
    <row r="82" spans="2:2" x14ac:dyDescent="0.3">
      <c r="B82" s="4"/>
    </row>
    <row r="83" spans="2:2" x14ac:dyDescent="0.3">
      <c r="B83" s="4"/>
    </row>
  </sheetData>
  <mergeCells count="1">
    <mergeCell ref="B63:B64"/>
  </mergeCells>
  <pageMargins left="0.7" right="0.7" top="0.75" bottom="0.75" header="0.3" footer="0.3"/>
  <pageSetup scale="96" fitToHeight="0" orientation="landscape" r:id="rId1"/>
  <ignoredErrors>
    <ignoredError sqref="J18:J24 J31 J35:J37 J8"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B2:AM73"/>
  <sheetViews>
    <sheetView showGridLines="0" zoomScaleNormal="100" workbookViewId="0">
      <pane xSplit="3" ySplit="6" topLeftCell="D7" activePane="bottomRight" state="frozen"/>
      <selection pane="topRight" activeCell="R20" sqref="R20:W20"/>
      <selection pane="bottomLeft" activeCell="R20" sqref="R20:W20"/>
      <selection pane="bottomRight" activeCell="C8" sqref="C8"/>
    </sheetView>
  </sheetViews>
  <sheetFormatPr defaultColWidth="9.33203125" defaultRowHeight="14.4" x14ac:dyDescent="0.3"/>
  <cols>
    <col min="1" max="1" width="3.33203125" customWidth="1"/>
    <col min="2" max="2" width="9.6640625" customWidth="1"/>
    <col min="3" max="3" width="44.44140625" customWidth="1"/>
    <col min="4" max="4" width="12.6640625" style="4" customWidth="1"/>
    <col min="5" max="5" width="12.44140625" style="2" customWidth="1"/>
    <col min="6" max="7" width="12.6640625" customWidth="1"/>
    <col min="8" max="8" width="13.44140625" style="2" customWidth="1"/>
    <col min="9" max="9" width="0.6640625" customWidth="1"/>
    <col min="10" max="10" width="14.44140625" customWidth="1"/>
    <col min="11" max="11" width="10.33203125" customWidth="1"/>
  </cols>
  <sheetData>
    <row r="2" spans="2:39" ht="23.4" x14ac:dyDescent="0.45">
      <c r="B2" s="20" t="s">
        <v>59</v>
      </c>
    </row>
    <row r="3" spans="2:39" x14ac:dyDescent="0.3">
      <c r="B3" s="3" t="s">
        <v>35</v>
      </c>
    </row>
    <row r="4" spans="2:39" x14ac:dyDescent="0.3">
      <c r="B4" s="3"/>
    </row>
    <row r="5" spans="2:39" ht="18" x14ac:dyDescent="0.35">
      <c r="B5" s="22" t="s">
        <v>2</v>
      </c>
      <c r="C5" s="57"/>
      <c r="D5" s="57"/>
      <c r="E5" s="57"/>
      <c r="F5" s="57"/>
      <c r="G5" s="57"/>
      <c r="H5" s="57"/>
      <c r="I5" s="57"/>
      <c r="J5" s="65"/>
    </row>
    <row r="6" spans="2:39" ht="28.8" x14ac:dyDescent="0.3">
      <c r="B6" s="25" t="s">
        <v>3</v>
      </c>
      <c r="C6" s="58" t="s">
        <v>4</v>
      </c>
      <c r="D6" s="58" t="s">
        <v>5</v>
      </c>
      <c r="E6" s="66" t="s">
        <v>6</v>
      </c>
      <c r="F6" s="66" t="s">
        <v>7</v>
      </c>
      <c r="G6" s="66" t="s">
        <v>8</v>
      </c>
      <c r="H6" s="67" t="s">
        <v>9</v>
      </c>
      <c r="I6" s="68"/>
      <c r="J6" s="69" t="s">
        <v>10</v>
      </c>
    </row>
    <row r="7" spans="2:39" s="3" customFormat="1" x14ac:dyDescent="0.3">
      <c r="B7" s="16" t="s">
        <v>12</v>
      </c>
      <c r="C7" s="19" t="s">
        <v>36</v>
      </c>
      <c r="D7" s="54" t="s">
        <v>37</v>
      </c>
      <c r="E7" s="54" t="s">
        <v>37</v>
      </c>
      <c r="F7" s="54" t="s">
        <v>37</v>
      </c>
      <c r="G7" s="54"/>
      <c r="H7" s="54" t="s">
        <v>37</v>
      </c>
      <c r="I7"/>
      <c r="J7" s="14" t="s">
        <v>37</v>
      </c>
      <c r="K7"/>
      <c r="L7"/>
      <c r="M7"/>
      <c r="N7"/>
      <c r="O7"/>
      <c r="P7"/>
      <c r="Q7"/>
      <c r="R7"/>
      <c r="S7"/>
      <c r="T7"/>
      <c r="U7"/>
      <c r="V7"/>
      <c r="W7"/>
      <c r="X7"/>
      <c r="Y7"/>
      <c r="Z7"/>
      <c r="AA7"/>
      <c r="AB7"/>
      <c r="AC7"/>
      <c r="AD7"/>
      <c r="AE7"/>
      <c r="AF7"/>
      <c r="AG7"/>
      <c r="AH7"/>
      <c r="AI7"/>
      <c r="AJ7"/>
      <c r="AK7"/>
      <c r="AL7"/>
      <c r="AM7"/>
    </row>
    <row r="8" spans="2:39" ht="43.2" x14ac:dyDescent="0.3">
      <c r="B8" s="17"/>
      <c r="C8" s="49" t="s">
        <v>60</v>
      </c>
      <c r="D8" s="51">
        <f>(70000*0.1)</f>
        <v>7000</v>
      </c>
      <c r="E8" s="51">
        <f>(D8*0.04)+D8</f>
        <v>7280</v>
      </c>
      <c r="F8" s="51">
        <f t="shared" ref="F8:H8" si="0">(E8*0.04)+E8</f>
        <v>7571.2</v>
      </c>
      <c r="G8" s="51">
        <f t="shared" si="0"/>
        <v>7874.0479999999998</v>
      </c>
      <c r="H8" s="51">
        <f t="shared" si="0"/>
        <v>8189.0099199999995</v>
      </c>
      <c r="I8" s="21">
        <v>450000</v>
      </c>
      <c r="J8" s="51">
        <f>SUM(D8:H8)</f>
        <v>37914.257919999996</v>
      </c>
    </row>
    <row r="9" spans="2:39" hidden="1" x14ac:dyDescent="0.3">
      <c r="B9" s="17"/>
      <c r="C9" s="49"/>
      <c r="D9" s="51"/>
      <c r="E9" s="51"/>
      <c r="F9" s="51"/>
      <c r="G9" s="51"/>
      <c r="H9" s="51"/>
      <c r="J9" s="51">
        <f>SUM(D9:H9)</f>
        <v>0</v>
      </c>
    </row>
    <row r="10" spans="2:39" hidden="1" x14ac:dyDescent="0.3">
      <c r="B10" s="17"/>
      <c r="C10" s="59"/>
      <c r="D10" s="51"/>
      <c r="E10" s="52"/>
      <c r="F10" s="52"/>
      <c r="G10" s="52"/>
      <c r="H10" s="52"/>
      <c r="J10" s="51">
        <f>SUM(D10:H10)</f>
        <v>0</v>
      </c>
    </row>
    <row r="11" spans="2:39" x14ac:dyDescent="0.3">
      <c r="B11" s="17"/>
      <c r="C11" s="60" t="s">
        <v>13</v>
      </c>
      <c r="D11" s="50">
        <f>SUM(D8:D10)</f>
        <v>7000</v>
      </c>
      <c r="E11" s="50">
        <f t="shared" ref="E11:J11" si="1">SUM(E8:E10)</f>
        <v>7280</v>
      </c>
      <c r="F11" s="50">
        <f t="shared" si="1"/>
        <v>7571.2</v>
      </c>
      <c r="G11" s="50">
        <f t="shared" si="1"/>
        <v>7874.0479999999998</v>
      </c>
      <c r="H11" s="50">
        <f t="shared" si="1"/>
        <v>8189.0099199999995</v>
      </c>
      <c r="I11">
        <f t="shared" si="1"/>
        <v>450000</v>
      </c>
      <c r="J11" s="50">
        <f t="shared" si="1"/>
        <v>37914.257919999996</v>
      </c>
    </row>
    <row r="12" spans="2:39" x14ac:dyDescent="0.3">
      <c r="B12" s="17"/>
      <c r="C12" s="61" t="s">
        <v>39</v>
      </c>
      <c r="D12" s="53" t="s">
        <v>37</v>
      </c>
      <c r="E12" s="54"/>
      <c r="F12" s="54"/>
      <c r="G12" s="54"/>
      <c r="H12" s="54"/>
      <c r="J12" s="14" t="s">
        <v>37</v>
      </c>
    </row>
    <row r="13" spans="2:39" x14ac:dyDescent="0.3">
      <c r="B13" s="17"/>
      <c r="C13" s="49" t="s">
        <v>61</v>
      </c>
      <c r="D13" s="51">
        <f>D11*0.25</f>
        <v>1750</v>
      </c>
      <c r="E13" s="51">
        <f t="shared" ref="E13:H13" si="2">E11*0.25</f>
        <v>1820</v>
      </c>
      <c r="F13" s="51">
        <f t="shared" si="2"/>
        <v>1892.8</v>
      </c>
      <c r="G13" s="51">
        <f t="shared" si="2"/>
        <v>1968.5119999999999</v>
      </c>
      <c r="H13" s="51">
        <f t="shared" si="2"/>
        <v>2047.2524799999999</v>
      </c>
      <c r="J13" s="51">
        <f>SUM(D13:H13)</f>
        <v>9478.5644799999991</v>
      </c>
    </row>
    <row r="14" spans="2:39" hidden="1" x14ac:dyDescent="0.3">
      <c r="B14" s="17"/>
      <c r="C14" s="49"/>
      <c r="D14" s="51"/>
      <c r="E14" s="51"/>
      <c r="F14" s="51"/>
      <c r="G14" s="51"/>
      <c r="H14" s="51"/>
      <c r="J14" s="51">
        <f t="shared" ref="J14:J15" si="3">SUM(D14:H14)</f>
        <v>0</v>
      </c>
    </row>
    <row r="15" spans="2:39" hidden="1" x14ac:dyDescent="0.3">
      <c r="B15" s="17"/>
      <c r="C15" s="54"/>
      <c r="D15" s="51"/>
      <c r="E15" s="52"/>
      <c r="F15" s="52"/>
      <c r="G15" s="52"/>
      <c r="H15" s="52"/>
      <c r="J15" s="51">
        <f t="shared" si="3"/>
        <v>0</v>
      </c>
    </row>
    <row r="16" spans="2:39" x14ac:dyDescent="0.3">
      <c r="B16" s="17"/>
      <c r="C16" s="60" t="s">
        <v>14</v>
      </c>
      <c r="D16" s="50">
        <f>SUM(D13:D15)</f>
        <v>1750</v>
      </c>
      <c r="E16" s="50">
        <f t="shared" ref="E16:J16" si="4">SUM(E13:E15)</f>
        <v>1820</v>
      </c>
      <c r="F16" s="50">
        <f t="shared" si="4"/>
        <v>1892.8</v>
      </c>
      <c r="G16" s="50">
        <f t="shared" si="4"/>
        <v>1968.5119999999999</v>
      </c>
      <c r="H16" s="50">
        <f t="shared" si="4"/>
        <v>2047.2524799999999</v>
      </c>
      <c r="I16">
        <f t="shared" si="4"/>
        <v>0</v>
      </c>
      <c r="J16" s="50">
        <f t="shared" si="4"/>
        <v>9478.5644799999991</v>
      </c>
    </row>
    <row r="17" spans="2:10" x14ac:dyDescent="0.3">
      <c r="B17" s="17"/>
      <c r="C17" s="61" t="s">
        <v>41</v>
      </c>
      <c r="D17" s="53" t="s">
        <v>37</v>
      </c>
      <c r="E17" s="54"/>
      <c r="F17" s="54"/>
      <c r="G17" s="54"/>
      <c r="H17" s="54"/>
      <c r="J17" s="14" t="s">
        <v>37</v>
      </c>
    </row>
    <row r="18" spans="2:10" hidden="1" x14ac:dyDescent="0.3">
      <c r="B18" s="17"/>
      <c r="C18" s="49"/>
      <c r="D18" s="53"/>
      <c r="E18" s="54"/>
      <c r="F18" s="54"/>
      <c r="G18" s="54"/>
      <c r="H18" s="54"/>
      <c r="J18" s="51">
        <f>SUM(D18:H18)</f>
        <v>0</v>
      </c>
    </row>
    <row r="19" spans="2:10" hidden="1" x14ac:dyDescent="0.3">
      <c r="B19" s="17"/>
      <c r="C19" s="62"/>
      <c r="D19" s="51"/>
      <c r="E19" s="52"/>
      <c r="F19" s="52"/>
      <c r="G19" s="52"/>
      <c r="H19" s="52"/>
      <c r="J19" s="51">
        <f>SUM(D19:H19)</f>
        <v>0</v>
      </c>
    </row>
    <row r="20" spans="2:10" hidden="1" x14ac:dyDescent="0.3">
      <c r="B20" s="17"/>
      <c r="C20" s="62"/>
      <c r="D20" s="51"/>
      <c r="E20" s="51"/>
      <c r="F20" s="51"/>
      <c r="G20" s="51"/>
      <c r="H20" s="51"/>
      <c r="I20" s="21">
        <v>2000</v>
      </c>
      <c r="J20" s="51">
        <f>SUM(D20:H20)</f>
        <v>0</v>
      </c>
    </row>
    <row r="21" spans="2:10" hidden="1" x14ac:dyDescent="0.3">
      <c r="B21" s="17"/>
      <c r="C21" s="62"/>
      <c r="D21" s="51"/>
      <c r="E21" s="51"/>
      <c r="F21" s="51"/>
      <c r="G21" s="51"/>
      <c r="H21" s="51"/>
      <c r="I21" s="21">
        <v>250</v>
      </c>
      <c r="J21" s="51">
        <f t="shared" ref="J21:J26" si="5">SUM(D21:H21)</f>
        <v>0</v>
      </c>
    </row>
    <row r="22" spans="2:10" hidden="1" x14ac:dyDescent="0.3">
      <c r="B22" s="17"/>
      <c r="C22" s="49"/>
      <c r="D22" s="51"/>
      <c r="E22" s="51"/>
      <c r="F22" s="51"/>
      <c r="G22" s="51"/>
      <c r="H22" s="51"/>
      <c r="I22" s="21">
        <v>2250</v>
      </c>
      <c r="J22" s="51">
        <f t="shared" si="5"/>
        <v>0</v>
      </c>
    </row>
    <row r="23" spans="2:10" hidden="1" x14ac:dyDescent="0.3">
      <c r="B23" s="17"/>
      <c r="C23" s="62"/>
      <c r="D23" s="51"/>
      <c r="E23" s="51"/>
      <c r="F23" s="51"/>
      <c r="G23" s="51"/>
      <c r="H23" s="51"/>
      <c r="I23" s="21">
        <v>1243</v>
      </c>
      <c r="J23" s="51">
        <f t="shared" si="5"/>
        <v>0</v>
      </c>
    </row>
    <row r="24" spans="2:10" hidden="1" x14ac:dyDescent="0.3">
      <c r="B24" s="17"/>
      <c r="C24" s="62"/>
      <c r="D24" s="51"/>
      <c r="E24" s="51"/>
      <c r="F24" s="51"/>
      <c r="G24" s="51"/>
      <c r="H24" s="51"/>
      <c r="I24" s="21">
        <v>225</v>
      </c>
      <c r="J24" s="51">
        <f t="shared" si="5"/>
        <v>0</v>
      </c>
    </row>
    <row r="25" spans="2:10" hidden="1" x14ac:dyDescent="0.3">
      <c r="B25" s="17"/>
      <c r="C25" s="62"/>
      <c r="D25" s="51"/>
      <c r="E25" s="51"/>
      <c r="F25" s="51"/>
      <c r="G25" s="51"/>
      <c r="H25" s="51"/>
      <c r="I25" s="21">
        <v>400</v>
      </c>
      <c r="J25" s="51">
        <f t="shared" si="5"/>
        <v>0</v>
      </c>
    </row>
    <row r="26" spans="2:10" hidden="1" x14ac:dyDescent="0.3">
      <c r="B26" s="17"/>
      <c r="C26" s="49"/>
      <c r="D26" s="51"/>
      <c r="E26" s="51"/>
      <c r="F26" s="51"/>
      <c r="G26" s="51"/>
      <c r="H26" s="51"/>
      <c r="I26" s="21">
        <v>1638</v>
      </c>
      <c r="J26" s="51">
        <f t="shared" si="5"/>
        <v>0</v>
      </c>
    </row>
    <row r="27" spans="2:10" x14ac:dyDescent="0.3">
      <c r="B27" s="17"/>
      <c r="C27" s="60" t="s">
        <v>16</v>
      </c>
      <c r="D27" s="50">
        <f>SUM(D20:D26)</f>
        <v>0</v>
      </c>
      <c r="E27" s="50">
        <f t="shared" ref="E27:H27" si="6">SUM(E20:E26)</f>
        <v>0</v>
      </c>
      <c r="F27" s="50">
        <f t="shared" si="6"/>
        <v>0</v>
      </c>
      <c r="G27" s="50">
        <f t="shared" si="6"/>
        <v>0</v>
      </c>
      <c r="H27" s="50">
        <f t="shared" si="6"/>
        <v>0</v>
      </c>
      <c r="J27" s="50">
        <f>SUM(J18:J26)</f>
        <v>0</v>
      </c>
    </row>
    <row r="28" spans="2:10" x14ac:dyDescent="0.3">
      <c r="B28" s="17"/>
      <c r="C28" s="61" t="s">
        <v>42</v>
      </c>
      <c r="D28" s="51"/>
      <c r="E28" s="54"/>
      <c r="F28" s="54"/>
      <c r="G28" s="54"/>
      <c r="H28" s="54"/>
      <c r="J28" s="51" t="s">
        <v>22</v>
      </c>
    </row>
    <row r="29" spans="2:10" hidden="1" x14ac:dyDescent="0.3">
      <c r="B29" s="17"/>
      <c r="C29" s="49"/>
      <c r="D29" s="51"/>
      <c r="E29" s="54"/>
      <c r="F29" s="54"/>
      <c r="G29" s="54"/>
      <c r="H29" s="54"/>
      <c r="J29" s="51">
        <f>SUM(D29:H29)</f>
        <v>0</v>
      </c>
    </row>
    <row r="30" spans="2:10" hidden="1" x14ac:dyDescent="0.3">
      <c r="B30" s="17" t="s">
        <v>43</v>
      </c>
      <c r="C30" s="53" t="s">
        <v>43</v>
      </c>
      <c r="D30" s="53" t="s">
        <v>37</v>
      </c>
      <c r="E30" s="54"/>
      <c r="F30" s="54"/>
      <c r="G30" s="54"/>
      <c r="H30" s="54"/>
      <c r="J30" s="51">
        <f t="shared" ref="J30:J51" si="7">SUM(D30:H30)</f>
        <v>0</v>
      </c>
    </row>
    <row r="31" spans="2:10" x14ac:dyDescent="0.3">
      <c r="B31" s="17"/>
      <c r="C31" s="60" t="s">
        <v>17</v>
      </c>
      <c r="D31" s="55">
        <f>SUM(D29:D30)</f>
        <v>0</v>
      </c>
      <c r="E31" s="55">
        <f t="shared" ref="E31:H31" si="8">SUM(E29:E30)</f>
        <v>0</v>
      </c>
      <c r="F31" s="55">
        <f t="shared" si="8"/>
        <v>0</v>
      </c>
      <c r="G31" s="55">
        <f t="shared" si="8"/>
        <v>0</v>
      </c>
      <c r="H31" s="55">
        <f t="shared" si="8"/>
        <v>0</v>
      </c>
      <c r="J31" s="50">
        <f>SUM(J29:J30)</f>
        <v>0</v>
      </c>
    </row>
    <row r="32" spans="2:10" x14ac:dyDescent="0.3">
      <c r="B32" s="17"/>
      <c r="C32" s="61" t="s">
        <v>44</v>
      </c>
      <c r="D32" s="53" t="s">
        <v>37</v>
      </c>
      <c r="E32" s="54"/>
      <c r="F32" s="54"/>
      <c r="G32" s="54"/>
      <c r="H32" s="54"/>
      <c r="J32" s="51"/>
    </row>
    <row r="33" spans="2:10" hidden="1" x14ac:dyDescent="0.3">
      <c r="B33" s="17"/>
      <c r="C33" s="49"/>
      <c r="D33" s="51"/>
      <c r="E33" s="51"/>
      <c r="F33" s="51"/>
      <c r="G33" s="51"/>
      <c r="H33" s="51"/>
      <c r="I33" s="21">
        <v>5000</v>
      </c>
      <c r="J33" s="51">
        <f t="shared" si="7"/>
        <v>0</v>
      </c>
    </row>
    <row r="34" spans="2:10" hidden="1" x14ac:dyDescent="0.3">
      <c r="B34" s="17"/>
      <c r="C34" s="49"/>
      <c r="D34" s="51"/>
      <c r="E34" s="52"/>
      <c r="F34" s="52"/>
      <c r="G34" s="52"/>
      <c r="H34" s="52"/>
      <c r="J34" s="51">
        <f t="shared" si="7"/>
        <v>0</v>
      </c>
    </row>
    <row r="35" spans="2:10" x14ac:dyDescent="0.3">
      <c r="B35" s="17"/>
      <c r="C35" s="60" t="s">
        <v>18</v>
      </c>
      <c r="D35" s="50">
        <f>SUM(D33:D34)</f>
        <v>0</v>
      </c>
      <c r="E35" s="50">
        <f t="shared" ref="E35:H35" si="9">SUM(E33:E34)</f>
        <v>0</v>
      </c>
      <c r="F35" s="50">
        <f t="shared" si="9"/>
        <v>0</v>
      </c>
      <c r="G35" s="50">
        <f t="shared" si="9"/>
        <v>0</v>
      </c>
      <c r="H35" s="50">
        <f t="shared" si="9"/>
        <v>0</v>
      </c>
      <c r="J35" s="50">
        <f>SUM(J33:J34)</f>
        <v>0</v>
      </c>
    </row>
    <row r="36" spans="2:10" x14ac:dyDescent="0.3">
      <c r="B36" s="17"/>
      <c r="C36" s="61" t="s">
        <v>45</v>
      </c>
      <c r="D36" s="53" t="s">
        <v>37</v>
      </c>
      <c r="E36" s="54"/>
      <c r="F36" s="54"/>
      <c r="G36" s="54"/>
      <c r="H36" s="54"/>
      <c r="J36" s="51"/>
    </row>
    <row r="37" spans="2:10" hidden="1" x14ac:dyDescent="0.3">
      <c r="B37" s="17"/>
      <c r="C37" s="53"/>
      <c r="D37" s="51"/>
      <c r="E37" s="51"/>
      <c r="F37" s="51"/>
      <c r="G37" s="51"/>
      <c r="H37" s="51"/>
      <c r="I37" s="21"/>
      <c r="J37" s="51">
        <f t="shared" si="7"/>
        <v>0</v>
      </c>
    </row>
    <row r="38" spans="2:10" hidden="1" x14ac:dyDescent="0.3">
      <c r="B38" s="17"/>
      <c r="C38" s="53"/>
      <c r="D38" s="51"/>
      <c r="E38" s="51"/>
      <c r="F38" s="51"/>
      <c r="G38" s="51"/>
      <c r="H38" s="51"/>
      <c r="I38" s="21"/>
      <c r="J38" s="51">
        <f t="shared" si="7"/>
        <v>0</v>
      </c>
    </row>
    <row r="39" spans="2:10" hidden="1" x14ac:dyDescent="0.3">
      <c r="B39" s="17"/>
      <c r="C39" s="53"/>
      <c r="D39" s="51"/>
      <c r="E39" s="51"/>
      <c r="F39" s="51"/>
      <c r="G39" s="51"/>
      <c r="H39" s="51"/>
      <c r="I39" s="21"/>
      <c r="J39" s="51">
        <f t="shared" si="7"/>
        <v>0</v>
      </c>
    </row>
    <row r="40" spans="2:10" hidden="1" x14ac:dyDescent="0.3">
      <c r="B40" s="17"/>
      <c r="C40" s="74"/>
      <c r="D40" s="51"/>
      <c r="E40" s="51"/>
      <c r="F40" s="51"/>
      <c r="G40" s="51"/>
      <c r="H40" s="51"/>
      <c r="I40" s="21"/>
      <c r="J40" s="51">
        <f t="shared" si="7"/>
        <v>0</v>
      </c>
    </row>
    <row r="41" spans="2:10" hidden="1" x14ac:dyDescent="0.3">
      <c r="B41" s="17"/>
      <c r="C41" s="49"/>
      <c r="D41" s="51"/>
      <c r="E41" s="52"/>
      <c r="F41" s="52"/>
      <c r="G41" s="52"/>
      <c r="H41" s="52"/>
      <c r="J41" s="51">
        <f t="shared" si="7"/>
        <v>0</v>
      </c>
    </row>
    <row r="42" spans="2:10" x14ac:dyDescent="0.3">
      <c r="B42" s="17"/>
      <c r="C42" s="60" t="s">
        <v>19</v>
      </c>
      <c r="D42" s="50">
        <f>SUM(D37:D41)</f>
        <v>0</v>
      </c>
      <c r="E42" s="50">
        <f t="shared" ref="E42:H42" si="10">SUM(E37:E41)</f>
        <v>0</v>
      </c>
      <c r="F42" s="50">
        <f t="shared" si="10"/>
        <v>0</v>
      </c>
      <c r="G42" s="50">
        <f t="shared" si="10"/>
        <v>0</v>
      </c>
      <c r="H42" s="50">
        <f t="shared" si="10"/>
        <v>0</v>
      </c>
      <c r="J42" s="50">
        <f>SUM(J37:J41)</f>
        <v>0</v>
      </c>
    </row>
    <row r="43" spans="2:10" x14ac:dyDescent="0.3">
      <c r="B43" s="17"/>
      <c r="C43" s="61" t="s">
        <v>46</v>
      </c>
      <c r="D43" s="53" t="s">
        <v>37</v>
      </c>
      <c r="E43" s="54"/>
      <c r="F43" s="54"/>
      <c r="G43" s="54"/>
      <c r="H43" s="54"/>
      <c r="J43" s="51"/>
    </row>
    <row r="44" spans="2:10" ht="43.2" x14ac:dyDescent="0.3">
      <c r="B44" s="17"/>
      <c r="C44" s="49" t="s">
        <v>62</v>
      </c>
      <c r="D44" s="51">
        <v>997500</v>
      </c>
      <c r="E44" s="51">
        <v>997500</v>
      </c>
      <c r="F44" s="51"/>
      <c r="G44" s="51"/>
      <c r="H44" s="51"/>
      <c r="I44" s="21">
        <v>375000</v>
      </c>
      <c r="J44" s="51">
        <f t="shared" si="7"/>
        <v>1995000</v>
      </c>
    </row>
    <row r="45" spans="2:10" ht="28.8" x14ac:dyDescent="0.3">
      <c r="B45" s="17"/>
      <c r="C45" s="49" t="s">
        <v>63</v>
      </c>
      <c r="D45" s="51">
        <v>5000000</v>
      </c>
      <c r="E45" s="51"/>
      <c r="F45" s="51"/>
      <c r="G45" s="51"/>
      <c r="H45" s="51"/>
      <c r="I45" s="21">
        <v>781250</v>
      </c>
      <c r="J45" s="51">
        <f t="shared" si="7"/>
        <v>5000000</v>
      </c>
    </row>
    <row r="46" spans="2:10" ht="57.6" x14ac:dyDescent="0.3">
      <c r="B46" s="17"/>
      <c r="C46" s="49" t="s">
        <v>64</v>
      </c>
      <c r="D46" s="51">
        <v>3250000</v>
      </c>
      <c r="E46" s="51"/>
      <c r="F46" s="51"/>
      <c r="G46" s="51"/>
      <c r="H46" s="51"/>
      <c r="I46" s="21">
        <v>2083335</v>
      </c>
      <c r="J46" s="51">
        <f t="shared" si="7"/>
        <v>3250000</v>
      </c>
    </row>
    <row r="47" spans="2:10" hidden="1" x14ac:dyDescent="0.3">
      <c r="B47" s="17"/>
      <c r="C47" s="49"/>
      <c r="D47" s="51"/>
      <c r="E47" s="52"/>
      <c r="F47" s="52"/>
      <c r="G47" s="52"/>
      <c r="H47" s="52"/>
      <c r="J47" s="51">
        <f t="shared" si="7"/>
        <v>0</v>
      </c>
    </row>
    <row r="48" spans="2:10" hidden="1" x14ac:dyDescent="0.3">
      <c r="B48" s="17"/>
      <c r="C48" s="49"/>
      <c r="D48" s="51"/>
      <c r="E48" s="52"/>
      <c r="F48" s="52"/>
      <c r="G48" s="52"/>
      <c r="H48" s="52"/>
      <c r="J48" s="51">
        <f t="shared" si="7"/>
        <v>0</v>
      </c>
    </row>
    <row r="49" spans="2:10" hidden="1" x14ac:dyDescent="0.3">
      <c r="B49" s="17"/>
      <c r="C49" s="54"/>
      <c r="D49" s="51"/>
      <c r="E49" s="52"/>
      <c r="F49" s="52"/>
      <c r="G49" s="52"/>
      <c r="H49" s="52"/>
      <c r="J49" s="51">
        <f t="shared" si="7"/>
        <v>0</v>
      </c>
    </row>
    <row r="50" spans="2:10" x14ac:dyDescent="0.3">
      <c r="B50" s="18"/>
      <c r="C50" s="60" t="s">
        <v>20</v>
      </c>
      <c r="D50" s="50">
        <f>SUM(D44:D49)</f>
        <v>9247500</v>
      </c>
      <c r="E50" s="50">
        <f t="shared" ref="E50:G50" si="11">SUM(E44:E49)</f>
        <v>997500</v>
      </c>
      <c r="F50" s="50">
        <f t="shared" si="11"/>
        <v>0</v>
      </c>
      <c r="G50" s="50">
        <f t="shared" si="11"/>
        <v>0</v>
      </c>
      <c r="H50" s="50">
        <f>SUM(H44:H49)</f>
        <v>0</v>
      </c>
      <c r="J50" s="50">
        <f>SUM(J44:J49)</f>
        <v>10245000</v>
      </c>
    </row>
    <row r="51" spans="2:10" x14ac:dyDescent="0.3">
      <c r="B51" s="18"/>
      <c r="C51" s="60" t="s">
        <v>21</v>
      </c>
      <c r="D51" s="50">
        <f>SUM(D50,D42,D35,D31,D27,D16,D11)</f>
        <v>9256250</v>
      </c>
      <c r="E51" s="50">
        <f t="shared" ref="E51:H51" si="12">SUM(E50,E42,E35,E31,E27,E16,E11)</f>
        <v>1006600</v>
      </c>
      <c r="F51" s="50">
        <f t="shared" si="12"/>
        <v>9464</v>
      </c>
      <c r="G51" s="50">
        <f t="shared" si="12"/>
        <v>9842.56</v>
      </c>
      <c r="H51" s="50">
        <f t="shared" si="12"/>
        <v>10236.2624</v>
      </c>
      <c r="J51" s="50">
        <f t="shared" si="7"/>
        <v>10292392.8224</v>
      </c>
    </row>
    <row r="52" spans="2:10" x14ac:dyDescent="0.3">
      <c r="B52" s="4"/>
      <c r="D52"/>
      <c r="E52"/>
      <c r="H52"/>
      <c r="J52" t="s">
        <v>22</v>
      </c>
    </row>
    <row r="53" spans="2:10" x14ac:dyDescent="0.3">
      <c r="B53" s="95" t="s">
        <v>57</v>
      </c>
      <c r="C53" s="13" t="s">
        <v>57</v>
      </c>
      <c r="D53" s="14"/>
      <c r="E53" s="14"/>
      <c r="F53" s="14"/>
      <c r="G53" s="14"/>
      <c r="H53" s="14"/>
      <c r="J53" s="14" t="s">
        <v>22</v>
      </c>
    </row>
    <row r="54" spans="2:10" ht="43.2" x14ac:dyDescent="0.3">
      <c r="B54" s="97"/>
      <c r="C54" s="49" t="s">
        <v>58</v>
      </c>
      <c r="D54" s="64">
        <f>(D11+D16)*0.623508</f>
        <v>5455.6949999999997</v>
      </c>
      <c r="E54" s="64">
        <f t="shared" ref="E54:H54" si="13">(E11+E16)*0.623508</f>
        <v>5673.9227999999994</v>
      </c>
      <c r="F54" s="64">
        <f t="shared" si="13"/>
        <v>5900.8797119999999</v>
      </c>
      <c r="G54" s="64">
        <f t="shared" si="13"/>
        <v>6136.9149004799992</v>
      </c>
      <c r="H54" s="64">
        <f t="shared" si="13"/>
        <v>6382.3914964991991</v>
      </c>
      <c r="J54" s="51">
        <f>SUM(D54:H54)</f>
        <v>29549.8039089792</v>
      </c>
    </row>
    <row r="55" spans="2:10" hidden="1" x14ac:dyDescent="0.3">
      <c r="B55" s="17"/>
      <c r="C55" s="49"/>
      <c r="D55" s="53"/>
      <c r="E55" s="54"/>
      <c r="F55" s="54"/>
      <c r="G55" s="54"/>
      <c r="H55" s="54"/>
      <c r="J55" s="51">
        <f t="shared" ref="J55:J56" si="14">SUM(D55:H55)</f>
        <v>0</v>
      </c>
    </row>
    <row r="56" spans="2:10" x14ac:dyDescent="0.3">
      <c r="B56" s="18"/>
      <c r="C56" s="60" t="s">
        <v>23</v>
      </c>
      <c r="D56" s="50">
        <f>SUM(D54:D55)</f>
        <v>5455.6949999999997</v>
      </c>
      <c r="E56" s="50">
        <f t="shared" ref="E56:H56" si="15">SUM(E54:E55)</f>
        <v>5673.9227999999994</v>
      </c>
      <c r="F56" s="50">
        <f t="shared" si="15"/>
        <v>5900.8797119999999</v>
      </c>
      <c r="G56" s="50">
        <f t="shared" si="15"/>
        <v>6136.9149004799992</v>
      </c>
      <c r="H56" s="50">
        <f t="shared" si="15"/>
        <v>6382.3914964991991</v>
      </c>
      <c r="J56" s="50">
        <f t="shared" si="14"/>
        <v>29549.8039089792</v>
      </c>
    </row>
    <row r="57" spans="2:10" ht="15" thickBot="1" x14ac:dyDescent="0.35">
      <c r="B57" s="4"/>
      <c r="D57"/>
      <c r="E57"/>
      <c r="H57"/>
      <c r="J57" t="s">
        <v>22</v>
      </c>
    </row>
    <row r="58" spans="2:10" s="1" customFormat="1" ht="29.4" thickBot="1" x14ac:dyDescent="0.35">
      <c r="B58" s="15" t="s">
        <v>24</v>
      </c>
      <c r="C58" s="63"/>
      <c r="D58" s="56">
        <f>SUM(D56,D51)</f>
        <v>9261705.6950000003</v>
      </c>
      <c r="E58" s="56">
        <f t="shared" ref="E58:J58" si="16">SUM(E56,E51)</f>
        <v>1012273.9227999999</v>
      </c>
      <c r="F58" s="56">
        <f t="shared" si="16"/>
        <v>15364.879712</v>
      </c>
      <c r="G58" s="56">
        <f t="shared" si="16"/>
        <v>15979.47490048</v>
      </c>
      <c r="H58" s="56">
        <f t="shared" si="16"/>
        <v>16618.6538964992</v>
      </c>
      <c r="I58">
        <f>SUM(I56,I51)</f>
        <v>0</v>
      </c>
      <c r="J58" s="56">
        <f t="shared" si="16"/>
        <v>10321942.626308979</v>
      </c>
    </row>
    <row r="59" spans="2:10" x14ac:dyDescent="0.3">
      <c r="B59" s="4"/>
    </row>
    <row r="60" spans="2:10" x14ac:dyDescent="0.3">
      <c r="B60" s="4"/>
    </row>
    <row r="61" spans="2:10" x14ac:dyDescent="0.3">
      <c r="B61" s="4"/>
    </row>
    <row r="62" spans="2:10" x14ac:dyDescent="0.3">
      <c r="B62" s="4"/>
    </row>
    <row r="63" spans="2:10" x14ac:dyDescent="0.3">
      <c r="B63" s="4"/>
    </row>
    <row r="64" spans="2:10" x14ac:dyDescent="0.3">
      <c r="B64" s="4"/>
    </row>
    <row r="65" spans="2:2" x14ac:dyDescent="0.3">
      <c r="B65" s="4"/>
    </row>
    <row r="66" spans="2:2" x14ac:dyDescent="0.3">
      <c r="B66" s="4"/>
    </row>
    <row r="67" spans="2:2" x14ac:dyDescent="0.3">
      <c r="B67" s="4"/>
    </row>
    <row r="68" spans="2:2" x14ac:dyDescent="0.3">
      <c r="B68" s="4"/>
    </row>
    <row r="69" spans="2:2" x14ac:dyDescent="0.3">
      <c r="B69" s="4"/>
    </row>
    <row r="70" spans="2:2" x14ac:dyDescent="0.3">
      <c r="B70" s="4"/>
    </row>
    <row r="71" spans="2:2" x14ac:dyDescent="0.3">
      <c r="B71" s="4"/>
    </row>
    <row r="72" spans="2:2" x14ac:dyDescent="0.3">
      <c r="B72" s="4"/>
    </row>
    <row r="73" spans="2:2" x14ac:dyDescent="0.3">
      <c r="B73" s="4"/>
    </row>
  </sheetData>
  <mergeCells count="1">
    <mergeCell ref="B53:B54"/>
  </mergeCells>
  <pageMargins left="0.7" right="0.7" top="0.75" bottom="0.75" header="0.3" footer="0.3"/>
  <pageSetup scale="89" fitToHeight="0" orientation="landscape" r:id="rId1"/>
  <ignoredErrors>
    <ignoredError sqref="J8 J20:J26 J33 J44:J46" formulaRange="1"/>
    <ignoredError sqref="J50"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2F6B-0E17-4DEC-91FE-233D04B5BDA4}">
  <sheetPr>
    <tabColor theme="9" tint="0.39997558519241921"/>
    <pageSetUpPr fitToPage="1"/>
  </sheetPr>
  <dimension ref="B2:AM74"/>
  <sheetViews>
    <sheetView showGridLines="0" zoomScaleNormal="100" workbookViewId="0">
      <pane xSplit="3" ySplit="6" topLeftCell="D7" activePane="bottomRight" state="frozen"/>
      <selection pane="topRight" activeCell="R20" sqref="R20:W20"/>
      <selection pane="bottomLeft" activeCell="R20" sqref="R20:W20"/>
      <selection pane="bottomRight" activeCell="K8" sqref="K8"/>
    </sheetView>
  </sheetViews>
  <sheetFormatPr defaultColWidth="9.33203125" defaultRowHeight="14.4" x14ac:dyDescent="0.3"/>
  <cols>
    <col min="1" max="1" width="3.33203125" customWidth="1"/>
    <col min="2" max="2" width="10.6640625" customWidth="1"/>
    <col min="3" max="3" width="45.5546875" customWidth="1"/>
    <col min="4" max="4" width="12.6640625" style="4" customWidth="1"/>
    <col min="5" max="5" width="12.5546875" style="2" customWidth="1"/>
    <col min="6" max="7" width="12.44140625" customWidth="1"/>
    <col min="8" max="8" width="12.5546875" style="2" customWidth="1"/>
    <col min="9" max="9" width="0.6640625" customWidth="1"/>
    <col min="10" max="10" width="13.5546875" customWidth="1"/>
    <col min="11" max="11" width="10.33203125" customWidth="1"/>
  </cols>
  <sheetData>
    <row r="2" spans="2:39" ht="23.4" x14ac:dyDescent="0.45">
      <c r="B2" s="20" t="s">
        <v>65</v>
      </c>
    </row>
    <row r="3" spans="2:39" x14ac:dyDescent="0.3">
      <c r="B3" s="42" t="s">
        <v>35</v>
      </c>
    </row>
    <row r="4" spans="2:39" x14ac:dyDescent="0.3">
      <c r="B4" s="3"/>
    </row>
    <row r="5" spans="2:39" ht="18" x14ac:dyDescent="0.35">
      <c r="B5" s="22" t="s">
        <v>2</v>
      </c>
      <c r="C5" s="57"/>
      <c r="D5" s="57"/>
      <c r="E5" s="57"/>
      <c r="F5" s="57"/>
      <c r="G5" s="57"/>
      <c r="H5" s="57"/>
      <c r="I5" s="57"/>
      <c r="J5" s="65"/>
    </row>
    <row r="6" spans="2:39" x14ac:dyDescent="0.3">
      <c r="B6" s="25" t="s">
        <v>3</v>
      </c>
      <c r="C6" s="58" t="s">
        <v>4</v>
      </c>
      <c r="D6" s="58" t="s">
        <v>5</v>
      </c>
      <c r="E6" s="66" t="s">
        <v>6</v>
      </c>
      <c r="F6" s="66" t="s">
        <v>7</v>
      </c>
      <c r="G6" s="66" t="s">
        <v>8</v>
      </c>
      <c r="H6" s="67" t="s">
        <v>9</v>
      </c>
      <c r="I6" s="68"/>
      <c r="J6" s="69" t="s">
        <v>10</v>
      </c>
    </row>
    <row r="7" spans="2:39" s="3" customFormat="1" x14ac:dyDescent="0.3">
      <c r="B7" s="16" t="s">
        <v>12</v>
      </c>
      <c r="C7" s="19" t="s">
        <v>36</v>
      </c>
      <c r="D7" s="54" t="s">
        <v>37</v>
      </c>
      <c r="E7" s="54" t="s">
        <v>37</v>
      </c>
      <c r="F7" s="54" t="s">
        <v>37</v>
      </c>
      <c r="G7" s="54"/>
      <c r="H7" s="54" t="s">
        <v>37</v>
      </c>
      <c r="I7"/>
      <c r="J7" s="14" t="s">
        <v>37</v>
      </c>
      <c r="K7"/>
      <c r="L7"/>
      <c r="M7"/>
      <c r="N7"/>
      <c r="O7"/>
      <c r="P7"/>
      <c r="Q7"/>
      <c r="R7"/>
      <c r="S7"/>
      <c r="T7"/>
      <c r="U7"/>
      <c r="V7"/>
      <c r="W7"/>
      <c r="X7"/>
      <c r="Y7"/>
      <c r="Z7"/>
      <c r="AA7"/>
      <c r="AB7"/>
      <c r="AC7"/>
      <c r="AD7"/>
      <c r="AE7"/>
      <c r="AF7"/>
      <c r="AG7"/>
      <c r="AH7"/>
      <c r="AI7"/>
      <c r="AJ7"/>
      <c r="AK7"/>
      <c r="AL7"/>
      <c r="AM7"/>
    </row>
    <row r="8" spans="2:39" ht="30.6" customHeight="1" x14ac:dyDescent="0.3">
      <c r="B8" s="17"/>
      <c r="C8" s="49" t="s">
        <v>66</v>
      </c>
      <c r="D8" s="51">
        <f>(70000*0.5)</f>
        <v>35000</v>
      </c>
      <c r="E8" s="51">
        <f>(D8*0.04)+D8</f>
        <v>36400</v>
      </c>
      <c r="F8" s="51">
        <f t="shared" ref="F8:H8" si="0">(E8*0.04)+E8</f>
        <v>37856</v>
      </c>
      <c r="G8" s="51">
        <f t="shared" si="0"/>
        <v>39370.239999999998</v>
      </c>
      <c r="H8" s="51">
        <f t="shared" si="0"/>
        <v>40945.049599999998</v>
      </c>
      <c r="I8" s="21"/>
      <c r="J8" s="51">
        <f>SUM(D8:H8)</f>
        <v>189571.28959999999</v>
      </c>
    </row>
    <row r="9" spans="2:39" hidden="1" x14ac:dyDescent="0.3">
      <c r="B9" s="17"/>
      <c r="C9" s="49"/>
      <c r="D9" s="51"/>
      <c r="E9" s="51"/>
      <c r="F9" s="51"/>
      <c r="G9" s="51"/>
      <c r="H9" s="51"/>
      <c r="J9" s="51">
        <f>SUM(D9:H9)</f>
        <v>0</v>
      </c>
    </row>
    <row r="10" spans="2:39" hidden="1" x14ac:dyDescent="0.3">
      <c r="B10" s="17"/>
      <c r="C10" s="59"/>
      <c r="D10" s="51"/>
      <c r="E10" s="52"/>
      <c r="F10" s="52"/>
      <c r="G10" s="52"/>
      <c r="H10" s="52"/>
      <c r="J10" s="51">
        <f>SUM(D10:H10)</f>
        <v>0</v>
      </c>
    </row>
    <row r="11" spans="2:39" x14ac:dyDescent="0.3">
      <c r="B11" s="17"/>
      <c r="C11" s="60" t="s">
        <v>13</v>
      </c>
      <c r="D11" s="50">
        <f>SUM(D8:D10)</f>
        <v>35000</v>
      </c>
      <c r="E11" s="50">
        <f t="shared" ref="E11:J11" si="1">SUM(E8:E10)</f>
        <v>36400</v>
      </c>
      <c r="F11" s="50">
        <f t="shared" si="1"/>
        <v>37856</v>
      </c>
      <c r="G11" s="50">
        <f t="shared" si="1"/>
        <v>39370.239999999998</v>
      </c>
      <c r="H11" s="50">
        <f t="shared" si="1"/>
        <v>40945.049599999998</v>
      </c>
      <c r="J11" s="50">
        <f t="shared" si="1"/>
        <v>189571.28959999999</v>
      </c>
    </row>
    <row r="12" spans="2:39" x14ac:dyDescent="0.3">
      <c r="B12" s="17"/>
      <c r="C12" s="61" t="s">
        <v>39</v>
      </c>
      <c r="D12" s="53" t="s">
        <v>37</v>
      </c>
      <c r="E12" s="54"/>
      <c r="F12" s="54"/>
      <c r="G12" s="54"/>
      <c r="H12" s="54"/>
      <c r="J12" s="14" t="s">
        <v>37</v>
      </c>
    </row>
    <row r="13" spans="2:39" x14ac:dyDescent="0.3">
      <c r="B13" s="17"/>
      <c r="C13" s="49" t="s">
        <v>67</v>
      </c>
      <c r="D13" s="51">
        <f>D11*0.25</f>
        <v>8750</v>
      </c>
      <c r="E13" s="51">
        <f t="shared" ref="E13:H13" si="2">E11*0.25</f>
        <v>9100</v>
      </c>
      <c r="F13" s="51">
        <f t="shared" si="2"/>
        <v>9464</v>
      </c>
      <c r="G13" s="51">
        <f t="shared" si="2"/>
        <v>9842.56</v>
      </c>
      <c r="H13" s="51">
        <f t="shared" si="2"/>
        <v>10236.2624</v>
      </c>
      <c r="J13" s="51">
        <f>SUM(D13:H13)</f>
        <v>47392.822399999997</v>
      </c>
    </row>
    <row r="14" spans="2:39" hidden="1" x14ac:dyDescent="0.3">
      <c r="B14" s="17"/>
      <c r="C14" s="49"/>
      <c r="D14" s="51"/>
      <c r="E14" s="51"/>
      <c r="F14" s="51"/>
      <c r="G14" s="51"/>
      <c r="H14" s="51"/>
      <c r="J14" s="51">
        <f>SUM(D14:H14)</f>
        <v>0</v>
      </c>
    </row>
    <row r="15" spans="2:39" hidden="1" x14ac:dyDescent="0.3">
      <c r="B15" s="17"/>
      <c r="C15" s="54"/>
      <c r="D15" s="51"/>
      <c r="E15" s="52"/>
      <c r="F15" s="52"/>
      <c r="G15" s="52"/>
      <c r="H15" s="52"/>
      <c r="J15" s="51">
        <f>SUM(D15:H15)</f>
        <v>0</v>
      </c>
    </row>
    <row r="16" spans="2:39" x14ac:dyDescent="0.3">
      <c r="B16" s="17"/>
      <c r="C16" s="60" t="s">
        <v>14</v>
      </c>
      <c r="D16" s="50">
        <f>SUM(D13:D15)</f>
        <v>8750</v>
      </c>
      <c r="E16" s="50">
        <f t="shared" ref="E16:J16" si="3">SUM(E13:E15)</f>
        <v>9100</v>
      </c>
      <c r="F16" s="50">
        <f t="shared" si="3"/>
        <v>9464</v>
      </c>
      <c r="G16" s="50">
        <f t="shared" si="3"/>
        <v>9842.56</v>
      </c>
      <c r="H16" s="50">
        <f t="shared" si="3"/>
        <v>10236.2624</v>
      </c>
      <c r="J16" s="50">
        <f t="shared" si="3"/>
        <v>47392.822399999997</v>
      </c>
    </row>
    <row r="17" spans="2:10" x14ac:dyDescent="0.3">
      <c r="B17" s="17"/>
      <c r="C17" s="61" t="s">
        <v>41</v>
      </c>
      <c r="D17" s="53" t="s">
        <v>37</v>
      </c>
      <c r="E17" s="54"/>
      <c r="F17" s="54"/>
      <c r="G17" s="54"/>
      <c r="H17" s="54"/>
      <c r="J17" s="14" t="s">
        <v>37</v>
      </c>
    </row>
    <row r="18" spans="2:10" hidden="1" x14ac:dyDescent="0.3">
      <c r="B18" s="17"/>
      <c r="C18" s="49"/>
      <c r="D18" s="53"/>
      <c r="E18" s="54"/>
      <c r="F18" s="54"/>
      <c r="G18" s="54"/>
      <c r="H18" s="54"/>
      <c r="J18" s="51">
        <f t="shared" ref="J18:J27" si="4">SUM(D18:H18)</f>
        <v>0</v>
      </c>
    </row>
    <row r="19" spans="2:10" hidden="1" x14ac:dyDescent="0.3">
      <c r="B19" s="17"/>
      <c r="C19" s="62"/>
      <c r="D19" s="51"/>
      <c r="E19" s="52"/>
      <c r="F19" s="52"/>
      <c r="G19" s="52"/>
      <c r="H19" s="52"/>
      <c r="J19" s="51">
        <f t="shared" si="4"/>
        <v>0</v>
      </c>
    </row>
    <row r="20" spans="2:10" hidden="1" x14ac:dyDescent="0.3">
      <c r="B20" s="17"/>
      <c r="C20" s="62"/>
      <c r="D20" s="51"/>
      <c r="E20" s="51"/>
      <c r="F20" s="51"/>
      <c r="G20" s="51"/>
      <c r="H20" s="51"/>
      <c r="I20" s="21"/>
      <c r="J20" s="51">
        <f t="shared" si="4"/>
        <v>0</v>
      </c>
    </row>
    <row r="21" spans="2:10" hidden="1" x14ac:dyDescent="0.3">
      <c r="B21" s="17"/>
      <c r="C21" s="62"/>
      <c r="D21" s="51"/>
      <c r="E21" s="51"/>
      <c r="F21" s="51"/>
      <c r="G21" s="51"/>
      <c r="H21" s="51"/>
      <c r="I21" s="21"/>
      <c r="J21" s="51">
        <f t="shared" si="4"/>
        <v>0</v>
      </c>
    </row>
    <row r="22" spans="2:10" hidden="1" x14ac:dyDescent="0.3">
      <c r="B22" s="17"/>
      <c r="C22" s="49"/>
      <c r="D22" s="51"/>
      <c r="E22" s="51"/>
      <c r="F22" s="51"/>
      <c r="G22" s="51"/>
      <c r="H22" s="51"/>
      <c r="I22" s="21"/>
      <c r="J22" s="51">
        <f t="shared" si="4"/>
        <v>0</v>
      </c>
    </row>
    <row r="23" spans="2:10" hidden="1" x14ac:dyDescent="0.3">
      <c r="B23" s="17"/>
      <c r="C23" s="62"/>
      <c r="D23" s="51"/>
      <c r="E23" s="51"/>
      <c r="F23" s="51"/>
      <c r="G23" s="51"/>
      <c r="H23" s="51"/>
      <c r="I23" s="21"/>
      <c r="J23" s="51">
        <f t="shared" si="4"/>
        <v>0</v>
      </c>
    </row>
    <row r="24" spans="2:10" hidden="1" x14ac:dyDescent="0.3">
      <c r="B24" s="17"/>
      <c r="C24" s="62"/>
      <c r="D24" s="51"/>
      <c r="E24" s="51"/>
      <c r="F24" s="51"/>
      <c r="G24" s="51"/>
      <c r="H24" s="51"/>
      <c r="I24" s="21"/>
      <c r="J24" s="51">
        <f t="shared" si="4"/>
        <v>0</v>
      </c>
    </row>
    <row r="25" spans="2:10" hidden="1" x14ac:dyDescent="0.3">
      <c r="B25" s="17"/>
      <c r="C25" s="62"/>
      <c r="D25" s="51"/>
      <c r="E25" s="51"/>
      <c r="F25" s="51"/>
      <c r="G25" s="51"/>
      <c r="H25" s="51"/>
      <c r="I25" s="21"/>
      <c r="J25" s="51">
        <f t="shared" si="4"/>
        <v>0</v>
      </c>
    </row>
    <row r="26" spans="2:10" hidden="1" x14ac:dyDescent="0.3">
      <c r="B26" s="17"/>
      <c r="C26" s="49"/>
      <c r="D26" s="51"/>
      <c r="E26" s="51"/>
      <c r="F26" s="51"/>
      <c r="G26" s="51"/>
      <c r="H26" s="51"/>
      <c r="I26" s="21"/>
      <c r="J26" s="51">
        <f t="shared" si="4"/>
        <v>0</v>
      </c>
    </row>
    <row r="27" spans="2:10" x14ac:dyDescent="0.3">
      <c r="B27" s="17"/>
      <c r="C27" s="60" t="s">
        <v>16</v>
      </c>
      <c r="D27" s="50">
        <f>SUM(D20:D26)</f>
        <v>0</v>
      </c>
      <c r="E27" s="50">
        <f t="shared" ref="E27:H27" si="5">SUM(E20:E26)</f>
        <v>0</v>
      </c>
      <c r="F27" s="50">
        <f t="shared" si="5"/>
        <v>0</v>
      </c>
      <c r="G27" s="50">
        <f t="shared" si="5"/>
        <v>0</v>
      </c>
      <c r="H27" s="50">
        <f t="shared" si="5"/>
        <v>0</v>
      </c>
      <c r="J27" s="50">
        <f t="shared" si="4"/>
        <v>0</v>
      </c>
    </row>
    <row r="28" spans="2:10" x14ac:dyDescent="0.3">
      <c r="B28" s="17"/>
      <c r="C28" s="61" t="s">
        <v>42</v>
      </c>
      <c r="D28" s="51"/>
      <c r="E28" s="54"/>
      <c r="F28" s="54"/>
      <c r="G28" s="54"/>
      <c r="H28" s="54"/>
      <c r="J28" s="51" t="s">
        <v>22</v>
      </c>
    </row>
    <row r="29" spans="2:10" hidden="1" x14ac:dyDescent="0.3">
      <c r="B29" s="17"/>
      <c r="C29" s="49"/>
      <c r="D29" s="51"/>
      <c r="E29" s="54"/>
      <c r="F29" s="54"/>
      <c r="G29" s="54"/>
      <c r="H29" s="54"/>
      <c r="J29" s="51">
        <f>SUM(D29:H29)</f>
        <v>0</v>
      </c>
    </row>
    <row r="30" spans="2:10" hidden="1" x14ac:dyDescent="0.3">
      <c r="B30" s="17" t="s">
        <v>43</v>
      </c>
      <c r="C30" s="53" t="s">
        <v>43</v>
      </c>
      <c r="D30" s="53" t="s">
        <v>37</v>
      </c>
      <c r="E30" s="54"/>
      <c r="F30" s="54"/>
      <c r="G30" s="54"/>
      <c r="H30" s="54"/>
      <c r="J30" s="51">
        <f>SUM(D30:H30)</f>
        <v>0</v>
      </c>
    </row>
    <row r="31" spans="2:10" x14ac:dyDescent="0.3">
      <c r="B31" s="17"/>
      <c r="C31" s="60" t="s">
        <v>17</v>
      </c>
      <c r="D31" s="55">
        <f>SUM(D29:D30)</f>
        <v>0</v>
      </c>
      <c r="E31" s="55">
        <f t="shared" ref="E31:H31" si="6">SUM(E29:E30)</f>
        <v>0</v>
      </c>
      <c r="F31" s="55">
        <f t="shared" si="6"/>
        <v>0</v>
      </c>
      <c r="G31" s="55">
        <f t="shared" si="6"/>
        <v>0</v>
      </c>
      <c r="H31" s="55">
        <f t="shared" si="6"/>
        <v>0</v>
      </c>
      <c r="J31" s="50">
        <f>SUM(D31:H31)</f>
        <v>0</v>
      </c>
    </row>
    <row r="32" spans="2:10" x14ac:dyDescent="0.3">
      <c r="B32" s="17"/>
      <c r="C32" s="61" t="s">
        <v>44</v>
      </c>
      <c r="D32" s="53" t="s">
        <v>37</v>
      </c>
      <c r="E32" s="54"/>
      <c r="F32" s="54"/>
      <c r="G32" s="54"/>
      <c r="H32" s="54"/>
      <c r="J32" s="51"/>
    </row>
    <row r="33" spans="2:10" hidden="1" x14ac:dyDescent="0.3">
      <c r="B33" s="17"/>
      <c r="C33" s="49"/>
      <c r="D33" s="51"/>
      <c r="E33" s="51"/>
      <c r="F33" s="51"/>
      <c r="G33" s="51"/>
      <c r="H33" s="51"/>
      <c r="I33" s="21"/>
      <c r="J33" s="51">
        <f>SUM(D33:H33)</f>
        <v>0</v>
      </c>
    </row>
    <row r="34" spans="2:10" hidden="1" x14ac:dyDescent="0.3">
      <c r="B34" s="17"/>
      <c r="C34" s="49"/>
      <c r="D34" s="51"/>
      <c r="E34" s="52"/>
      <c r="F34" s="52"/>
      <c r="G34" s="52"/>
      <c r="H34" s="52"/>
      <c r="J34" s="51">
        <f>SUM(D34:H34)</f>
        <v>0</v>
      </c>
    </row>
    <row r="35" spans="2:10" x14ac:dyDescent="0.3">
      <c r="B35" s="17"/>
      <c r="C35" s="60" t="s">
        <v>18</v>
      </c>
      <c r="D35" s="50">
        <f>SUM(D33:D34)</f>
        <v>0</v>
      </c>
      <c r="E35" s="50">
        <f t="shared" ref="E35:H35" si="7">SUM(E33:E34)</f>
        <v>0</v>
      </c>
      <c r="F35" s="50">
        <f t="shared" si="7"/>
        <v>0</v>
      </c>
      <c r="G35" s="50">
        <f t="shared" si="7"/>
        <v>0</v>
      </c>
      <c r="H35" s="50">
        <f t="shared" si="7"/>
        <v>0</v>
      </c>
      <c r="J35" s="50">
        <f>SUM(D35:H35)</f>
        <v>0</v>
      </c>
    </row>
    <row r="36" spans="2:10" x14ac:dyDescent="0.3">
      <c r="B36" s="17"/>
      <c r="C36" s="61" t="s">
        <v>45</v>
      </c>
      <c r="D36" s="53" t="s">
        <v>37</v>
      </c>
      <c r="E36" s="54"/>
      <c r="F36" s="54"/>
      <c r="G36" s="54"/>
      <c r="H36" s="54"/>
      <c r="J36" s="51"/>
    </row>
    <row r="37" spans="2:10" hidden="1" x14ac:dyDescent="0.3">
      <c r="B37" s="17"/>
      <c r="C37" s="74"/>
      <c r="D37" s="51"/>
      <c r="E37" s="51"/>
      <c r="F37" s="51"/>
      <c r="G37" s="51"/>
      <c r="H37" s="51"/>
      <c r="I37" s="21"/>
      <c r="J37" s="51">
        <f t="shared" ref="J37:J42" si="8">SUM(D37:H37)</f>
        <v>0</v>
      </c>
    </row>
    <row r="38" spans="2:10" hidden="1" x14ac:dyDescent="0.3">
      <c r="B38" s="17"/>
      <c r="C38" s="49"/>
      <c r="D38" s="51"/>
      <c r="E38" s="51"/>
      <c r="F38" s="51"/>
      <c r="G38" s="51"/>
      <c r="H38" s="51"/>
      <c r="I38" s="21"/>
      <c r="J38" s="51">
        <f t="shared" si="8"/>
        <v>0</v>
      </c>
    </row>
    <row r="39" spans="2:10" hidden="1" x14ac:dyDescent="0.3">
      <c r="B39" s="17"/>
      <c r="C39" s="49"/>
      <c r="D39" s="51"/>
      <c r="E39" s="51"/>
      <c r="F39" s="51"/>
      <c r="G39" s="51"/>
      <c r="H39" s="51"/>
      <c r="I39" s="21"/>
      <c r="J39" s="51">
        <f t="shared" si="8"/>
        <v>0</v>
      </c>
    </row>
    <row r="40" spans="2:10" hidden="1" x14ac:dyDescent="0.3">
      <c r="B40" s="17"/>
      <c r="C40" s="49"/>
      <c r="D40" s="51"/>
      <c r="E40" s="51"/>
      <c r="F40" s="51"/>
      <c r="G40" s="51"/>
      <c r="H40" s="51"/>
      <c r="I40" s="21"/>
      <c r="J40" s="51">
        <f t="shared" si="8"/>
        <v>0</v>
      </c>
    </row>
    <row r="41" spans="2:10" hidden="1" x14ac:dyDescent="0.3">
      <c r="B41" s="17"/>
      <c r="C41" s="49"/>
      <c r="D41" s="51"/>
      <c r="E41" s="51"/>
      <c r="F41" s="51"/>
      <c r="G41" s="51"/>
      <c r="H41" s="51"/>
      <c r="J41" s="51">
        <f t="shared" si="8"/>
        <v>0</v>
      </c>
    </row>
    <row r="42" spans="2:10" x14ac:dyDescent="0.3">
      <c r="B42" s="17"/>
      <c r="C42" s="60" t="s">
        <v>19</v>
      </c>
      <c r="D42" s="50">
        <f>SUM(D37:D41)</f>
        <v>0</v>
      </c>
      <c r="E42" s="50">
        <f t="shared" ref="E42:H42" si="9">SUM(E37:E41)</f>
        <v>0</v>
      </c>
      <c r="F42" s="50">
        <f t="shared" si="9"/>
        <v>0</v>
      </c>
      <c r="G42" s="50">
        <f t="shared" si="9"/>
        <v>0</v>
      </c>
      <c r="H42" s="50">
        <f t="shared" si="9"/>
        <v>0</v>
      </c>
      <c r="J42" s="50">
        <f t="shared" si="8"/>
        <v>0</v>
      </c>
    </row>
    <row r="43" spans="2:10" x14ac:dyDescent="0.3">
      <c r="B43" s="17"/>
      <c r="C43" s="61" t="s">
        <v>46</v>
      </c>
      <c r="D43" s="53" t="s">
        <v>37</v>
      </c>
      <c r="E43" s="54"/>
      <c r="F43" s="54"/>
      <c r="G43" s="54"/>
      <c r="H43" s="54"/>
      <c r="J43" s="51"/>
    </row>
    <row r="44" spans="2:10" ht="43.2" x14ac:dyDescent="0.3">
      <c r="B44" s="17"/>
      <c r="C44" s="49" t="s">
        <v>68</v>
      </c>
      <c r="D44" s="51">
        <v>1000000</v>
      </c>
      <c r="E44" s="51">
        <v>1000000</v>
      </c>
      <c r="F44" s="51">
        <v>1000000</v>
      </c>
      <c r="G44" s="51">
        <v>500000</v>
      </c>
      <c r="H44" s="51">
        <v>0</v>
      </c>
      <c r="I44" s="21"/>
      <c r="J44" s="51">
        <f t="shared" ref="J44:J52" si="10">SUM(D44:H44)</f>
        <v>3500000</v>
      </c>
    </row>
    <row r="45" spans="2:10" ht="43.2" x14ac:dyDescent="0.3">
      <c r="B45" s="17"/>
      <c r="C45" s="49" t="s">
        <v>69</v>
      </c>
      <c r="D45" s="51">
        <v>350000</v>
      </c>
      <c r="E45" s="51">
        <v>1400000</v>
      </c>
      <c r="F45" s="51">
        <v>875000</v>
      </c>
      <c r="G45" s="51">
        <v>875000</v>
      </c>
      <c r="H45" s="51">
        <v>0</v>
      </c>
      <c r="I45" s="21"/>
      <c r="J45" s="51">
        <f t="shared" si="10"/>
        <v>3500000</v>
      </c>
    </row>
    <row r="46" spans="2:10" ht="28.8" x14ac:dyDescent="0.3">
      <c r="B46" s="17"/>
      <c r="C46" s="79" t="s">
        <v>70</v>
      </c>
      <c r="D46" s="80">
        <v>7750000</v>
      </c>
      <c r="E46" s="80">
        <v>0</v>
      </c>
      <c r="F46" s="80">
        <v>0</v>
      </c>
      <c r="G46" s="80">
        <v>0</v>
      </c>
      <c r="H46" s="80">
        <v>0</v>
      </c>
      <c r="I46" s="21"/>
      <c r="J46" s="51">
        <f t="shared" si="10"/>
        <v>7750000</v>
      </c>
    </row>
    <row r="47" spans="2:10" ht="43.2" x14ac:dyDescent="0.3">
      <c r="B47" s="17"/>
      <c r="C47" s="49" t="s">
        <v>71</v>
      </c>
      <c r="D47" s="51">
        <v>2100000</v>
      </c>
      <c r="E47" s="51">
        <v>0</v>
      </c>
      <c r="F47" s="51">
        <v>0</v>
      </c>
      <c r="G47" s="51">
        <v>0</v>
      </c>
      <c r="H47" s="51">
        <v>0</v>
      </c>
      <c r="I47" s="21"/>
      <c r="J47" s="51">
        <f t="shared" si="10"/>
        <v>2100000</v>
      </c>
    </row>
    <row r="48" spans="2:10" hidden="1" x14ac:dyDescent="0.3">
      <c r="B48" s="17"/>
      <c r="C48" s="49"/>
      <c r="D48" s="51"/>
      <c r="E48" s="52"/>
      <c r="F48" s="52"/>
      <c r="G48" s="52"/>
      <c r="H48" s="52"/>
      <c r="J48" s="51">
        <f t="shared" si="10"/>
        <v>0</v>
      </c>
    </row>
    <row r="49" spans="2:10" hidden="1" x14ac:dyDescent="0.3">
      <c r="B49" s="17"/>
      <c r="C49" s="49"/>
      <c r="D49" s="51"/>
      <c r="E49" s="52"/>
      <c r="F49" s="52"/>
      <c r="G49" s="52"/>
      <c r="H49" s="52"/>
      <c r="J49" s="51">
        <f t="shared" si="10"/>
        <v>0</v>
      </c>
    </row>
    <row r="50" spans="2:10" hidden="1" x14ac:dyDescent="0.3">
      <c r="B50" s="17"/>
      <c r="C50" s="54"/>
      <c r="D50" s="51"/>
      <c r="E50" s="52"/>
      <c r="F50" s="52"/>
      <c r="G50" s="52"/>
      <c r="H50" s="52"/>
      <c r="J50" s="51">
        <f t="shared" si="10"/>
        <v>0</v>
      </c>
    </row>
    <row r="51" spans="2:10" x14ac:dyDescent="0.3">
      <c r="B51" s="18"/>
      <c r="C51" s="60" t="s">
        <v>20</v>
      </c>
      <c r="D51" s="50">
        <f>SUM(D44:D50)</f>
        <v>11200000</v>
      </c>
      <c r="E51" s="50">
        <f>SUM(E44:E50)</f>
        <v>2400000</v>
      </c>
      <c r="F51" s="50">
        <f>SUM(F44:F50)</f>
        <v>1875000</v>
      </c>
      <c r="G51" s="50">
        <f>SUM(G44:G50)</f>
        <v>1375000</v>
      </c>
      <c r="H51" s="50">
        <f>SUM(H44:H50)</f>
        <v>0</v>
      </c>
      <c r="J51" s="50">
        <f t="shared" si="10"/>
        <v>16850000</v>
      </c>
    </row>
    <row r="52" spans="2:10" x14ac:dyDescent="0.3">
      <c r="B52" s="18"/>
      <c r="C52" s="60" t="s">
        <v>21</v>
      </c>
      <c r="D52" s="50">
        <f>SUM(D51,D42,D35,D31,D27,D16,D11)</f>
        <v>11243750</v>
      </c>
      <c r="E52" s="50">
        <f>SUM(E51,E42,E35,E31,E27,E16,E11)</f>
        <v>2445500</v>
      </c>
      <c r="F52" s="50">
        <f>SUM(F51,F42,F35,F31,F27,F16,F11)</f>
        <v>1922320</v>
      </c>
      <c r="G52" s="50">
        <f>SUM(G51,G42,G35,G31,G27,G16,G11)</f>
        <v>1424212.8</v>
      </c>
      <c r="H52" s="50">
        <f>SUM(H51,H42,H35,H31,H27,H16,H11)</f>
        <v>51181.311999999998</v>
      </c>
      <c r="J52" s="50">
        <f t="shared" si="10"/>
        <v>17086964.112</v>
      </c>
    </row>
    <row r="53" spans="2:10" x14ac:dyDescent="0.3">
      <c r="B53" s="4"/>
      <c r="D53"/>
      <c r="E53"/>
      <c r="H53"/>
      <c r="J53" t="s">
        <v>22</v>
      </c>
    </row>
    <row r="54" spans="2:10" x14ac:dyDescent="0.3">
      <c r="B54" s="95" t="s">
        <v>57</v>
      </c>
      <c r="C54" s="13" t="s">
        <v>57</v>
      </c>
      <c r="D54" s="14"/>
      <c r="E54" s="14"/>
      <c r="F54" s="14"/>
      <c r="G54" s="14"/>
      <c r="H54" s="14"/>
      <c r="J54" s="14" t="s">
        <v>22</v>
      </c>
    </row>
    <row r="55" spans="2:10" ht="43.2" x14ac:dyDescent="0.3">
      <c r="B55" s="96"/>
      <c r="C55" s="49" t="s">
        <v>58</v>
      </c>
      <c r="D55" s="64">
        <f>(D11+D16)*0.623508</f>
        <v>27278.474999999999</v>
      </c>
      <c r="E55" s="64">
        <f>(E11+E16)*0.623508</f>
        <v>28369.613999999998</v>
      </c>
      <c r="F55" s="64">
        <f>(F11+F16)*0.623508</f>
        <v>29504.398559999998</v>
      </c>
      <c r="G55" s="64">
        <f>(G11+G16)*0.623508</f>
        <v>30684.574502399995</v>
      </c>
      <c r="H55" s="64">
        <f>(H11+H16)*0.623508</f>
        <v>31911.957482495996</v>
      </c>
      <c r="J55" s="51">
        <f>SUM(D55:H55)</f>
        <v>147749.01954489597</v>
      </c>
    </row>
    <row r="56" spans="2:10" hidden="1" x14ac:dyDescent="0.3">
      <c r="B56" s="17"/>
      <c r="C56" s="49"/>
      <c r="D56" s="53"/>
      <c r="E56" s="54"/>
      <c r="F56" s="54"/>
      <c r="G56" s="54"/>
      <c r="H56" s="54"/>
      <c r="J56" s="51">
        <f>SUM(D56:H56)</f>
        <v>0</v>
      </c>
    </row>
    <row r="57" spans="2:10" x14ac:dyDescent="0.3">
      <c r="B57" s="18"/>
      <c r="C57" s="60" t="s">
        <v>23</v>
      </c>
      <c r="D57" s="50">
        <f>SUM(D55:D56)</f>
        <v>27278.474999999999</v>
      </c>
      <c r="E57" s="50">
        <f t="shared" ref="E57:H57" si="11">SUM(E55:E56)</f>
        <v>28369.613999999998</v>
      </c>
      <c r="F57" s="50">
        <f t="shared" si="11"/>
        <v>29504.398559999998</v>
      </c>
      <c r="G57" s="50">
        <f t="shared" si="11"/>
        <v>30684.574502399995</v>
      </c>
      <c r="H57" s="50">
        <f t="shared" si="11"/>
        <v>31911.957482495996</v>
      </c>
      <c r="J57" s="50">
        <f>SUM(D57:H57)</f>
        <v>147749.01954489597</v>
      </c>
    </row>
    <row r="58" spans="2:10" ht="15" thickBot="1" x14ac:dyDescent="0.35">
      <c r="B58" s="4"/>
      <c r="D58"/>
      <c r="E58"/>
      <c r="H58"/>
      <c r="J58" t="s">
        <v>22</v>
      </c>
    </row>
    <row r="59" spans="2:10" s="1" customFormat="1" ht="29.4" thickBot="1" x14ac:dyDescent="0.35">
      <c r="B59" s="15" t="s">
        <v>24</v>
      </c>
      <c r="C59" s="63"/>
      <c r="D59" s="56">
        <f>SUM(D57,D52)</f>
        <v>11271028.475</v>
      </c>
      <c r="E59" s="56">
        <f t="shared" ref="E59:J59" si="12">SUM(E57,E52)</f>
        <v>2473869.6140000001</v>
      </c>
      <c r="F59" s="56">
        <f t="shared" si="12"/>
        <v>1951824.3985599999</v>
      </c>
      <c r="G59" s="56">
        <f t="shared" si="12"/>
        <v>1454897.3745023999</v>
      </c>
      <c r="H59" s="56">
        <f t="shared" si="12"/>
        <v>83093.269482495991</v>
      </c>
      <c r="I59"/>
      <c r="J59" s="56">
        <f t="shared" si="12"/>
        <v>17234713.131544895</v>
      </c>
    </row>
    <row r="60" spans="2:10" x14ac:dyDescent="0.3">
      <c r="B60" s="4"/>
    </row>
    <row r="61" spans="2:10" x14ac:dyDescent="0.3">
      <c r="B61" s="4"/>
    </row>
    <row r="62" spans="2:10" x14ac:dyDescent="0.3">
      <c r="B62" s="4"/>
    </row>
    <row r="63" spans="2:10" x14ac:dyDescent="0.3">
      <c r="B63" s="4"/>
    </row>
    <row r="64" spans="2:10" x14ac:dyDescent="0.3">
      <c r="B64" s="4"/>
    </row>
    <row r="65" spans="2:2" x14ac:dyDescent="0.3">
      <c r="B65" s="4"/>
    </row>
    <row r="66" spans="2:2" x14ac:dyDescent="0.3">
      <c r="B66" s="4"/>
    </row>
    <row r="67" spans="2:2" x14ac:dyDescent="0.3">
      <c r="B67" s="4"/>
    </row>
    <row r="68" spans="2:2" x14ac:dyDescent="0.3">
      <c r="B68" s="4"/>
    </row>
    <row r="69" spans="2:2" x14ac:dyDescent="0.3">
      <c r="B69" s="4"/>
    </row>
    <row r="70" spans="2:2" x14ac:dyDescent="0.3">
      <c r="B70" s="4"/>
    </row>
    <row r="71" spans="2:2" x14ac:dyDescent="0.3">
      <c r="B71" s="4"/>
    </row>
    <row r="72" spans="2:2" x14ac:dyDescent="0.3">
      <c r="B72" s="4"/>
    </row>
    <row r="73" spans="2:2" x14ac:dyDescent="0.3">
      <c r="B73" s="4"/>
    </row>
    <row r="74" spans="2:2" x14ac:dyDescent="0.3">
      <c r="B74" s="4"/>
    </row>
  </sheetData>
  <mergeCells count="1">
    <mergeCell ref="B54:B55"/>
  </mergeCells>
  <pageMargins left="0.7" right="0.7" top="0.75" bottom="0.75" header="0.3" footer="0.3"/>
  <pageSetup scale="89" fitToHeight="0" orientation="landscape" r:id="rId1"/>
  <ignoredErrors>
    <ignoredError sqref="J38:J39 J33 J20:J26 J8 J46 J44"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9" tint="0.39997558519241921"/>
    <pageSetUpPr fitToPage="1"/>
  </sheetPr>
  <dimension ref="B2:AM71"/>
  <sheetViews>
    <sheetView showGridLines="0" zoomScaleNormal="100" workbookViewId="0">
      <pane xSplit="3" ySplit="6" topLeftCell="D7" activePane="bottomRight" state="frozen"/>
      <selection pane="topRight" activeCell="R20" sqref="R20:W20"/>
      <selection pane="bottomLeft" activeCell="R20" sqref="R20:W20"/>
      <selection pane="bottomRight" activeCell="K8" sqref="K8"/>
    </sheetView>
  </sheetViews>
  <sheetFormatPr defaultColWidth="9.33203125" defaultRowHeight="14.4" x14ac:dyDescent="0.3"/>
  <cols>
    <col min="1" max="1" width="3.33203125" customWidth="1"/>
    <col min="2" max="2" width="11.33203125" customWidth="1"/>
    <col min="3" max="3" width="49.44140625" customWidth="1"/>
    <col min="4" max="4" width="12.6640625" style="4" customWidth="1"/>
    <col min="5" max="5" width="12.44140625" style="2" customWidth="1"/>
    <col min="6" max="6" width="12.6640625" customWidth="1"/>
    <col min="7" max="7" width="12.44140625" customWidth="1"/>
    <col min="8" max="8" width="12.6640625" style="2" customWidth="1"/>
    <col min="9" max="9" width="0.6640625" customWidth="1"/>
    <col min="10" max="10" width="12.6640625" bestFit="1" customWidth="1"/>
    <col min="11" max="11" width="10.33203125" customWidth="1"/>
    <col min="12" max="12" width="13.88671875" bestFit="1" customWidth="1"/>
  </cols>
  <sheetData>
    <row r="2" spans="2:39" ht="23.4" x14ac:dyDescent="0.45">
      <c r="B2" s="20" t="s">
        <v>72</v>
      </c>
    </row>
    <row r="3" spans="2:39" x14ac:dyDescent="0.3">
      <c r="B3" s="42" t="s">
        <v>35</v>
      </c>
    </row>
    <row r="4" spans="2:39" x14ac:dyDescent="0.3">
      <c r="B4" s="3"/>
    </row>
    <row r="5" spans="2:39" ht="18" x14ac:dyDescent="0.35">
      <c r="B5" s="22" t="s">
        <v>2</v>
      </c>
      <c r="C5" s="57"/>
      <c r="D5" s="57"/>
      <c r="E5" s="57"/>
      <c r="F5" s="57"/>
      <c r="G5" s="57"/>
      <c r="H5" s="57"/>
      <c r="I5" s="57"/>
      <c r="J5" s="65"/>
    </row>
    <row r="6" spans="2:39" x14ac:dyDescent="0.3">
      <c r="B6" s="25" t="s">
        <v>3</v>
      </c>
      <c r="C6" s="58" t="s">
        <v>4</v>
      </c>
      <c r="D6" s="58" t="s">
        <v>5</v>
      </c>
      <c r="E6" s="66" t="s">
        <v>6</v>
      </c>
      <c r="F6" s="66" t="s">
        <v>7</v>
      </c>
      <c r="G6" s="66" t="s">
        <v>8</v>
      </c>
      <c r="H6" s="67" t="s">
        <v>9</v>
      </c>
      <c r="I6" s="68"/>
      <c r="J6" s="69" t="s">
        <v>10</v>
      </c>
    </row>
    <row r="7" spans="2:39" s="3" customFormat="1" x14ac:dyDescent="0.3">
      <c r="B7" s="16" t="s">
        <v>12</v>
      </c>
      <c r="C7" s="19" t="s">
        <v>36</v>
      </c>
      <c r="D7" s="54" t="s">
        <v>37</v>
      </c>
      <c r="E7" s="54" t="s">
        <v>37</v>
      </c>
      <c r="F7" s="54" t="s">
        <v>37</v>
      </c>
      <c r="G7" s="54"/>
      <c r="H7" s="54" t="s">
        <v>37</v>
      </c>
      <c r="I7"/>
      <c r="J7" s="14" t="s">
        <v>37</v>
      </c>
      <c r="K7"/>
      <c r="L7"/>
      <c r="M7"/>
      <c r="N7"/>
      <c r="O7"/>
      <c r="P7"/>
      <c r="Q7"/>
      <c r="R7"/>
      <c r="S7"/>
      <c r="T7"/>
      <c r="U7"/>
      <c r="V7"/>
      <c r="W7"/>
      <c r="X7"/>
      <c r="Y7"/>
      <c r="Z7"/>
      <c r="AA7"/>
      <c r="AB7"/>
      <c r="AC7"/>
      <c r="AD7"/>
      <c r="AE7"/>
      <c r="AF7"/>
      <c r="AG7"/>
      <c r="AH7"/>
      <c r="AI7"/>
      <c r="AJ7"/>
      <c r="AK7"/>
      <c r="AL7"/>
      <c r="AM7"/>
    </row>
    <row r="8" spans="2:39" ht="28.8" x14ac:dyDescent="0.3">
      <c r="B8" s="17"/>
      <c r="C8" s="49" t="s">
        <v>73</v>
      </c>
      <c r="D8" s="51">
        <f>(70000*0.1)</f>
        <v>7000</v>
      </c>
      <c r="E8" s="51">
        <f>(D8*0.04)+D8</f>
        <v>7280</v>
      </c>
      <c r="F8" s="51">
        <f t="shared" ref="F8:H8" si="0">(E8*0.04)+E8</f>
        <v>7571.2</v>
      </c>
      <c r="G8" s="51">
        <f t="shared" si="0"/>
        <v>7874.0479999999998</v>
      </c>
      <c r="H8" s="51">
        <f t="shared" si="0"/>
        <v>8189.0099199999995</v>
      </c>
      <c r="I8" s="21">
        <v>450000</v>
      </c>
      <c r="J8" s="51">
        <f>SUM(D8:H8)</f>
        <v>37914.257919999996</v>
      </c>
    </row>
    <row r="9" spans="2:39" hidden="1" x14ac:dyDescent="0.3">
      <c r="B9" s="17"/>
      <c r="C9" s="49"/>
      <c r="D9" s="51"/>
      <c r="E9" s="51"/>
      <c r="F9" s="51"/>
      <c r="G9" s="51"/>
      <c r="H9" s="51"/>
      <c r="J9" s="51">
        <f>SUM(D9:H9)</f>
        <v>0</v>
      </c>
    </row>
    <row r="10" spans="2:39" hidden="1" x14ac:dyDescent="0.3">
      <c r="B10" s="17"/>
      <c r="C10" s="59"/>
      <c r="D10" s="51"/>
      <c r="E10" s="52"/>
      <c r="F10" s="52"/>
      <c r="G10" s="52"/>
      <c r="H10" s="52"/>
      <c r="J10" s="51">
        <f>SUM(D10:H10)</f>
        <v>0</v>
      </c>
    </row>
    <row r="11" spans="2:39" x14ac:dyDescent="0.3">
      <c r="B11" s="17"/>
      <c r="C11" s="60" t="s">
        <v>13</v>
      </c>
      <c r="D11" s="50">
        <f>SUM(D8:D10)</f>
        <v>7000</v>
      </c>
      <c r="E11" s="50">
        <f t="shared" ref="E11:J11" si="1">SUM(E8:E10)</f>
        <v>7280</v>
      </c>
      <c r="F11" s="50">
        <f t="shared" si="1"/>
        <v>7571.2</v>
      </c>
      <c r="G11" s="50">
        <f t="shared" si="1"/>
        <v>7874.0479999999998</v>
      </c>
      <c r="H11" s="50">
        <f t="shared" si="1"/>
        <v>8189.0099199999995</v>
      </c>
      <c r="I11">
        <f t="shared" si="1"/>
        <v>450000</v>
      </c>
      <c r="J11" s="50">
        <f t="shared" si="1"/>
        <v>37914.257919999996</v>
      </c>
    </row>
    <row r="12" spans="2:39" x14ac:dyDescent="0.3">
      <c r="B12" s="17"/>
      <c r="C12" s="61" t="s">
        <v>39</v>
      </c>
      <c r="D12" s="53" t="s">
        <v>37</v>
      </c>
      <c r="E12" s="54"/>
      <c r="F12" s="54"/>
      <c r="G12" s="54"/>
      <c r="H12" s="54"/>
      <c r="J12" s="14" t="s">
        <v>37</v>
      </c>
    </row>
    <row r="13" spans="2:39" x14ac:dyDescent="0.3">
      <c r="B13" s="17"/>
      <c r="C13" s="49" t="s">
        <v>74</v>
      </c>
      <c r="D13" s="51">
        <f>D11*0.25</f>
        <v>1750</v>
      </c>
      <c r="E13" s="51">
        <f t="shared" ref="E13:H13" si="2">E11*0.25</f>
        <v>1820</v>
      </c>
      <c r="F13" s="51">
        <f t="shared" si="2"/>
        <v>1892.8</v>
      </c>
      <c r="G13" s="51">
        <f t="shared" si="2"/>
        <v>1968.5119999999999</v>
      </c>
      <c r="H13" s="51">
        <f t="shared" si="2"/>
        <v>2047.2524799999999</v>
      </c>
      <c r="J13" s="51">
        <f>SUM(D13:H13)</f>
        <v>9478.5644799999991</v>
      </c>
    </row>
    <row r="14" spans="2:39" hidden="1" x14ac:dyDescent="0.3">
      <c r="B14" s="17"/>
      <c r="C14" s="49"/>
      <c r="D14" s="51"/>
      <c r="E14" s="51"/>
      <c r="F14" s="51"/>
      <c r="G14" s="51"/>
      <c r="H14" s="51"/>
      <c r="J14" s="51">
        <f t="shared" ref="J14:J15" si="3">SUM(D14:H14)</f>
        <v>0</v>
      </c>
    </row>
    <row r="15" spans="2:39" hidden="1" x14ac:dyDescent="0.3">
      <c r="B15" s="17"/>
      <c r="C15" s="54"/>
      <c r="D15" s="51"/>
      <c r="E15" s="52"/>
      <c r="F15" s="52"/>
      <c r="G15" s="52"/>
      <c r="H15" s="52"/>
      <c r="J15" s="51">
        <f t="shared" si="3"/>
        <v>0</v>
      </c>
    </row>
    <row r="16" spans="2:39" x14ac:dyDescent="0.3">
      <c r="B16" s="17"/>
      <c r="C16" s="60" t="s">
        <v>14</v>
      </c>
      <c r="D16" s="50">
        <f>SUM(D13:D15)</f>
        <v>1750</v>
      </c>
      <c r="E16" s="50">
        <f t="shared" ref="E16:J16" si="4">SUM(E13:E15)</f>
        <v>1820</v>
      </c>
      <c r="F16" s="50">
        <f t="shared" si="4"/>
        <v>1892.8</v>
      </c>
      <c r="G16" s="50">
        <f t="shared" si="4"/>
        <v>1968.5119999999999</v>
      </c>
      <c r="H16" s="50">
        <f t="shared" si="4"/>
        <v>2047.2524799999999</v>
      </c>
      <c r="I16">
        <f t="shared" si="4"/>
        <v>0</v>
      </c>
      <c r="J16" s="50">
        <f t="shared" si="4"/>
        <v>9478.5644799999991</v>
      </c>
    </row>
    <row r="17" spans="2:10" x14ac:dyDescent="0.3">
      <c r="B17" s="17"/>
      <c r="C17" s="61" t="s">
        <v>41</v>
      </c>
      <c r="D17" s="53" t="s">
        <v>37</v>
      </c>
      <c r="E17" s="54"/>
      <c r="F17" s="54"/>
      <c r="G17" s="54"/>
      <c r="H17" s="54"/>
      <c r="J17" s="14" t="s">
        <v>37</v>
      </c>
    </row>
    <row r="18" spans="2:10" hidden="1" x14ac:dyDescent="0.3">
      <c r="B18" s="17"/>
      <c r="C18" s="49"/>
      <c r="D18" s="53"/>
      <c r="E18" s="54"/>
      <c r="F18" s="54"/>
      <c r="G18" s="54"/>
      <c r="H18" s="54"/>
      <c r="J18" s="51">
        <f t="shared" ref="J18:J19" si="5">SUM(D18:H18)</f>
        <v>0</v>
      </c>
    </row>
    <row r="19" spans="2:10" hidden="1" x14ac:dyDescent="0.3">
      <c r="B19" s="17"/>
      <c r="C19" s="62"/>
      <c r="D19" s="51" t="s">
        <v>43</v>
      </c>
      <c r="E19" s="52" t="s">
        <v>43</v>
      </c>
      <c r="F19" s="52" t="s">
        <v>43</v>
      </c>
      <c r="G19" s="52"/>
      <c r="H19" s="52"/>
      <c r="J19" s="51">
        <f t="shared" si="5"/>
        <v>0</v>
      </c>
    </row>
    <row r="20" spans="2:10" hidden="1" x14ac:dyDescent="0.3">
      <c r="B20" s="17"/>
      <c r="C20" s="62"/>
      <c r="D20" s="51"/>
      <c r="E20" s="51"/>
      <c r="F20" s="51"/>
      <c r="G20" s="51"/>
      <c r="H20" s="51"/>
      <c r="I20" s="21">
        <v>2000</v>
      </c>
      <c r="J20" s="51">
        <f>SUM(D20:H20)</f>
        <v>0</v>
      </c>
    </row>
    <row r="21" spans="2:10" hidden="1" x14ac:dyDescent="0.3">
      <c r="B21" s="17"/>
      <c r="C21" s="62"/>
      <c r="D21" s="51"/>
      <c r="E21" s="51"/>
      <c r="F21" s="51"/>
      <c r="G21" s="51"/>
      <c r="H21" s="51"/>
      <c r="I21" s="21">
        <v>250</v>
      </c>
      <c r="J21" s="51">
        <f t="shared" ref="J21:J26" si="6">SUM(D21:H21)</f>
        <v>0</v>
      </c>
    </row>
    <row r="22" spans="2:10" hidden="1" x14ac:dyDescent="0.3">
      <c r="B22" s="17"/>
      <c r="C22" s="49"/>
      <c r="D22" s="51"/>
      <c r="E22" s="51"/>
      <c r="F22" s="51"/>
      <c r="G22" s="51"/>
      <c r="H22" s="51"/>
      <c r="I22" s="21">
        <v>2250</v>
      </c>
      <c r="J22" s="51">
        <f t="shared" si="6"/>
        <v>0</v>
      </c>
    </row>
    <row r="23" spans="2:10" hidden="1" x14ac:dyDescent="0.3">
      <c r="B23" s="17"/>
      <c r="C23" s="62"/>
      <c r="D23" s="51"/>
      <c r="E23" s="51"/>
      <c r="F23" s="51"/>
      <c r="G23" s="51"/>
      <c r="H23" s="51"/>
      <c r="I23" s="21">
        <v>1243</v>
      </c>
      <c r="J23" s="51">
        <f t="shared" si="6"/>
        <v>0</v>
      </c>
    </row>
    <row r="24" spans="2:10" hidden="1" x14ac:dyDescent="0.3">
      <c r="B24" s="17"/>
      <c r="C24" s="62"/>
      <c r="D24" s="51"/>
      <c r="E24" s="51"/>
      <c r="F24" s="51"/>
      <c r="G24" s="51"/>
      <c r="H24" s="51"/>
      <c r="I24" s="21">
        <v>225</v>
      </c>
      <c r="J24" s="51">
        <f t="shared" si="6"/>
        <v>0</v>
      </c>
    </row>
    <row r="25" spans="2:10" hidden="1" x14ac:dyDescent="0.3">
      <c r="B25" s="17"/>
      <c r="C25" s="62"/>
      <c r="D25" s="51"/>
      <c r="E25" s="51"/>
      <c r="F25" s="51"/>
      <c r="G25" s="51"/>
      <c r="H25" s="51"/>
      <c r="I25" s="21">
        <v>400</v>
      </c>
      <c r="J25" s="51">
        <f t="shared" si="6"/>
        <v>0</v>
      </c>
    </row>
    <row r="26" spans="2:10" hidden="1" x14ac:dyDescent="0.3">
      <c r="B26" s="17"/>
      <c r="C26" s="49"/>
      <c r="D26" s="51"/>
      <c r="E26" s="51"/>
      <c r="F26" s="51"/>
      <c r="G26" s="51"/>
      <c r="H26" s="51"/>
      <c r="I26" s="21">
        <v>1638</v>
      </c>
      <c r="J26" s="51">
        <f t="shared" si="6"/>
        <v>0</v>
      </c>
    </row>
    <row r="27" spans="2:10" x14ac:dyDescent="0.3">
      <c r="B27" s="17"/>
      <c r="C27" s="60" t="s">
        <v>16</v>
      </c>
      <c r="D27" s="50">
        <f>SUM(D20:D26)</f>
        <v>0</v>
      </c>
      <c r="E27" s="50">
        <f t="shared" ref="E27:H27" si="7">SUM(E20:E26)</f>
        <v>0</v>
      </c>
      <c r="F27" s="50">
        <f t="shared" si="7"/>
        <v>0</v>
      </c>
      <c r="G27" s="50">
        <f t="shared" si="7"/>
        <v>0</v>
      </c>
      <c r="H27" s="50">
        <f t="shared" si="7"/>
        <v>0</v>
      </c>
      <c r="J27" s="50">
        <f>SUM(D27:H27)</f>
        <v>0</v>
      </c>
    </row>
    <row r="28" spans="2:10" x14ac:dyDescent="0.3">
      <c r="B28" s="17"/>
      <c r="C28" s="61" t="s">
        <v>42</v>
      </c>
      <c r="D28" s="51"/>
      <c r="E28" s="54"/>
      <c r="F28" s="54"/>
      <c r="G28" s="54"/>
      <c r="H28" s="54"/>
      <c r="J28" s="51" t="s">
        <v>22</v>
      </c>
    </row>
    <row r="29" spans="2:10" hidden="1" x14ac:dyDescent="0.3">
      <c r="B29" s="17"/>
      <c r="C29" s="49"/>
      <c r="D29" s="51"/>
      <c r="E29" s="54"/>
      <c r="F29" s="54"/>
      <c r="G29" s="54"/>
      <c r="H29" s="54"/>
      <c r="J29" s="51">
        <f>SUM(D29:H29)</f>
        <v>0</v>
      </c>
    </row>
    <row r="30" spans="2:10" hidden="1" x14ac:dyDescent="0.3">
      <c r="B30" s="17" t="s">
        <v>43</v>
      </c>
      <c r="C30" s="53" t="s">
        <v>43</v>
      </c>
      <c r="D30" s="53" t="s">
        <v>37</v>
      </c>
      <c r="E30" s="54"/>
      <c r="F30" s="54"/>
      <c r="G30" s="54"/>
      <c r="H30" s="54"/>
      <c r="J30" s="51">
        <f t="shared" ref="J30:J49" si="8">SUM(D30:H30)</f>
        <v>0</v>
      </c>
    </row>
    <row r="31" spans="2:10" x14ac:dyDescent="0.3">
      <c r="B31" s="17"/>
      <c r="C31" s="60" t="s">
        <v>17</v>
      </c>
      <c r="D31" s="55">
        <f>SUM(D29:D30)</f>
        <v>0</v>
      </c>
      <c r="E31" s="55">
        <f t="shared" ref="E31:H31" si="9">SUM(E29:E30)</f>
        <v>0</v>
      </c>
      <c r="F31" s="55">
        <f t="shared" si="9"/>
        <v>0</v>
      </c>
      <c r="G31" s="55">
        <f t="shared" si="9"/>
        <v>0</v>
      </c>
      <c r="H31" s="55">
        <f t="shared" si="9"/>
        <v>0</v>
      </c>
      <c r="J31" s="50">
        <f t="shared" si="8"/>
        <v>0</v>
      </c>
    </row>
    <row r="32" spans="2:10" x14ac:dyDescent="0.3">
      <c r="B32" s="17"/>
      <c r="C32" s="61" t="s">
        <v>44</v>
      </c>
      <c r="D32" s="53" t="s">
        <v>37</v>
      </c>
      <c r="E32" s="54"/>
      <c r="F32" s="54"/>
      <c r="G32" s="54"/>
      <c r="H32" s="54"/>
      <c r="J32" s="51"/>
    </row>
    <row r="33" spans="2:12" hidden="1" x14ac:dyDescent="0.3">
      <c r="B33" s="17"/>
      <c r="C33" s="49"/>
      <c r="D33" s="51"/>
      <c r="E33" s="51"/>
      <c r="F33" s="51"/>
      <c r="G33" s="51"/>
      <c r="H33" s="51"/>
      <c r="I33" s="21">
        <v>5000</v>
      </c>
      <c r="J33" s="51">
        <f t="shared" si="8"/>
        <v>0</v>
      </c>
    </row>
    <row r="34" spans="2:12" hidden="1" x14ac:dyDescent="0.3">
      <c r="B34" s="17"/>
      <c r="C34" s="49"/>
      <c r="D34" s="51"/>
      <c r="E34" s="52"/>
      <c r="F34" s="52"/>
      <c r="G34" s="52"/>
      <c r="H34" s="52"/>
      <c r="J34" s="51">
        <f t="shared" si="8"/>
        <v>0</v>
      </c>
    </row>
    <row r="35" spans="2:12" x14ac:dyDescent="0.3">
      <c r="B35" s="17"/>
      <c r="C35" s="60" t="s">
        <v>18</v>
      </c>
      <c r="D35" s="50">
        <f>SUM(D33:D34)</f>
        <v>0</v>
      </c>
      <c r="E35" s="50">
        <f t="shared" ref="E35:H35" si="10">SUM(E33:E34)</f>
        <v>0</v>
      </c>
      <c r="F35" s="50">
        <f t="shared" si="10"/>
        <v>0</v>
      </c>
      <c r="G35" s="50">
        <f t="shared" si="10"/>
        <v>0</v>
      </c>
      <c r="H35" s="50">
        <f t="shared" si="10"/>
        <v>0</v>
      </c>
      <c r="J35" s="50">
        <f t="shared" si="8"/>
        <v>0</v>
      </c>
    </row>
    <row r="36" spans="2:12" x14ac:dyDescent="0.3">
      <c r="B36" s="17"/>
      <c r="C36" s="61" t="s">
        <v>45</v>
      </c>
      <c r="D36" s="53" t="s">
        <v>37</v>
      </c>
      <c r="E36" s="54"/>
      <c r="F36" s="54"/>
      <c r="G36" s="54"/>
      <c r="H36" s="54"/>
      <c r="J36" s="51"/>
    </row>
    <row r="37" spans="2:12" hidden="1" x14ac:dyDescent="0.3">
      <c r="B37" s="17"/>
      <c r="C37" s="49"/>
      <c r="D37" s="51"/>
      <c r="E37" s="51"/>
      <c r="F37" s="51"/>
      <c r="G37" s="51"/>
      <c r="H37" s="51"/>
      <c r="I37" s="21">
        <v>5106000</v>
      </c>
      <c r="J37" s="51">
        <f t="shared" si="8"/>
        <v>0</v>
      </c>
    </row>
    <row r="38" spans="2:12" hidden="1" x14ac:dyDescent="0.3">
      <c r="B38" s="17"/>
      <c r="C38" s="49"/>
      <c r="D38" s="51"/>
      <c r="E38" s="51"/>
      <c r="F38" s="51"/>
      <c r="G38" s="51"/>
      <c r="H38" s="51"/>
      <c r="I38" s="21">
        <v>22500000</v>
      </c>
      <c r="J38" s="51">
        <f t="shared" si="8"/>
        <v>0</v>
      </c>
    </row>
    <row r="39" spans="2:12" hidden="1" x14ac:dyDescent="0.3">
      <c r="B39" s="17"/>
      <c r="C39" s="49"/>
      <c r="D39" s="51"/>
      <c r="E39" s="51"/>
      <c r="F39" s="51"/>
      <c r="G39" s="51"/>
      <c r="H39" s="51"/>
      <c r="I39" s="21">
        <v>75000000</v>
      </c>
      <c r="J39" s="51">
        <f t="shared" si="8"/>
        <v>0</v>
      </c>
    </row>
    <row r="40" spans="2:12" hidden="1" x14ac:dyDescent="0.3">
      <c r="B40" s="17"/>
      <c r="C40" s="49"/>
      <c r="D40" s="51"/>
      <c r="E40" s="52"/>
      <c r="F40" s="52"/>
      <c r="G40" s="52"/>
      <c r="H40" s="52"/>
      <c r="J40" s="51">
        <f t="shared" si="8"/>
        <v>0</v>
      </c>
    </row>
    <row r="41" spans="2:12" x14ac:dyDescent="0.3">
      <c r="B41" s="17"/>
      <c r="C41" s="60" t="s">
        <v>75</v>
      </c>
      <c r="D41" s="50">
        <f>SUM(D37:D40)</f>
        <v>0</v>
      </c>
      <c r="E41" s="50">
        <f>SUM(E37:E40)</f>
        <v>0</v>
      </c>
      <c r="F41" s="50">
        <f>SUM(F37:F40)</f>
        <v>0</v>
      </c>
      <c r="G41" s="50">
        <f>SUM(G37:G40)</f>
        <v>0</v>
      </c>
      <c r="H41" s="50">
        <f>SUM(H37:H40)</f>
        <v>0</v>
      </c>
      <c r="J41" s="50">
        <f t="shared" si="8"/>
        <v>0</v>
      </c>
    </row>
    <row r="42" spans="2:12" x14ac:dyDescent="0.3">
      <c r="B42" s="17"/>
      <c r="C42" s="61" t="s">
        <v>76</v>
      </c>
      <c r="D42" s="53" t="s">
        <v>37</v>
      </c>
      <c r="E42" s="54"/>
      <c r="F42" s="54"/>
      <c r="G42" s="54"/>
      <c r="H42" s="54"/>
      <c r="J42" s="51"/>
    </row>
    <row r="43" spans="2:12" ht="72" x14ac:dyDescent="0.3">
      <c r="B43" s="17"/>
      <c r="C43" s="49" t="s">
        <v>77</v>
      </c>
      <c r="D43" s="51">
        <v>500000</v>
      </c>
      <c r="E43" s="51">
        <v>500000</v>
      </c>
      <c r="F43" s="51">
        <v>450000</v>
      </c>
      <c r="G43" s="51">
        <v>450000</v>
      </c>
      <c r="H43" s="51">
        <v>425021</v>
      </c>
      <c r="I43" s="21">
        <v>375000</v>
      </c>
      <c r="J43" s="51">
        <f t="shared" ref="J43" si="11">SUM(D43:H43)</f>
        <v>2325021</v>
      </c>
    </row>
    <row r="44" spans="2:12" ht="28.8" x14ac:dyDescent="0.3">
      <c r="B44" s="17"/>
      <c r="C44" s="49" t="s">
        <v>78</v>
      </c>
      <c r="D44" s="51">
        <v>150000</v>
      </c>
      <c r="E44" s="51">
        <v>150000</v>
      </c>
      <c r="F44" s="51">
        <v>150000</v>
      </c>
      <c r="G44" s="51">
        <v>150000</v>
      </c>
      <c r="H44" s="51">
        <v>150000</v>
      </c>
      <c r="I44" s="21">
        <v>375000</v>
      </c>
      <c r="J44" s="51">
        <f t="shared" si="8"/>
        <v>750000</v>
      </c>
      <c r="L44" s="21"/>
    </row>
    <row r="45" spans="2:12" hidden="1" x14ac:dyDescent="0.3">
      <c r="B45" s="17"/>
      <c r="C45" s="49"/>
      <c r="D45" s="51"/>
      <c r="E45" s="52"/>
      <c r="F45" s="52"/>
      <c r="G45" s="52"/>
      <c r="H45" s="52"/>
      <c r="J45" s="51">
        <f t="shared" si="8"/>
        <v>0</v>
      </c>
    </row>
    <row r="46" spans="2:12" hidden="1" x14ac:dyDescent="0.3">
      <c r="B46" s="17"/>
      <c r="C46" s="49"/>
      <c r="D46" s="51"/>
      <c r="E46" s="52"/>
      <c r="F46" s="52"/>
      <c r="G46" s="52"/>
      <c r="H46" s="52"/>
      <c r="J46" s="51">
        <f t="shared" si="8"/>
        <v>0</v>
      </c>
    </row>
    <row r="47" spans="2:12" hidden="1" x14ac:dyDescent="0.3">
      <c r="B47" s="17"/>
      <c r="C47" s="54"/>
      <c r="D47" s="51"/>
      <c r="E47" s="52"/>
      <c r="F47" s="52"/>
      <c r="G47" s="52"/>
      <c r="H47" s="52"/>
      <c r="J47" s="51">
        <f t="shared" si="8"/>
        <v>0</v>
      </c>
    </row>
    <row r="48" spans="2:12" x14ac:dyDescent="0.3">
      <c r="B48" s="18"/>
      <c r="C48" s="60" t="s">
        <v>20</v>
      </c>
      <c r="D48" s="50">
        <f>SUM(D43:D47)</f>
        <v>650000</v>
      </c>
      <c r="E48" s="50">
        <f>SUM(E43:E47)</f>
        <v>650000</v>
      </c>
      <c r="F48" s="50">
        <f>SUM(F43:F47)</f>
        <v>600000</v>
      </c>
      <c r="G48" s="50">
        <f>SUM(G43:G47)</f>
        <v>600000</v>
      </c>
      <c r="H48" s="50">
        <f>SUM(H43:H47)</f>
        <v>575021</v>
      </c>
      <c r="J48" s="50">
        <f>SUM(D48:H48)</f>
        <v>3075021</v>
      </c>
      <c r="L48" s="21"/>
    </row>
    <row r="49" spans="2:12" x14ac:dyDescent="0.3">
      <c r="B49" s="18"/>
      <c r="C49" s="60" t="s">
        <v>21</v>
      </c>
      <c r="D49" s="50">
        <f>SUM(D48,D41,D35,D31,D27,D16,D11)</f>
        <v>658750</v>
      </c>
      <c r="E49" s="50">
        <f>SUM(E48,E41,E35,E31,E27,E16,E11)</f>
        <v>659100</v>
      </c>
      <c r="F49" s="50">
        <f>SUM(F48,F41,F35,F31,F27,F16,F11)</f>
        <v>609464</v>
      </c>
      <c r="G49" s="50">
        <f>SUM(G48,G41,G35,G31,G27,G16,G11)</f>
        <v>609842.55999999994</v>
      </c>
      <c r="H49" s="50">
        <f>SUM(H48,H41,H35,H31,H27,H16,H11)</f>
        <v>585257.26240000001</v>
      </c>
      <c r="J49" s="50">
        <f t="shared" si="8"/>
        <v>3122413.8223999999</v>
      </c>
      <c r="L49" s="81"/>
    </row>
    <row r="50" spans="2:12" x14ac:dyDescent="0.3">
      <c r="B50" s="4"/>
      <c r="D50"/>
      <c r="E50"/>
      <c r="H50"/>
      <c r="J50" t="s">
        <v>22</v>
      </c>
      <c r="L50" s="88"/>
    </row>
    <row r="51" spans="2:12" x14ac:dyDescent="0.3">
      <c r="B51" s="95" t="s">
        <v>57</v>
      </c>
      <c r="C51" s="13" t="s">
        <v>57</v>
      </c>
      <c r="D51" s="14"/>
      <c r="E51" s="14"/>
      <c r="F51" s="14"/>
      <c r="G51" s="14"/>
      <c r="H51" s="14"/>
      <c r="J51" s="14" t="s">
        <v>22</v>
      </c>
      <c r="L51" s="89"/>
    </row>
    <row r="52" spans="2:12" ht="28.8" x14ac:dyDescent="0.3">
      <c r="B52" s="96"/>
      <c r="C52" s="49" t="s">
        <v>58</v>
      </c>
      <c r="D52" s="64">
        <f>(D11+D16)*0.623508</f>
        <v>5455.6949999999997</v>
      </c>
      <c r="E52" s="64">
        <f>(E11+E16)*0.623508</f>
        <v>5673.9227999999994</v>
      </c>
      <c r="F52" s="64">
        <f>(F11+F16)*0.623508</f>
        <v>5900.8797119999999</v>
      </c>
      <c r="G52" s="64">
        <f>(G11+G16)*0.623508</f>
        <v>6136.9149004799992</v>
      </c>
      <c r="H52" s="64">
        <f>(H11+H16)*0.623508</f>
        <v>6382.3914964991991</v>
      </c>
      <c r="J52" s="51">
        <f>SUM(D52:H52)</f>
        <v>29549.8039089792</v>
      </c>
    </row>
    <row r="53" spans="2:12" ht="14.7" hidden="1" customHeight="1" x14ac:dyDescent="0.3">
      <c r="B53" s="96"/>
      <c r="C53" s="49"/>
      <c r="D53" s="53"/>
      <c r="E53" s="54"/>
      <c r="F53" s="54"/>
      <c r="G53" s="54"/>
      <c r="H53" s="54"/>
      <c r="J53" s="51">
        <f t="shared" ref="J53:J54" si="12">SUM(D53:H53)</f>
        <v>0</v>
      </c>
    </row>
    <row r="54" spans="2:12" x14ac:dyDescent="0.3">
      <c r="B54" s="98"/>
      <c r="C54" s="60" t="s">
        <v>23</v>
      </c>
      <c r="D54" s="50">
        <f>SUM(D52:D53)</f>
        <v>5455.6949999999997</v>
      </c>
      <c r="E54" s="50">
        <f t="shared" ref="E54:H54" si="13">SUM(E52:E53)</f>
        <v>5673.9227999999994</v>
      </c>
      <c r="F54" s="50">
        <f t="shared" si="13"/>
        <v>5900.8797119999999</v>
      </c>
      <c r="G54" s="50">
        <f t="shared" si="13"/>
        <v>6136.9149004799992</v>
      </c>
      <c r="H54" s="50">
        <f t="shared" si="13"/>
        <v>6382.3914964991991</v>
      </c>
      <c r="J54" s="50">
        <f t="shared" si="12"/>
        <v>29549.8039089792</v>
      </c>
    </row>
    <row r="55" spans="2:12" ht="15" thickBot="1" x14ac:dyDescent="0.35">
      <c r="B55" s="4"/>
      <c r="D55"/>
      <c r="E55"/>
      <c r="H55"/>
      <c r="J55" t="s">
        <v>22</v>
      </c>
    </row>
    <row r="56" spans="2:12" s="1" customFormat="1" ht="29.4" thickBot="1" x14ac:dyDescent="0.35">
      <c r="B56" s="15" t="s">
        <v>24</v>
      </c>
      <c r="C56" s="63"/>
      <c r="D56" s="56">
        <f>SUM(D54,D49)</f>
        <v>664205.69499999995</v>
      </c>
      <c r="E56" s="56">
        <f t="shared" ref="E56:H56" si="14">SUM(E54,E49)</f>
        <v>664773.92279999994</v>
      </c>
      <c r="F56" s="56">
        <f t="shared" si="14"/>
        <v>615364.87971200002</v>
      </c>
      <c r="G56" s="56">
        <f t="shared" si="14"/>
        <v>615979.47490047989</v>
      </c>
      <c r="H56" s="56">
        <f t="shared" si="14"/>
        <v>591639.65389649919</v>
      </c>
      <c r="I56">
        <f>SUM(I54,I49)</f>
        <v>0</v>
      </c>
      <c r="J56" s="56">
        <f>SUM(J54,J49)</f>
        <v>3151963.626308979</v>
      </c>
    </row>
    <row r="57" spans="2:12" x14ac:dyDescent="0.3">
      <c r="B57" s="4"/>
    </row>
    <row r="58" spans="2:12" x14ac:dyDescent="0.3">
      <c r="B58" s="4"/>
    </row>
    <row r="59" spans="2:12" x14ac:dyDescent="0.3">
      <c r="B59" s="4"/>
    </row>
    <row r="60" spans="2:12" x14ac:dyDescent="0.3">
      <c r="B60" s="4"/>
    </row>
    <row r="61" spans="2:12" x14ac:dyDescent="0.3">
      <c r="B61" s="4"/>
    </row>
    <row r="62" spans="2:12" x14ac:dyDescent="0.3">
      <c r="B62" s="4"/>
    </row>
    <row r="63" spans="2:12" x14ac:dyDescent="0.3">
      <c r="B63" s="4"/>
    </row>
    <row r="64" spans="2:12" x14ac:dyDescent="0.3">
      <c r="B64" s="4"/>
    </row>
    <row r="65" spans="2:2" x14ac:dyDescent="0.3">
      <c r="B65" s="4"/>
    </row>
    <row r="66" spans="2:2" x14ac:dyDescent="0.3">
      <c r="B66" s="4"/>
    </row>
    <row r="67" spans="2:2" x14ac:dyDescent="0.3">
      <c r="B67" s="4"/>
    </row>
    <row r="68" spans="2:2" x14ac:dyDescent="0.3">
      <c r="B68" s="4"/>
    </row>
    <row r="69" spans="2:2" x14ac:dyDescent="0.3">
      <c r="B69" s="4"/>
    </row>
    <row r="70" spans="2:2" x14ac:dyDescent="0.3">
      <c r="B70" s="4"/>
    </row>
    <row r="71" spans="2:2" x14ac:dyDescent="0.3">
      <c r="B71" s="4"/>
    </row>
  </sheetData>
  <mergeCells count="1">
    <mergeCell ref="B51:B54"/>
  </mergeCells>
  <pageMargins left="0.7" right="0.7" top="0.75" bottom="0.75" header="0.3" footer="0.3"/>
  <pageSetup scale="89" fitToHeight="0" orientation="landscape" r:id="rId1"/>
  <ignoredErrors>
    <ignoredError sqref="J8 J20:J26 J33 J37:J39 J44"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BCA6-00E8-466E-B7CB-7CE5A657A5FA}">
  <sheetPr>
    <tabColor theme="9" tint="0.39997558519241921"/>
    <pageSetUpPr fitToPage="1"/>
  </sheetPr>
  <dimension ref="B2:AM73"/>
  <sheetViews>
    <sheetView showGridLines="0" zoomScaleNormal="100" workbookViewId="0">
      <pane xSplit="3" ySplit="6" topLeftCell="D7" activePane="bottomRight" state="frozen"/>
      <selection pane="topRight" activeCell="R20" sqref="R20:W20"/>
      <selection pane="bottomLeft" activeCell="R20" sqref="R20:W20"/>
      <selection pane="bottomRight" activeCell="C28" sqref="C28"/>
    </sheetView>
  </sheetViews>
  <sheetFormatPr defaultColWidth="9.33203125" defaultRowHeight="14.4" x14ac:dyDescent="0.3"/>
  <cols>
    <col min="1" max="1" width="3.33203125" customWidth="1"/>
    <col min="2" max="2" width="11.33203125" customWidth="1"/>
    <col min="3" max="3" width="46.44140625" customWidth="1"/>
    <col min="4" max="4" width="13.33203125" style="4" customWidth="1"/>
    <col min="5" max="5" width="13.33203125" style="2" customWidth="1"/>
    <col min="6" max="7" width="13.33203125" customWidth="1"/>
    <col min="8" max="8" width="12.6640625" style="2" customWidth="1"/>
    <col min="9" max="9" width="0.6640625" style="5" customWidth="1"/>
    <col min="10" max="10" width="14.5546875" customWidth="1"/>
    <col min="11" max="11" width="10.33203125" customWidth="1"/>
  </cols>
  <sheetData>
    <row r="2" spans="2:39" ht="23.4" x14ac:dyDescent="0.45">
      <c r="B2" s="20" t="s">
        <v>79</v>
      </c>
    </row>
    <row r="3" spans="2:39" x14ac:dyDescent="0.3">
      <c r="B3" s="42" t="s">
        <v>35</v>
      </c>
    </row>
    <row r="4" spans="2:39" x14ac:dyDescent="0.3">
      <c r="B4" s="3"/>
    </row>
    <row r="5" spans="2:39" ht="18" x14ac:dyDescent="0.35">
      <c r="B5" s="22" t="s">
        <v>2</v>
      </c>
      <c r="C5" s="57"/>
      <c r="D5" s="23"/>
      <c r="E5" s="23"/>
      <c r="F5" s="23"/>
      <c r="G5" s="23"/>
      <c r="H5" s="23"/>
      <c r="I5" s="23"/>
      <c r="J5" s="24"/>
    </row>
    <row r="6" spans="2:39" x14ac:dyDescent="0.3">
      <c r="B6" s="25" t="s">
        <v>3</v>
      </c>
      <c r="C6" s="58" t="s">
        <v>4</v>
      </c>
      <c r="D6" s="25" t="s">
        <v>5</v>
      </c>
      <c r="E6" s="26" t="s">
        <v>6</v>
      </c>
      <c r="F6" s="26" t="s">
        <v>7</v>
      </c>
      <c r="G6" s="26" t="s">
        <v>8</v>
      </c>
      <c r="H6" s="27" t="s">
        <v>9</v>
      </c>
      <c r="I6" s="28"/>
      <c r="J6" s="29" t="s">
        <v>10</v>
      </c>
    </row>
    <row r="7" spans="2:39" s="3" customFormat="1" x14ac:dyDescent="0.3">
      <c r="B7" s="16" t="s">
        <v>12</v>
      </c>
      <c r="C7" s="19" t="s">
        <v>36</v>
      </c>
      <c r="D7" s="8" t="s">
        <v>37</v>
      </c>
      <c r="E7" s="8" t="s">
        <v>37</v>
      </c>
      <c r="F7" s="8" t="s">
        <v>37</v>
      </c>
      <c r="G7" s="8"/>
      <c r="H7" s="8" t="s">
        <v>37</v>
      </c>
      <c r="I7" s="5"/>
      <c r="J7" s="6" t="s">
        <v>37</v>
      </c>
      <c r="K7"/>
      <c r="L7"/>
      <c r="M7"/>
      <c r="N7"/>
      <c r="O7"/>
      <c r="P7"/>
      <c r="Q7"/>
      <c r="R7"/>
      <c r="S7"/>
      <c r="T7"/>
      <c r="U7"/>
      <c r="V7"/>
      <c r="W7"/>
      <c r="X7"/>
      <c r="Y7"/>
      <c r="Z7"/>
      <c r="AA7"/>
      <c r="AB7"/>
      <c r="AC7"/>
      <c r="AD7"/>
      <c r="AE7"/>
      <c r="AF7"/>
      <c r="AG7"/>
      <c r="AH7"/>
      <c r="AI7"/>
      <c r="AJ7"/>
      <c r="AK7"/>
      <c r="AL7"/>
      <c r="AM7"/>
    </row>
    <row r="8" spans="2:39" ht="86.4" x14ac:dyDescent="0.3">
      <c r="B8" s="17"/>
      <c r="C8" s="49" t="s">
        <v>80</v>
      </c>
      <c r="D8" s="51">
        <v>95000</v>
      </c>
      <c r="E8" s="51">
        <v>88920</v>
      </c>
      <c r="F8" s="51">
        <v>82202</v>
      </c>
      <c r="G8" s="51">
        <v>64117</v>
      </c>
      <c r="H8" s="51">
        <v>66682</v>
      </c>
      <c r="I8" s="21">
        <v>450000</v>
      </c>
      <c r="J8" s="51">
        <f>SUM(D8:H8)</f>
        <v>396921</v>
      </c>
    </row>
    <row r="9" spans="2:39" hidden="1" x14ac:dyDescent="0.3">
      <c r="B9" s="17"/>
      <c r="C9" s="49"/>
      <c r="D9" s="51"/>
      <c r="E9" s="51"/>
      <c r="F9" s="51"/>
      <c r="G9" s="51"/>
      <c r="H9" s="51"/>
      <c r="I9"/>
      <c r="J9" s="51">
        <f>SUM(D9:H9)</f>
        <v>0</v>
      </c>
    </row>
    <row r="10" spans="2:39" hidden="1" x14ac:dyDescent="0.3">
      <c r="B10" s="17"/>
      <c r="C10" s="49"/>
      <c r="D10" s="51"/>
      <c r="E10" s="51"/>
      <c r="F10" s="51"/>
      <c r="G10" s="51"/>
      <c r="H10" s="51"/>
      <c r="I10"/>
      <c r="J10" s="51">
        <f>SUM(D10:H10)</f>
        <v>0</v>
      </c>
    </row>
    <row r="11" spans="2:39" hidden="1" x14ac:dyDescent="0.3">
      <c r="B11" s="17"/>
      <c r="C11" s="49"/>
      <c r="D11" s="51"/>
      <c r="E11" s="52"/>
      <c r="F11" s="52"/>
      <c r="G11" s="51"/>
      <c r="H11" s="51"/>
      <c r="I11"/>
      <c r="J11" s="51">
        <f>SUM(D11:H11)</f>
        <v>0</v>
      </c>
    </row>
    <row r="12" spans="2:39" x14ac:dyDescent="0.3">
      <c r="B12" s="17"/>
      <c r="C12" s="60" t="s">
        <v>13</v>
      </c>
      <c r="D12" s="50">
        <f t="shared" ref="D12:J12" si="0">SUM(D8:D11)</f>
        <v>95000</v>
      </c>
      <c r="E12" s="50">
        <f t="shared" si="0"/>
        <v>88920</v>
      </c>
      <c r="F12" s="50">
        <f t="shared" si="0"/>
        <v>82202</v>
      </c>
      <c r="G12" s="50">
        <f t="shared" si="0"/>
        <v>64117</v>
      </c>
      <c r="H12" s="50">
        <f t="shared" si="0"/>
        <v>66682</v>
      </c>
      <c r="I12">
        <f t="shared" si="0"/>
        <v>450000</v>
      </c>
      <c r="J12" s="50">
        <f t="shared" si="0"/>
        <v>396921</v>
      </c>
    </row>
    <row r="13" spans="2:39" x14ac:dyDescent="0.3">
      <c r="B13" s="17"/>
      <c r="C13" s="61" t="s">
        <v>39</v>
      </c>
      <c r="D13" s="53" t="s">
        <v>37</v>
      </c>
      <c r="E13" s="54"/>
      <c r="F13" s="54"/>
      <c r="G13" s="54"/>
      <c r="H13" s="54"/>
      <c r="I13"/>
      <c r="J13" s="14" t="s">
        <v>37</v>
      </c>
    </row>
    <row r="14" spans="2:39" x14ac:dyDescent="0.3">
      <c r="B14" s="17"/>
      <c r="C14" s="49" t="s">
        <v>81</v>
      </c>
      <c r="D14" s="51">
        <f>D12*0.25</f>
        <v>23750</v>
      </c>
      <c r="E14" s="51">
        <f t="shared" ref="E14:H14" si="1">E12*0.25</f>
        <v>22230</v>
      </c>
      <c r="F14" s="51">
        <f t="shared" si="1"/>
        <v>20550.5</v>
      </c>
      <c r="G14" s="51">
        <f>G12*0.25</f>
        <v>16029.25</v>
      </c>
      <c r="H14" s="51">
        <f t="shared" si="1"/>
        <v>16670.5</v>
      </c>
      <c r="I14"/>
      <c r="J14" s="51">
        <f>SUM(D14:H14)</f>
        <v>99230.25</v>
      </c>
    </row>
    <row r="15" spans="2:39" hidden="1" x14ac:dyDescent="0.3">
      <c r="B15" s="17"/>
      <c r="C15" s="49"/>
      <c r="D15" s="51"/>
      <c r="E15" s="51"/>
      <c r="F15" s="51"/>
      <c r="G15" s="51"/>
      <c r="H15" s="51"/>
      <c r="I15"/>
      <c r="J15" s="51">
        <f t="shared" ref="J15:J16" si="2">SUM(D15:H15)</f>
        <v>0</v>
      </c>
    </row>
    <row r="16" spans="2:39" hidden="1" x14ac:dyDescent="0.3">
      <c r="B16" s="17"/>
      <c r="C16" s="54"/>
      <c r="D16" s="51"/>
      <c r="E16" s="52"/>
      <c r="F16" s="52"/>
      <c r="G16" s="52"/>
      <c r="H16" s="52"/>
      <c r="I16"/>
      <c r="J16" s="51">
        <f t="shared" si="2"/>
        <v>0</v>
      </c>
    </row>
    <row r="17" spans="2:10" x14ac:dyDescent="0.3">
      <c r="B17" s="17"/>
      <c r="C17" s="60" t="s">
        <v>14</v>
      </c>
      <c r="D17" s="50">
        <f>SUM(D14:D16)</f>
        <v>23750</v>
      </c>
      <c r="E17" s="50">
        <f t="shared" ref="E17:J17" si="3">SUM(E14:E16)</f>
        <v>22230</v>
      </c>
      <c r="F17" s="50">
        <f t="shared" si="3"/>
        <v>20550.5</v>
      </c>
      <c r="G17" s="50">
        <f t="shared" si="3"/>
        <v>16029.25</v>
      </c>
      <c r="H17" s="50">
        <f t="shared" si="3"/>
        <v>16670.5</v>
      </c>
      <c r="I17">
        <f t="shared" si="3"/>
        <v>0</v>
      </c>
      <c r="J17" s="50">
        <f t="shared" si="3"/>
        <v>99230.25</v>
      </c>
    </row>
    <row r="18" spans="2:10" x14ac:dyDescent="0.3">
      <c r="B18" s="17"/>
      <c r="C18" s="61" t="s">
        <v>41</v>
      </c>
      <c r="D18" s="53" t="s">
        <v>37</v>
      </c>
      <c r="E18" s="54"/>
      <c r="F18" s="54"/>
      <c r="G18" s="54"/>
      <c r="H18" s="54"/>
      <c r="I18"/>
      <c r="J18" s="14" t="s">
        <v>37</v>
      </c>
    </row>
    <row r="19" spans="2:10" hidden="1" x14ac:dyDescent="0.3">
      <c r="B19" s="17"/>
      <c r="C19" s="49"/>
      <c r="D19" s="53"/>
      <c r="E19" s="54"/>
      <c r="F19" s="54"/>
      <c r="G19" s="54"/>
      <c r="H19" s="54"/>
      <c r="I19"/>
      <c r="J19" s="51">
        <f t="shared" ref="J19:J20" si="4">SUM(D19:H19)</f>
        <v>0</v>
      </c>
    </row>
    <row r="20" spans="2:10" hidden="1" x14ac:dyDescent="0.3">
      <c r="B20" s="17"/>
      <c r="C20" s="62"/>
      <c r="D20" s="51"/>
      <c r="E20" s="52"/>
      <c r="F20" s="52"/>
      <c r="G20" s="52"/>
      <c r="H20" s="52"/>
      <c r="I20"/>
      <c r="J20" s="51">
        <f t="shared" si="4"/>
        <v>0</v>
      </c>
    </row>
    <row r="21" spans="2:10" hidden="1" x14ac:dyDescent="0.3">
      <c r="B21" s="17"/>
      <c r="C21" s="62"/>
      <c r="D21" s="51"/>
      <c r="E21" s="51"/>
      <c r="F21" s="51"/>
      <c r="G21" s="51"/>
      <c r="H21" s="51"/>
      <c r="I21" s="21">
        <v>2000</v>
      </c>
      <c r="J21" s="51">
        <f>SUM(D21:H21)</f>
        <v>0</v>
      </c>
    </row>
    <row r="22" spans="2:10" hidden="1" x14ac:dyDescent="0.3">
      <c r="B22" s="17"/>
      <c r="C22" s="62"/>
      <c r="D22" s="51"/>
      <c r="E22" s="51"/>
      <c r="F22" s="51"/>
      <c r="G22" s="51"/>
      <c r="H22" s="51"/>
      <c r="I22" s="21">
        <v>250</v>
      </c>
      <c r="J22" s="51">
        <f t="shared" ref="J22:J27" si="5">SUM(D22:H22)</f>
        <v>0</v>
      </c>
    </row>
    <row r="23" spans="2:10" hidden="1" x14ac:dyDescent="0.3">
      <c r="B23" s="17"/>
      <c r="C23" s="49"/>
      <c r="D23" s="51"/>
      <c r="E23" s="51"/>
      <c r="F23" s="51"/>
      <c r="G23" s="51"/>
      <c r="H23" s="51"/>
      <c r="I23" s="21">
        <v>2250</v>
      </c>
      <c r="J23" s="51">
        <f t="shared" si="5"/>
        <v>0</v>
      </c>
    </row>
    <row r="24" spans="2:10" hidden="1" x14ac:dyDescent="0.3">
      <c r="B24" s="17"/>
      <c r="C24" s="62"/>
      <c r="D24" s="51"/>
      <c r="E24" s="51"/>
      <c r="F24" s="51"/>
      <c r="G24" s="51"/>
      <c r="H24" s="51"/>
      <c r="I24" s="21">
        <v>1243</v>
      </c>
      <c r="J24" s="51">
        <f t="shared" si="5"/>
        <v>0</v>
      </c>
    </row>
    <row r="25" spans="2:10" hidden="1" x14ac:dyDescent="0.3">
      <c r="B25" s="17"/>
      <c r="C25" s="62"/>
      <c r="D25" s="51"/>
      <c r="E25" s="51"/>
      <c r="F25" s="51"/>
      <c r="G25" s="51"/>
      <c r="H25" s="51"/>
      <c r="I25" s="21">
        <v>225</v>
      </c>
      <c r="J25" s="51">
        <f t="shared" si="5"/>
        <v>0</v>
      </c>
    </row>
    <row r="26" spans="2:10" hidden="1" x14ac:dyDescent="0.3">
      <c r="B26" s="17"/>
      <c r="C26" s="62"/>
      <c r="D26" s="51"/>
      <c r="E26" s="51"/>
      <c r="F26" s="51"/>
      <c r="G26" s="51"/>
      <c r="H26" s="51"/>
      <c r="I26" s="21">
        <v>400</v>
      </c>
      <c r="J26" s="51">
        <f t="shared" si="5"/>
        <v>0</v>
      </c>
    </row>
    <row r="27" spans="2:10" hidden="1" x14ac:dyDescent="0.3">
      <c r="B27" s="17"/>
      <c r="C27" s="49"/>
      <c r="D27" s="51"/>
      <c r="E27" s="51"/>
      <c r="F27" s="51"/>
      <c r="G27" s="51"/>
      <c r="H27" s="51"/>
      <c r="I27" s="21">
        <v>1638</v>
      </c>
      <c r="J27" s="51">
        <f t="shared" si="5"/>
        <v>0</v>
      </c>
    </row>
    <row r="28" spans="2:10" x14ac:dyDescent="0.3">
      <c r="B28" s="17"/>
      <c r="C28" s="60" t="s">
        <v>16</v>
      </c>
      <c r="D28" s="12">
        <f>SUM(D21:D27)</f>
        <v>0</v>
      </c>
      <c r="E28" s="12">
        <f>SUM(E21:E27)</f>
        <v>0</v>
      </c>
      <c r="F28" s="12">
        <f>SUM(F21:F27)</f>
        <v>0</v>
      </c>
      <c r="G28" s="12">
        <f>SUM(G21:G27)</f>
        <v>0</v>
      </c>
      <c r="H28" s="12">
        <f>SUM(H21:H27)</f>
        <v>0</v>
      </c>
      <c r="I28" s="75"/>
      <c r="J28" s="12">
        <f>SUM(D28:H28)</f>
        <v>0</v>
      </c>
    </row>
    <row r="29" spans="2:10" x14ac:dyDescent="0.3">
      <c r="B29" s="17"/>
      <c r="C29" s="61" t="s">
        <v>42</v>
      </c>
      <c r="D29" s="11"/>
      <c r="E29" s="76"/>
      <c r="F29" s="76"/>
      <c r="G29" s="76"/>
      <c r="H29" s="76"/>
      <c r="I29" s="75"/>
      <c r="J29" s="11" t="s">
        <v>22</v>
      </c>
    </row>
    <row r="30" spans="2:10" hidden="1" x14ac:dyDescent="0.3">
      <c r="B30" s="17"/>
      <c r="C30" s="49"/>
      <c r="D30" s="11"/>
      <c r="E30" s="76"/>
      <c r="F30" s="76"/>
      <c r="G30" s="76"/>
      <c r="H30" s="76"/>
      <c r="I30" s="75"/>
      <c r="J30" s="11">
        <f>SUM(D30:H30)</f>
        <v>0</v>
      </c>
    </row>
    <row r="31" spans="2:10" hidden="1" x14ac:dyDescent="0.3">
      <c r="B31" s="17" t="s">
        <v>43</v>
      </c>
      <c r="C31" s="53" t="s">
        <v>43</v>
      </c>
      <c r="D31" s="10" t="s">
        <v>37</v>
      </c>
      <c r="E31" s="76"/>
      <c r="F31" s="76"/>
      <c r="G31" s="76"/>
      <c r="H31" s="76"/>
      <c r="I31" s="75"/>
      <c r="J31" s="11">
        <f t="shared" ref="J31:J51" si="6">SUM(D31:H31)</f>
        <v>0</v>
      </c>
    </row>
    <row r="32" spans="2:10" x14ac:dyDescent="0.3">
      <c r="B32" s="17"/>
      <c r="C32" s="60" t="s">
        <v>17</v>
      </c>
      <c r="D32" s="9">
        <f>SUM(D30:D31)</f>
        <v>0</v>
      </c>
      <c r="E32" s="9">
        <f t="shared" ref="E32:H32" si="7">SUM(E30:E31)</f>
        <v>0</v>
      </c>
      <c r="F32" s="9">
        <f t="shared" si="7"/>
        <v>0</v>
      </c>
      <c r="G32" s="9">
        <f t="shared" si="7"/>
        <v>0</v>
      </c>
      <c r="H32" s="9">
        <f t="shared" si="7"/>
        <v>0</v>
      </c>
      <c r="I32" s="75"/>
      <c r="J32" s="12">
        <f t="shared" si="6"/>
        <v>0</v>
      </c>
    </row>
    <row r="33" spans="2:10" x14ac:dyDescent="0.3">
      <c r="B33" s="17"/>
      <c r="C33" s="61" t="s">
        <v>44</v>
      </c>
      <c r="D33" s="10" t="s">
        <v>37</v>
      </c>
      <c r="E33" s="76"/>
      <c r="F33" s="76"/>
      <c r="G33" s="76"/>
      <c r="H33" s="76"/>
      <c r="I33" s="75"/>
      <c r="J33" s="11"/>
    </row>
    <row r="34" spans="2:10" hidden="1" x14ac:dyDescent="0.3">
      <c r="B34" s="17"/>
      <c r="C34" s="49"/>
      <c r="D34" s="11"/>
      <c r="E34" s="11"/>
      <c r="F34" s="11"/>
      <c r="G34" s="11"/>
      <c r="H34" s="11"/>
      <c r="I34" s="77">
        <v>5000</v>
      </c>
      <c r="J34" s="11">
        <f t="shared" si="6"/>
        <v>0</v>
      </c>
    </row>
    <row r="35" spans="2:10" hidden="1" x14ac:dyDescent="0.3">
      <c r="B35" s="17"/>
      <c r="C35" s="49"/>
      <c r="D35" s="11"/>
      <c r="E35" s="30"/>
      <c r="F35" s="30"/>
      <c r="G35" s="30"/>
      <c r="H35" s="30"/>
      <c r="I35" s="75"/>
      <c r="J35" s="11">
        <f t="shared" si="6"/>
        <v>0</v>
      </c>
    </row>
    <row r="36" spans="2:10" x14ac:dyDescent="0.3">
      <c r="B36" s="17"/>
      <c r="C36" s="60" t="s">
        <v>18</v>
      </c>
      <c r="D36" s="12">
        <f>SUM(D34:D35)</f>
        <v>0</v>
      </c>
      <c r="E36" s="12">
        <f t="shared" ref="E36:H36" si="8">SUM(E34:E35)</f>
        <v>0</v>
      </c>
      <c r="F36" s="12">
        <f t="shared" si="8"/>
        <v>0</v>
      </c>
      <c r="G36" s="12">
        <f t="shared" si="8"/>
        <v>0</v>
      </c>
      <c r="H36" s="12">
        <f t="shared" si="8"/>
        <v>0</v>
      </c>
      <c r="I36" s="75"/>
      <c r="J36" s="12">
        <f t="shared" si="6"/>
        <v>0</v>
      </c>
    </row>
    <row r="37" spans="2:10" x14ac:dyDescent="0.3">
      <c r="B37" s="17"/>
      <c r="C37" s="61" t="s">
        <v>45</v>
      </c>
      <c r="D37" s="10" t="s">
        <v>37</v>
      </c>
      <c r="E37" s="76"/>
      <c r="F37" s="76"/>
      <c r="G37" s="76"/>
      <c r="H37" s="76"/>
      <c r="I37" s="75"/>
      <c r="J37" s="11"/>
    </row>
    <row r="38" spans="2:10" hidden="1" x14ac:dyDescent="0.3">
      <c r="B38" s="17"/>
      <c r="C38" s="49"/>
      <c r="D38" s="11"/>
      <c r="E38" s="11"/>
      <c r="F38" s="11"/>
      <c r="G38" s="11"/>
      <c r="H38" s="11"/>
      <c r="I38" s="77">
        <v>5106000</v>
      </c>
      <c r="J38" s="11">
        <f t="shared" si="6"/>
        <v>0</v>
      </c>
    </row>
    <row r="39" spans="2:10" hidden="1" x14ac:dyDescent="0.3">
      <c r="B39" s="17"/>
      <c r="C39" s="49"/>
      <c r="D39" s="11"/>
      <c r="E39" s="11"/>
      <c r="F39" s="11"/>
      <c r="G39" s="11"/>
      <c r="H39" s="11"/>
      <c r="I39" s="77">
        <v>22500000</v>
      </c>
      <c r="J39" s="11">
        <f t="shared" si="6"/>
        <v>0</v>
      </c>
    </row>
    <row r="40" spans="2:10" hidden="1" x14ac:dyDescent="0.3">
      <c r="B40" s="17"/>
      <c r="C40" s="49"/>
      <c r="D40" s="11"/>
      <c r="E40" s="11"/>
      <c r="F40" s="11"/>
      <c r="G40" s="11"/>
      <c r="H40" s="11"/>
      <c r="I40" s="77">
        <v>75000000</v>
      </c>
      <c r="J40" s="11">
        <f t="shared" si="6"/>
        <v>0</v>
      </c>
    </row>
    <row r="41" spans="2:10" hidden="1" x14ac:dyDescent="0.3">
      <c r="B41" s="17"/>
      <c r="C41" s="49"/>
      <c r="D41" s="11"/>
      <c r="E41" s="30"/>
      <c r="F41" s="30"/>
      <c r="G41" s="30"/>
      <c r="H41" s="30"/>
      <c r="I41" s="75"/>
      <c r="J41" s="11">
        <f t="shared" si="6"/>
        <v>0</v>
      </c>
    </row>
    <row r="42" spans="2:10" x14ac:dyDescent="0.3">
      <c r="B42" s="17"/>
      <c r="C42" s="60" t="s">
        <v>19</v>
      </c>
      <c r="D42" s="12">
        <f>SUM(D38:D41)</f>
        <v>0</v>
      </c>
      <c r="E42" s="12">
        <f t="shared" ref="E42:H42" si="9">SUM(E38:E41)</f>
        <v>0</v>
      </c>
      <c r="F42" s="12">
        <f t="shared" si="9"/>
        <v>0</v>
      </c>
      <c r="G42" s="12">
        <f t="shared" si="9"/>
        <v>0</v>
      </c>
      <c r="H42" s="12">
        <f t="shared" si="9"/>
        <v>0</v>
      </c>
      <c r="I42" s="75"/>
      <c r="J42" s="12">
        <f t="shared" si="6"/>
        <v>0</v>
      </c>
    </row>
    <row r="43" spans="2:10" x14ac:dyDescent="0.3">
      <c r="B43" s="17"/>
      <c r="C43" s="61" t="s">
        <v>46</v>
      </c>
      <c r="D43" s="10" t="s">
        <v>37</v>
      </c>
      <c r="E43" s="76"/>
      <c r="F43" s="76"/>
      <c r="G43" s="76"/>
      <c r="H43" s="76"/>
      <c r="I43" s="75"/>
      <c r="J43" s="11"/>
    </row>
    <row r="44" spans="2:10" hidden="1" x14ac:dyDescent="0.3">
      <c r="B44" s="17"/>
      <c r="C44" s="49"/>
      <c r="D44" s="11"/>
      <c r="E44" s="11"/>
      <c r="F44" s="11"/>
      <c r="G44" s="11"/>
      <c r="H44" s="11"/>
      <c r="I44" s="77">
        <v>375000</v>
      </c>
      <c r="J44" s="11">
        <f t="shared" si="6"/>
        <v>0</v>
      </c>
    </row>
    <row r="45" spans="2:10" hidden="1" x14ac:dyDescent="0.3">
      <c r="B45" s="17"/>
      <c r="C45" s="49"/>
      <c r="D45" s="11"/>
      <c r="E45" s="11"/>
      <c r="F45" s="11"/>
      <c r="G45" s="11"/>
      <c r="H45" s="11"/>
      <c r="I45" s="77">
        <v>781250</v>
      </c>
      <c r="J45" s="11">
        <f t="shared" si="6"/>
        <v>0</v>
      </c>
    </row>
    <row r="46" spans="2:10" hidden="1" x14ac:dyDescent="0.3">
      <c r="B46" s="17"/>
      <c r="C46" s="49"/>
      <c r="D46" s="11"/>
      <c r="E46" s="11"/>
      <c r="F46" s="11"/>
      <c r="G46" s="11"/>
      <c r="H46" s="11"/>
      <c r="I46" s="77">
        <v>2083335</v>
      </c>
      <c r="J46" s="11">
        <f t="shared" si="6"/>
        <v>0</v>
      </c>
    </row>
    <row r="47" spans="2:10" hidden="1" x14ac:dyDescent="0.3">
      <c r="B47" s="17"/>
      <c r="C47" s="49"/>
      <c r="D47" s="11"/>
      <c r="E47" s="30"/>
      <c r="F47" s="30"/>
      <c r="G47" s="30"/>
      <c r="H47" s="30"/>
      <c r="I47" s="75"/>
      <c r="J47" s="11">
        <f t="shared" si="6"/>
        <v>0</v>
      </c>
    </row>
    <row r="48" spans="2:10" hidden="1" x14ac:dyDescent="0.3">
      <c r="B48" s="17"/>
      <c r="C48" s="49"/>
      <c r="D48" s="11"/>
      <c r="E48" s="30"/>
      <c r="F48" s="30"/>
      <c r="G48" s="30"/>
      <c r="H48" s="30"/>
      <c r="I48" s="75"/>
      <c r="J48" s="11">
        <f t="shared" si="6"/>
        <v>0</v>
      </c>
    </row>
    <row r="49" spans="2:10" hidden="1" x14ac:dyDescent="0.3">
      <c r="B49" s="17"/>
      <c r="C49" s="54"/>
      <c r="D49" s="11"/>
      <c r="E49" s="30"/>
      <c r="F49" s="30"/>
      <c r="G49" s="30"/>
      <c r="H49" s="30"/>
      <c r="I49" s="75"/>
      <c r="J49" s="11">
        <f t="shared" si="6"/>
        <v>0</v>
      </c>
    </row>
    <row r="50" spans="2:10" x14ac:dyDescent="0.3">
      <c r="B50" s="18"/>
      <c r="C50" s="60" t="s">
        <v>20</v>
      </c>
      <c r="D50" s="12">
        <f>SUM(D44:D49)</f>
        <v>0</v>
      </c>
      <c r="E50" s="12">
        <f t="shared" ref="E50:H50" si="10">SUM(E44:E49)</f>
        <v>0</v>
      </c>
      <c r="F50" s="12">
        <f t="shared" si="10"/>
        <v>0</v>
      </c>
      <c r="G50" s="12">
        <f t="shared" si="10"/>
        <v>0</v>
      </c>
      <c r="H50" s="12">
        <f t="shared" si="10"/>
        <v>0</v>
      </c>
      <c r="I50" s="75"/>
      <c r="J50" s="12">
        <f t="shared" si="6"/>
        <v>0</v>
      </c>
    </row>
    <row r="51" spans="2:10" x14ac:dyDescent="0.3">
      <c r="B51" s="18"/>
      <c r="C51" s="60" t="s">
        <v>21</v>
      </c>
      <c r="D51" s="50">
        <f>SUM(D50,D42,D36,D32,D28,D17,D12)</f>
        <v>118750</v>
      </c>
      <c r="E51" s="50">
        <f>SUM(E50,E42,E36,E32,E28,E17,E12)</f>
        <v>111150</v>
      </c>
      <c r="F51" s="50">
        <f>SUM(F50,F42,F36,F32,F28,F17,F12)</f>
        <v>102752.5</v>
      </c>
      <c r="G51" s="50">
        <f>SUM(G50,G42,G36,G32,G28,G17,G12)</f>
        <v>80146.25</v>
      </c>
      <c r="H51" s="50">
        <f>SUM(H50,H42,H36,H32,H28,H17,H12)</f>
        <v>83352.5</v>
      </c>
      <c r="I51"/>
      <c r="J51" s="50">
        <f t="shared" si="6"/>
        <v>496151.25</v>
      </c>
    </row>
    <row r="52" spans="2:10" x14ac:dyDescent="0.3">
      <c r="B52" s="4"/>
      <c r="D52"/>
      <c r="E52"/>
      <c r="H52"/>
      <c r="I52"/>
      <c r="J52" t="s">
        <v>22</v>
      </c>
    </row>
    <row r="53" spans="2:10" x14ac:dyDescent="0.3">
      <c r="B53" s="95" t="s">
        <v>57</v>
      </c>
      <c r="C53" s="13" t="s">
        <v>57</v>
      </c>
      <c r="D53" s="14"/>
      <c r="E53" s="14"/>
      <c r="F53" s="14"/>
      <c r="G53" s="14"/>
      <c r="H53" s="14"/>
      <c r="I53"/>
      <c r="J53" s="14" t="s">
        <v>22</v>
      </c>
    </row>
    <row r="54" spans="2:10" ht="43.2" x14ac:dyDescent="0.3">
      <c r="B54" s="96"/>
      <c r="C54" s="49" t="s">
        <v>82</v>
      </c>
      <c r="D54" s="64">
        <f>D51*0.623508</f>
        <v>74041.574999999997</v>
      </c>
      <c r="E54" s="64">
        <f t="shared" ref="E54:H54" si="11">E51*0.623508</f>
        <v>69302.914199999999</v>
      </c>
      <c r="F54" s="64">
        <f t="shared" si="11"/>
        <v>64067.005769999996</v>
      </c>
      <c r="G54" s="64">
        <f t="shared" si="11"/>
        <v>49971.828044999995</v>
      </c>
      <c r="H54" s="64">
        <f t="shared" si="11"/>
        <v>51970.950569999994</v>
      </c>
      <c r="I54"/>
      <c r="J54" s="51">
        <f>SUM(D54:H54)</f>
        <v>309354.27358500002</v>
      </c>
    </row>
    <row r="55" spans="2:10" hidden="1" x14ac:dyDescent="0.3">
      <c r="B55" s="17"/>
      <c r="C55" s="49"/>
      <c r="D55" s="53"/>
      <c r="E55" s="54"/>
      <c r="F55" s="54"/>
      <c r="G55" s="54"/>
      <c r="H55" s="54"/>
      <c r="I55"/>
      <c r="J55" s="51">
        <f t="shared" ref="J55:J56" si="12">SUM(D55:H55)</f>
        <v>0</v>
      </c>
    </row>
    <row r="56" spans="2:10" x14ac:dyDescent="0.3">
      <c r="B56" s="18"/>
      <c r="C56" s="60" t="s">
        <v>23</v>
      </c>
      <c r="D56" s="50">
        <f>SUM(D54:D55)</f>
        <v>74041.574999999997</v>
      </c>
      <c r="E56" s="50">
        <f t="shared" ref="E56:H56" si="13">SUM(E54:E55)</f>
        <v>69302.914199999999</v>
      </c>
      <c r="F56" s="50">
        <f t="shared" si="13"/>
        <v>64067.005769999996</v>
      </c>
      <c r="G56" s="50">
        <f t="shared" si="13"/>
        <v>49971.828044999995</v>
      </c>
      <c r="H56" s="50">
        <f t="shared" si="13"/>
        <v>51970.950569999994</v>
      </c>
      <c r="I56"/>
      <c r="J56" s="50">
        <f t="shared" si="12"/>
        <v>309354.27358500002</v>
      </c>
    </row>
    <row r="57" spans="2:10" ht="15" thickBot="1" x14ac:dyDescent="0.35">
      <c r="B57" s="4"/>
      <c r="D57"/>
      <c r="E57"/>
      <c r="H57"/>
      <c r="I57"/>
      <c r="J57" t="s">
        <v>22</v>
      </c>
    </row>
    <row r="58" spans="2:10" s="1" customFormat="1" ht="29.4" thickBot="1" x14ac:dyDescent="0.35">
      <c r="B58" s="15" t="s">
        <v>24</v>
      </c>
      <c r="C58" s="63"/>
      <c r="D58" s="56">
        <f>SUM(D56,D51)</f>
        <v>192791.57500000001</v>
      </c>
      <c r="E58" s="56">
        <f t="shared" ref="E58:J58" si="14">SUM(E56,E51)</f>
        <v>180452.9142</v>
      </c>
      <c r="F58" s="56">
        <f t="shared" si="14"/>
        <v>166819.50576999999</v>
      </c>
      <c r="G58" s="56">
        <f t="shared" si="14"/>
        <v>130118.078045</v>
      </c>
      <c r="H58" s="56">
        <f t="shared" si="14"/>
        <v>135323.45056999999</v>
      </c>
      <c r="I58">
        <f>SUM(I56,I51)</f>
        <v>0</v>
      </c>
      <c r="J58" s="56">
        <f t="shared" si="14"/>
        <v>805505.52358500008</v>
      </c>
    </row>
    <row r="59" spans="2:10" x14ac:dyDescent="0.3">
      <c r="B59" s="4"/>
    </row>
    <row r="60" spans="2:10" x14ac:dyDescent="0.3">
      <c r="B60" s="4"/>
    </row>
    <row r="61" spans="2:10" x14ac:dyDescent="0.3">
      <c r="B61" s="4"/>
    </row>
    <row r="62" spans="2:10" x14ac:dyDescent="0.3">
      <c r="B62" s="4"/>
    </row>
    <row r="63" spans="2:10" x14ac:dyDescent="0.3">
      <c r="B63" s="4"/>
    </row>
    <row r="64" spans="2:10" x14ac:dyDescent="0.3">
      <c r="B64" s="4"/>
    </row>
    <row r="65" spans="2:2" x14ac:dyDescent="0.3">
      <c r="B65" s="4"/>
    </row>
    <row r="66" spans="2:2" x14ac:dyDescent="0.3">
      <c r="B66" s="4"/>
    </row>
    <row r="67" spans="2:2" x14ac:dyDescent="0.3">
      <c r="B67" s="4"/>
    </row>
    <row r="68" spans="2:2" x14ac:dyDescent="0.3">
      <c r="B68" s="4"/>
    </row>
    <row r="69" spans="2:2" x14ac:dyDescent="0.3">
      <c r="B69" s="4"/>
    </row>
    <row r="70" spans="2:2" x14ac:dyDescent="0.3">
      <c r="B70" s="4"/>
    </row>
    <row r="71" spans="2:2" x14ac:dyDescent="0.3">
      <c r="B71" s="4"/>
    </row>
    <row r="72" spans="2:2" x14ac:dyDescent="0.3">
      <c r="B72" s="4"/>
    </row>
    <row r="73" spans="2:2" x14ac:dyDescent="0.3">
      <c r="B73" s="4"/>
    </row>
  </sheetData>
  <mergeCells count="1">
    <mergeCell ref="B53:B54"/>
  </mergeCells>
  <pageMargins left="0.7" right="0.7" top="0.75" bottom="0.75" header="0.3" footer="0.3"/>
  <pageSetup scale="86" fitToHeight="0" orientation="landscape" r:id="rId1"/>
  <ignoredErrors>
    <ignoredError sqref="J44:J46 J38:J40 J34 J21:J27 J8"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2.xml><?xml version="1.0" encoding="utf-8"?>
<?mso-contentType ?>
<SharedContentType xmlns="Microsoft.SharePoint.Taxonomy.ContentTypeSync" SourceId="29f62856-1543-49d4-a736-4569d363f533"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5B8B916ED2FB6A47AFA4E05A3E606BD3" ma:contentTypeVersion="14" ma:contentTypeDescription="Create a new document." ma:contentTypeScope="" ma:versionID="6cbc99e8fec3dd5b6ee5ca63ebcc4091">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3d00cabe-74f9-499f-ba26-1e0076cbc6cc" xmlns:ns6="2755580c-7c5f-43cf-bd85-5c868b718937" targetNamespace="http://schemas.microsoft.com/office/2006/metadata/properties" ma:root="true" ma:fieldsID="3aa7d8e8c7ca11d395824ff336f21ddc" ns1:_="" ns2:_="" ns3:_="" ns4:_="" ns5:_="" ns6:_="">
    <xsd:import namespace="http://schemas.microsoft.com/sharepoint/v3"/>
    <xsd:import namespace="4ffa91fb-a0ff-4ac5-b2db-65c790d184a4"/>
    <xsd:import namespace="http://schemas.microsoft.com/sharepoint.v3"/>
    <xsd:import namespace="http://schemas.microsoft.com/sharepoint/v3/fields"/>
    <xsd:import namespace="3d00cabe-74f9-499f-ba26-1e0076cbc6cc"/>
    <xsd:import namespace="2755580c-7c5f-43cf-bd85-5c868b71893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LengthInSecond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2582a83a-5ba4-475b-879f-7d1d20bd718f}" ma:internalName="TaxCatchAllLabel" ma:readOnly="true" ma:showField="CatchAllDataLabel" ma:web="2755580c-7c5f-43cf-bd85-5c868b71893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2582a83a-5ba4-475b-879f-7d1d20bd718f}" ma:internalName="TaxCatchAll" ma:showField="CatchAllData" ma:web="2755580c-7c5f-43cf-bd85-5c868b7189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00cabe-74f9-499f-ba26-1e0076cbc6c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dexed="true" ma:internalName="MediaServiceDateTaken" ma:readOnly="true">
      <xsd:simpleType>
        <xsd:restriction base="dms:Text"/>
      </xsd:simpleType>
    </xsd:element>
    <xsd:element name="MediaLengthInSeconds" ma:index="38" nillable="true" ma:displayName="MediaLengthInSeconds" ma:hidden="true" ma:internalName="MediaLengthInSeconds" ma:readOnly="true">
      <xsd:simpleType>
        <xsd:restriction base="dms:Unknown"/>
      </xsd:simpleType>
    </xsd:element>
    <xsd:element name="MediaServiceObjectDetectorVersions" ma:index="3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55580c-7c5f-43cf-bd85-5c868b71893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2020-05-27T16:20:32+00:00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j747ac98061d40f0aa7bd47e1db5675d xmlns="4ffa91fb-a0ff-4ac5-b2db-65c790d184a4">
      <Terms xmlns="http://schemas.microsoft.com/office/infopath/2007/PartnerControls"/>
    </j747ac98061d40f0aa7bd47e1db5675d>
    <SharedWithUsers xmlns="2755580c-7c5f-43cf-bd85-5c868b718937">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3d00cabe-74f9-499f-ba26-1e0076cbc6cc">
      <Terms xmlns="http://schemas.microsoft.com/office/infopath/2007/PartnerControls"/>
    </lcf76f155ced4ddcb4097134ff3c332f>
    <TaxCatchAll xmlns="4ffa91fb-a0ff-4ac5-b2db-65c790d184a4" xsi:nil="true"/>
  </documentManagement>
</p:properties>
</file>

<file path=customXml/itemProps1.xml><?xml version="1.0" encoding="utf-8"?>
<ds:datastoreItem xmlns:ds="http://schemas.openxmlformats.org/officeDocument/2006/customXml" ds:itemID="{5A2572C9-94E8-4C6B-8BD4-9D0B9DF7E5AC}">
  <ds:schemaRefs>
    <ds:schemaRef ds:uri="http://schemas.microsoft.com/DataMashup"/>
  </ds:schemaRefs>
</ds:datastoreItem>
</file>

<file path=customXml/itemProps2.xml><?xml version="1.0" encoding="utf-8"?>
<ds:datastoreItem xmlns:ds="http://schemas.openxmlformats.org/officeDocument/2006/customXml" ds:itemID="{3E962A3E-8547-4A07-881C-EB4E7EE4CB97}">
  <ds:schemaRefs>
    <ds:schemaRef ds:uri="Microsoft.SharePoint.Taxonomy.ContentTypeSync"/>
  </ds:schemaRefs>
</ds:datastoreItem>
</file>

<file path=customXml/itemProps3.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4.xml><?xml version="1.0" encoding="utf-8"?>
<ds:datastoreItem xmlns:ds="http://schemas.openxmlformats.org/officeDocument/2006/customXml" ds:itemID="{3CB63306-D6A3-4242-864E-F008A5928E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3d00cabe-74f9-499f-ba26-1e0076cbc6cc"/>
    <ds:schemaRef ds:uri="2755580c-7c5f-43cf-bd85-5c868b7189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68222176-22B4-47AB-AB9E-BB248AC3A7F3}">
  <ds:schemaRefs>
    <ds:schemaRef ds:uri="http://schemas.microsoft.com/office/2006/metadata/properties"/>
    <ds:schemaRef ds:uri="http://schemas.microsoft.com/office/infopath/2007/PartnerControls"/>
    <ds:schemaRef ds:uri="http://schemas.microsoft.com/sharepoint/v3/fields"/>
    <ds:schemaRef ds:uri="4ffa91fb-a0ff-4ac5-b2db-65c790d184a4"/>
    <ds:schemaRef ds:uri="http://schemas.microsoft.com/sharepoint.v3"/>
    <ds:schemaRef ds:uri="http://schemas.microsoft.com/sharepoint/v3"/>
    <ds:schemaRef ds:uri="2755580c-7c5f-43cf-bd85-5c868b718937"/>
    <ds:schemaRef ds:uri="3d00cabe-74f9-499f-ba26-1e0076cbc6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Consolidated Budget</vt:lpstr>
      <vt:lpstr>1-Green Networks Budget</vt:lpstr>
      <vt:lpstr>2-Transport. Efficiency Budget</vt:lpstr>
      <vt:lpstr>3-Building Efficiency Budget</vt:lpstr>
      <vt:lpstr>4-Workforce Development Budget</vt:lpstr>
      <vt:lpstr>5-Grant Administration Budget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2024-03-28T22:36:35Z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