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4"/>
  <workbookPr filterPrivacy="1" codeName="ThisWorkbook" defaultThemeVersion="166925"/>
  <xr:revisionPtr revIDLastSave="1035" documentId="8_{8C794FCC-600B-4574-80D7-A95DE8243E6C}" xr6:coauthVersionLast="47" xr6:coauthVersionMax="47" xr10:uidLastSave="{0BCC3845-64C4-41BF-99B4-CC843A2D5214}"/>
  <bookViews>
    <workbookView xWindow="-105" yWindow="0" windowWidth="14610" windowHeight="15585" tabRatio="979" firstSheet="2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6" l="1"/>
  <c r="G36" i="16"/>
  <c r="G42" i="16"/>
  <c r="G41" i="16"/>
  <c r="G30" i="16"/>
  <c r="E43" i="16"/>
  <c r="F43" i="16" s="1"/>
  <c r="E44" i="16"/>
  <c r="F30" i="16"/>
  <c r="F44" i="16" l="1"/>
  <c r="G43" i="16"/>
  <c r="H43" i="16" s="1"/>
  <c r="H44" i="16" s="1"/>
  <c r="D44" i="16"/>
  <c r="G44" i="16" l="1"/>
  <c r="J44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0" i="16"/>
  <c r="F50" i="16"/>
  <c r="G50" i="16"/>
  <c r="H50" i="16"/>
  <c r="D50" i="16"/>
  <c r="J49" i="16"/>
  <c r="J48" i="16"/>
  <c r="E39" i="16"/>
  <c r="F39" i="16"/>
  <c r="G39" i="16"/>
  <c r="H39" i="16"/>
  <c r="D39" i="16"/>
  <c r="J38" i="16"/>
  <c r="E34" i="16"/>
  <c r="F34" i="16"/>
  <c r="G34" i="16"/>
  <c r="H34" i="16"/>
  <c r="D34" i="16"/>
  <c r="J32" i="16"/>
  <c r="J33" i="16"/>
  <c r="J36" i="16"/>
  <c r="J37" i="16"/>
  <c r="J41" i="16"/>
  <c r="J42" i="16"/>
  <c r="E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E10" i="30" l="1"/>
  <c r="J50" i="16"/>
  <c r="J26" i="16"/>
  <c r="D16" i="30"/>
  <c r="D45" i="16"/>
  <c r="D52" i="16" s="1"/>
  <c r="G10" i="30"/>
  <c r="J34" i="16"/>
  <c r="J39" i="16"/>
  <c r="J30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5" i="16"/>
  <c r="H52" i="16" s="1"/>
  <c r="J11" i="16"/>
  <c r="J13" i="16"/>
  <c r="J16" i="16" s="1"/>
  <c r="J55" i="29"/>
  <c r="J49" i="29"/>
  <c r="J50" i="28"/>
  <c r="J56" i="27"/>
  <c r="E45" i="16"/>
  <c r="E52" i="16" s="1"/>
  <c r="G45" i="16"/>
  <c r="G52" i="16" s="1"/>
  <c r="F45" i="16"/>
  <c r="F52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5" i="16"/>
  <c r="J52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<sst xmlns="http://schemas.openxmlformats.org/spreadsheetml/2006/main" count="506" uniqueCount="85">
  <si>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</si>
  <si>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</si>
  <si>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</si>
  <si>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</si>
  <si>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</si>
  <si>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</si>
  <si>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</si>
  <si>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</si>
  <si>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</si>
  <si>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</si>
  <si>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</si>
  <si>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</si>
  <si>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</si>
  <si>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</si>
  <si>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</si>
  <si>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</si>
  <si>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</si>
  <si>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</si>
  <si>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</si>
  <si>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</si>
  <si>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</si>
  <si>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</si>
  <si>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</si>
  <si>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</si>
  <si>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</si>
  <si>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</si>
  <si>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</si>
  <si>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</si>
  <si>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REV Midwest vehicle electrification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</si>
  <si>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</si>
  <si>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</si>
  <si>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</si>
  <si>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</si>
  <si>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</si>
  <si>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</si>
  <si>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</si>
  <si>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</si>
  <si>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</si>
  <si>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MnDOT to fill in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</si>
  <si>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</si>
  <si>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</si>
  <si>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</si>
  <si>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</si>
  <si>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</si>
  <si>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</si>
  <si>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Contract for two multi-use charging hubs with four 350kW and four 1 MW chargers. Assumes average cost of $5,802,773 per hub.</t>
  </si>
  <si>
    <t>OTHER</t>
  </si>
  <si>
    <t>Wisconsin</t>
  </si>
  <si>
    <t>Michigan</t>
  </si>
  <si>
    <t>GPI subaward (third-party administrator)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</si>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</sst>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9" borderId="1" xfId="0" applyFont="1" applyFill="1" applyBorder="1" applyAlignment="1">
      <alignment horizontal="left" wrapText="1" indent="2"/>
    </xf>
    <xf numFmtId="6" fontId="9" fillId="1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 indent="2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7" zoomScale="90" zoomScaleNormal="90" workbookViewId="0">
      <selection activeCell="F58" sqref="F58"/>
    </sheetView>
  </sheetViews>
  <sheetFormatPr defaultRowHeight="1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/>
    <row r="2" spans="4:11">
      <c r="D2" s="3"/>
      <c r="E2" s="3"/>
      <c r="J2" s="33"/>
      <c r="K2" s="3"/>
    </row>
    <row r="3" spans="4:11">
      <c r="D3" s="3"/>
      <c r="E3" s="3"/>
      <c r="J3" s="31"/>
      <c r="K3" s="32"/>
    </row>
    <row r="4" spans="4:11">
      <c r="D4" s="4"/>
      <c r="E4" s="3"/>
    </row>
    <row r="9" spans="4:11">
      <c r="J9" s="21"/>
    </row>
    <row r="17" spans="5:18">
      <c r="E17" s="34"/>
      <c r="F17" s="34"/>
      <c r="G17" s="34"/>
      <c r="H17" s="34"/>
      <c r="I17" s="34"/>
    </row>
    <row r="18" spans="5:18">
      <c r="E18" s="34"/>
      <c r="F18" s="34"/>
      <c r="G18" s="34"/>
      <c r="H18" s="34"/>
      <c r="I18" s="34"/>
    </row>
    <row r="27" spans="5:18" ht="23.25">
      <c r="Q27" s="30"/>
    </row>
    <row r="28" spans="5:18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76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>
      <c r="B9" s="23"/>
      <c r="C9" s="25" t="s">
        <v>54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 t="s">
        <v>55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 t="s">
        <v>71</v>
      </c>
      <c r="D18" s="13"/>
      <c r="E18" s="10"/>
      <c r="F18" s="10"/>
      <c r="G18" s="10"/>
      <c r="H18" s="10"/>
      <c r="J18" s="15" t="s">
        <v>37</v>
      </c>
    </row>
    <row r="19" spans="2:10">
      <c r="B19" s="23"/>
      <c r="C19" s="29" t="s">
        <v>56</v>
      </c>
      <c r="D19" s="15" t="s">
        <v>42</v>
      </c>
      <c r="E19" s="11" t="s">
        <v>42</v>
      </c>
      <c r="F19" s="11" t="s">
        <v>42</v>
      </c>
      <c r="G19" s="11"/>
      <c r="H19" s="11"/>
      <c r="J19" s="15"/>
    </row>
    <row r="20" spans="2:10">
      <c r="B20" s="23"/>
      <c r="C20" s="29" t="s">
        <v>57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58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77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>
      <c r="B23" s="23"/>
      <c r="C23" s="29" t="s">
        <v>60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>
      <c r="B24" s="23"/>
      <c r="C24" s="29" t="s">
        <v>61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62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 t="s">
        <v>65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 ht="30">
      <c r="B37" s="23"/>
      <c r="C37" s="61" t="s">
        <v>78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 t="s">
        <v>79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>
      <c r="B39" s="23"/>
      <c r="C39" s="25" t="s">
        <v>80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>
      <c r="B40" s="23"/>
      <c r="C40" s="25" t="s">
        <v>81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>
      <c r="B41" s="23"/>
      <c r="C41" s="25" t="s">
        <v>82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>
      <c r="B43" s="23"/>
      <c r="C43" s="14" t="s">
        <v>46</v>
      </c>
      <c r="D43" s="13" t="s">
        <v>37</v>
      </c>
      <c r="E43" s="10"/>
      <c r="F43" s="10"/>
      <c r="G43" s="10"/>
      <c r="H43" s="10"/>
      <c r="J43" s="15"/>
    </row>
    <row r="44" spans="2:10" ht="30">
      <c r="B44" s="23"/>
      <c r="C44" s="25" t="s">
        <v>83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 ht="30">
      <c r="B54" s="23"/>
      <c r="C54" s="25" t="s">
        <v>84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C24" sqref="C24"/>
    </sheetView>
  </sheetViews>
  <sheetFormatPr defaultColWidth="9.140625" defaultRowHeight="15" customHeight="1"/>
  <cols>
    <col min="1" max="1" width="3.140625" customWidth="1"/>
    <col min="2" max="2" width="12.140625" customWidth="1"/>
    <col min="3" max="3" width="32.7109375" bestFit="1" customWidth="1"/>
    <col min="4" max="4" width="12.85546875" style="6" bestFit="1" customWidth="1"/>
    <col min="5" max="5" width="11.85546875" style="2" customWidth="1"/>
    <col min="6" max="6" width="12.140625" customWidth="1"/>
    <col min="7" max="7" width="12.7109375" bestFit="1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>
      <c r="B2" s="30" t="s">
        <v>0</v>
      </c>
    </row>
    <row r="3" spans="2:39" ht="26.45" customHeight="1">
      <c r="B3" s="75" t="s">
        <v>1</v>
      </c>
      <c r="C3" s="75"/>
      <c r="D3" s="75"/>
      <c r="E3" s="75"/>
      <c r="F3" s="75"/>
      <c r="G3" s="75"/>
      <c r="H3" s="75"/>
      <c r="I3" s="75"/>
      <c r="J3" s="75"/>
    </row>
    <row r="4" spans="2:39" ht="15" customHeight="1">
      <c r="B4" s="5"/>
    </row>
    <row r="5" spans="2:39" ht="18.7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>
      <c r="B12" s="23"/>
      <c r="C12" s="51" t="s">
        <v>17</v>
      </c>
      <c r="D12" s="52">
        <f>'Measure 1 Budget'!D39+'Measure 2 Budget'!D42+'Measure 3 Budget'!D42+'Measure 4 Budget'!D41+'Measure 5 Budget'!D41</f>
        <v>700000</v>
      </c>
      <c r="E12" s="52">
        <f>'Measure 1 Budget'!E39+'Measure 2 Budget'!E42+'Measure 3 Budget'!E42+'Measure 4 Budget'!E41</f>
        <v>700000</v>
      </c>
      <c r="F12" s="52">
        <f>'Measure 1 Budget'!F39+'Measure 2 Budget'!F42+'Measure 3 Budget'!F42+'Measure 4 Budget'!F41</f>
        <v>700000</v>
      </c>
      <c r="G12" s="52">
        <f>'Measure 1 Budget'!G39+'Measure 2 Budget'!G42+'Measure 3 Budget'!G42+'Measure 4 Budget'!G41</f>
        <v>12305546</v>
      </c>
      <c r="H12" s="52">
        <f>'Measure 1 Budget'!H39+'Measure 2 Budget'!H42+'Measure 3 Budget'!H42+'Measure 4 Budget'!H41</f>
        <v>700000</v>
      </c>
      <c r="I12" s="53"/>
      <c r="J12" s="52">
        <f t="shared" si="0"/>
        <v>15105546</v>
      </c>
    </row>
    <row r="13" spans="2:39">
      <c r="B13" s="23"/>
      <c r="C13" s="51" t="s">
        <v>18</v>
      </c>
      <c r="D13" s="52">
        <f>'Measure 1 Budget'!D44+'Measure 2 Budget'!D50+'Measure 3 Budget'!D50+'Measure 4 Budget'!D49+'Measure 5 Budget'!D49</f>
        <v>150000</v>
      </c>
      <c r="E13" s="52">
        <f>'Measure 1 Budget'!E44+'Measure 2 Budget'!E50+'Measure 3 Budget'!E50+'Measure 4 Budget'!E49</f>
        <v>160500</v>
      </c>
      <c r="F13" s="52">
        <f>'Measure 1 Budget'!F44+'Measure 2 Budget'!F50+'Measure 3 Budget'!F50+'Measure 4 Budget'!F49</f>
        <v>171735</v>
      </c>
      <c r="G13" s="52">
        <f>'Measure 1 Budget'!G44+'Measure 2 Budget'!G50+'Measure 3 Budget'!G50+'Measure 4 Budget'!G49</f>
        <v>23394848.449999999</v>
      </c>
      <c r="H13" s="52">
        <f>'Measure 1 Budget'!H44+'Measure 2 Budget'!H50+'Measure 3 Budget'!H50+'Measure 4 Budget'!H49</f>
        <v>196619.40150000001</v>
      </c>
      <c r="I13" s="53"/>
      <c r="J13" s="52">
        <f t="shared" si="0"/>
        <v>24073702.851500001</v>
      </c>
    </row>
    <row r="14" spans="2:39">
      <c r="B14" s="24"/>
      <c r="C14" s="9" t="s">
        <v>19</v>
      </c>
      <c r="D14" s="16">
        <f>D13+D12+D11+D10+D9+D8+D7</f>
        <v>850000</v>
      </c>
      <c r="E14" s="16">
        <f>E13+E12+E11+E10+E9+E8+E7</f>
        <v>860500</v>
      </c>
      <c r="F14" s="16">
        <f>F13+F12+F11+F10+F9+F8+F7</f>
        <v>871735</v>
      </c>
      <c r="G14" s="16">
        <f>G13+G12+G11+G10+G9+G8+G7</f>
        <v>35700394.450000003</v>
      </c>
      <c r="H14" s="16">
        <f>H13+H12+H11+H10+H9+H8+H7</f>
        <v>896619.40150000004</v>
      </c>
      <c r="J14" s="16">
        <f t="shared" si="0"/>
        <v>39179248.851500005</v>
      </c>
    </row>
    <row r="15" spans="2:39">
      <c r="B15" s="67"/>
      <c r="D15"/>
      <c r="E15"/>
      <c r="H15"/>
      <c r="I15"/>
      <c r="J15" s="18" t="s">
        <v>20</v>
      </c>
    </row>
    <row r="16" spans="2:39" ht="20.100000000000001" customHeight="1">
      <c r="B16" s="67"/>
      <c r="C16" s="9" t="s">
        <v>21</v>
      </c>
      <c r="D16" s="59">
        <f>'Measure 1 Budget'!D50+'Measure 2 Budget'!D56+'Measure 3 Budget'!D56+'Measure 4 Budget'!D55+'Measure 5 Budget'!D55</f>
        <v>0</v>
      </c>
      <c r="E16" s="59">
        <f>'Measure 1 Budget'!E50+'Measure 2 Budget'!E56+'Measure 3 Budget'!E56+'Measure 4 Budget'!E55</f>
        <v>0</v>
      </c>
      <c r="F16" s="59">
        <f>'Measure 1 Budget'!F50+'Measure 2 Budget'!F56+'Measure 3 Budget'!F56+'Measure 4 Budget'!F55</f>
        <v>0</v>
      </c>
      <c r="G16" s="59">
        <f>'Measure 1 Budget'!G50+'Measure 2 Budget'!G56+'Measure 3 Budget'!G56+'Measure 4 Budget'!G55</f>
        <v>0</v>
      </c>
      <c r="H16" s="59">
        <f>'Measure 1 Budget'!H50+'Measure 2 Budget'!H56+'Measure 3 Budget'!H56+'Measure 4 Budget'!H55</f>
        <v>0</v>
      </c>
      <c r="J16" s="9">
        <f>SUM(D16:H16)</f>
        <v>0</v>
      </c>
    </row>
    <row r="17" spans="2:10" ht="15.75" thickBot="1">
      <c r="B17" s="67"/>
      <c r="D17"/>
      <c r="E17"/>
      <c r="H17"/>
      <c r="I17"/>
      <c r="J17" s="18" t="s">
        <v>20</v>
      </c>
    </row>
    <row r="18" spans="2:10" ht="30.95" customHeight="1" thickBot="1">
      <c r="B18" s="66" t="s">
        <v>22</v>
      </c>
      <c r="C18" s="19"/>
      <c r="D18" s="54">
        <f>D14+D16</f>
        <v>850000</v>
      </c>
      <c r="E18" s="54">
        <f>E14+E16</f>
        <v>860500</v>
      </c>
      <c r="F18" s="54">
        <f>F14+F16</f>
        <v>871735</v>
      </c>
      <c r="G18" s="54">
        <f>G14+G16</f>
        <v>35700394.450000003</v>
      </c>
      <c r="H18" s="54">
        <f>H14+H16</f>
        <v>896619.40150000004</v>
      </c>
      <c r="I18" s="55"/>
      <c r="J18" s="70">
        <f>J14+J16</f>
        <v>39179248.851500005</v>
      </c>
    </row>
    <row r="19" spans="2:10" s="1" customFormat="1">
      <c r="B19" s="6"/>
      <c r="C19"/>
      <c r="D19" s="6"/>
      <c r="E19" s="2"/>
      <c r="F19"/>
      <c r="G19"/>
      <c r="H19" s="2"/>
      <c r="I19" s="7"/>
      <c r="J19"/>
    </row>
    <row r="20" spans="2:10" ht="15" customHeight="1">
      <c r="B20" s="6"/>
    </row>
    <row r="21" spans="2:10" ht="15" customHeight="1">
      <c r="B21" s="45" t="s">
        <v>23</v>
      </c>
      <c r="C21" s="46"/>
      <c r="D21" s="46"/>
      <c r="E21" s="77"/>
      <c r="F21" s="77"/>
      <c r="H21"/>
      <c r="I21"/>
    </row>
    <row r="22" spans="2:10" ht="29.1" customHeight="1">
      <c r="B22" s="47" t="s">
        <v>24</v>
      </c>
      <c r="C22" s="47" t="s">
        <v>25</v>
      </c>
      <c r="D22" s="56" t="s">
        <v>26</v>
      </c>
      <c r="E22" s="78" t="s">
        <v>27</v>
      </c>
      <c r="F22" s="78"/>
      <c r="H22"/>
      <c r="I22"/>
    </row>
    <row r="23" spans="2:10" ht="15" customHeight="1">
      <c r="B23" s="51">
        <v>1</v>
      </c>
      <c r="C23" s="57" t="s">
        <v>28</v>
      </c>
      <c r="D23" s="58">
        <f>'Measure 1 Budget'!J52</f>
        <v>39179248.851500005</v>
      </c>
      <c r="E23" s="76">
        <f>D23/D$29</f>
        <v>1</v>
      </c>
      <c r="F23" s="76"/>
      <c r="H23"/>
      <c r="I23"/>
    </row>
    <row r="24" spans="2:10" ht="15" customHeight="1">
      <c r="B24" s="51">
        <v>2</v>
      </c>
      <c r="C24" s="52" t="s">
        <v>29</v>
      </c>
      <c r="D24" s="58">
        <f>'Measure 2 Budget'!J58</f>
        <v>0</v>
      </c>
      <c r="E24" s="76">
        <f t="shared" ref="E24:E27" si="1">D24/D$29</f>
        <v>0</v>
      </c>
      <c r="F24" s="76"/>
      <c r="H24"/>
      <c r="I24"/>
    </row>
    <row r="25" spans="2:10" ht="15" customHeight="1">
      <c r="B25" s="51">
        <v>3</v>
      </c>
      <c r="C25" s="52" t="s">
        <v>30</v>
      </c>
      <c r="D25" s="58">
        <f>'Measure 3 Budget'!J58</f>
        <v>0</v>
      </c>
      <c r="E25" s="76">
        <f t="shared" si="1"/>
        <v>0</v>
      </c>
      <c r="F25" s="76"/>
      <c r="H25"/>
      <c r="I25"/>
    </row>
    <row r="26" spans="2:10" ht="15" customHeight="1">
      <c r="B26" s="51">
        <v>4</v>
      </c>
      <c r="C26" s="52" t="s">
        <v>31</v>
      </c>
      <c r="D26" s="58">
        <f>'Measure 4 Budget'!J57</f>
        <v>0</v>
      </c>
      <c r="E26" s="76">
        <f t="shared" si="1"/>
        <v>0</v>
      </c>
      <c r="F26" s="76"/>
      <c r="H26"/>
      <c r="I26"/>
    </row>
    <row r="27" spans="2:10" ht="15" customHeight="1">
      <c r="B27" s="51">
        <v>5</v>
      </c>
      <c r="C27" s="52" t="s">
        <v>32</v>
      </c>
      <c r="D27" s="58">
        <v>0</v>
      </c>
      <c r="E27" s="76">
        <f t="shared" si="1"/>
        <v>0</v>
      </c>
      <c r="F27" s="76"/>
      <c r="H27"/>
      <c r="I27"/>
    </row>
    <row r="28" spans="2:10" ht="15" customHeight="1">
      <c r="B28" s="51"/>
      <c r="C28" s="52"/>
      <c r="D28" s="58"/>
      <c r="E28" s="76"/>
      <c r="F28" s="76"/>
      <c r="H28"/>
      <c r="I28"/>
    </row>
    <row r="29" spans="2:10" ht="15" customHeight="1">
      <c r="B29" s="51" t="s">
        <v>33</v>
      </c>
      <c r="C29" s="52"/>
      <c r="D29" s="58">
        <f>SUM(D23:D28)</f>
        <v>39179248.851500005</v>
      </c>
      <c r="E29" s="76">
        <f t="shared" ref="E29" si="2">SUM(E23:E28)</f>
        <v>1</v>
      </c>
      <c r="F29" s="76"/>
      <c r="H29"/>
      <c r="I29"/>
    </row>
    <row r="30" spans="2:10" ht="15" customHeight="1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7"/>
  <sheetViews>
    <sheetView showGridLines="0" tabSelected="1" topLeftCell="A27" zoomScale="85" zoomScaleNormal="85" workbookViewId="0">
      <selection activeCell="C37" sqref="C37"/>
    </sheetView>
  </sheetViews>
  <sheetFormatPr defaultColWidth="9.140625" defaultRowHeight="1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>
      <c r="B2" s="30" t="s">
        <v>34</v>
      </c>
    </row>
    <row r="3" spans="2:39">
      <c r="B3" s="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>
      <c r="B7" s="71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72" t="s">
        <v>38</v>
      </c>
      <c r="D8" s="15"/>
      <c r="E8" s="15"/>
      <c r="F8" s="15"/>
      <c r="G8" s="15"/>
      <c r="H8" s="15"/>
      <c r="I8" s="35"/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72" t="s">
        <v>38</v>
      </c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72" t="s">
        <v>38</v>
      </c>
      <c r="D18" s="15"/>
      <c r="E18" s="11"/>
      <c r="F18" s="11"/>
      <c r="G18" s="11"/>
      <c r="H18" s="11"/>
      <c r="J18" s="15">
        <f>SUM(D18:H18)</f>
        <v>0</v>
      </c>
    </row>
    <row r="19" spans="2:10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>
      <c r="B27" s="23"/>
      <c r="C27" s="14" t="s">
        <v>41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/>
      <c r="D28" s="15"/>
      <c r="E28" s="10"/>
      <c r="F28" s="18"/>
      <c r="G28" s="15"/>
      <c r="H28" s="10"/>
      <c r="J28" s="15">
        <f>SUM(D28:H28)</f>
        <v>0</v>
      </c>
    </row>
    <row r="29" spans="2:10">
      <c r="B29" s="23" t="s">
        <v>42</v>
      </c>
      <c r="C29" s="25"/>
      <c r="D29" s="13" t="s">
        <v>37</v>
      </c>
      <c r="E29" s="10"/>
      <c r="F29" s="18"/>
      <c r="G29" s="15"/>
      <c r="H29" s="10"/>
      <c r="J29" s="15">
        <f t="shared" ref="J29:J45" si="5">SUM(D29:H29)</f>
        <v>0</v>
      </c>
    </row>
    <row r="30" spans="2:10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>
      <c r="B31" s="23"/>
      <c r="C31" s="14" t="s">
        <v>43</v>
      </c>
      <c r="D31" s="13" t="s">
        <v>37</v>
      </c>
      <c r="E31" s="10"/>
      <c r="F31" s="10"/>
      <c r="G31" s="10"/>
      <c r="H31" s="10"/>
      <c r="J31" s="15"/>
    </row>
    <row r="32" spans="2:10">
      <c r="B32" s="23"/>
      <c r="C32" s="72" t="s">
        <v>38</v>
      </c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>
      <c r="B35" s="23"/>
      <c r="C35" s="14" t="s">
        <v>44</v>
      </c>
      <c r="D35" s="13" t="s">
        <v>37</v>
      </c>
      <c r="E35" s="10"/>
      <c r="F35" s="10"/>
      <c r="G35" s="10"/>
      <c r="H35" s="10"/>
      <c r="J35" s="15"/>
    </row>
    <row r="36" spans="2:10" ht="75">
      <c r="B36" s="23"/>
      <c r="C36" s="25" t="s">
        <v>45</v>
      </c>
      <c r="D36" s="15"/>
      <c r="E36" s="15"/>
      <c r="F36" s="18"/>
      <c r="G36" s="15">
        <f>5802773*2</f>
        <v>11605546</v>
      </c>
      <c r="H36" s="15"/>
      <c r="I36" s="35"/>
      <c r="J36" s="15">
        <f t="shared" si="5"/>
        <v>11605546</v>
      </c>
    </row>
    <row r="37" spans="2:10">
      <c r="B37" s="23"/>
      <c r="C37" s="25">
        <v>862611</v>
      </c>
      <c r="D37" s="15">
        <v>700000</v>
      </c>
      <c r="E37" s="15">
        <v>700000</v>
      </c>
      <c r="F37" s="15">
        <v>700000</v>
      </c>
      <c r="G37" s="15">
        <v>700000</v>
      </c>
      <c r="H37" s="15">
        <v>700000</v>
      </c>
      <c r="I37" s="35"/>
      <c r="J37" s="15">
        <f t="shared" si="5"/>
        <v>3500000</v>
      </c>
    </row>
    <row r="38" spans="2:10">
      <c r="B38" s="23"/>
      <c r="C38" s="25"/>
      <c r="D38" s="15"/>
      <c r="E38" s="11"/>
      <c r="F38" s="11"/>
      <c r="G38" s="11"/>
      <c r="H38" s="11"/>
      <c r="J38" s="15">
        <f t="shared" si="5"/>
        <v>0</v>
      </c>
    </row>
    <row r="39" spans="2:10">
      <c r="B39" s="23"/>
      <c r="C39" s="9" t="s">
        <v>17</v>
      </c>
      <c r="D39" s="16">
        <f>SUM(D36:D38)</f>
        <v>700000</v>
      </c>
      <c r="E39" s="16">
        <f>SUM(E36:E38)</f>
        <v>700000</v>
      </c>
      <c r="F39" s="16">
        <f>SUM(F36:F38)</f>
        <v>700000</v>
      </c>
      <c r="G39" s="16">
        <f>SUM(G36:G38)</f>
        <v>12305546</v>
      </c>
      <c r="H39" s="16">
        <f>SUM(H36:H38)</f>
        <v>700000</v>
      </c>
      <c r="J39" s="16">
        <f>SUM(J36:J38)</f>
        <v>15105546</v>
      </c>
    </row>
    <row r="40" spans="2:10">
      <c r="B40" s="23"/>
      <c r="C40" s="14" t="s">
        <v>46</v>
      </c>
      <c r="D40" s="13" t="s">
        <v>37</v>
      </c>
      <c r="E40" s="10"/>
      <c r="F40" s="10"/>
      <c r="G40" s="10"/>
      <c r="H40" s="10"/>
      <c r="J40" s="15"/>
    </row>
    <row r="41" spans="2:10">
      <c r="B41" s="23"/>
      <c r="C41" s="74" t="s">
        <v>47</v>
      </c>
      <c r="D41" s="15"/>
      <c r="E41" s="44"/>
      <c r="F41" s="44"/>
      <c r="G41" s="15">
        <f>11605546</f>
        <v>11605546</v>
      </c>
      <c r="H41" s="44"/>
      <c r="J41" s="15">
        <f t="shared" si="5"/>
        <v>11605546</v>
      </c>
    </row>
    <row r="42" spans="2:10">
      <c r="B42" s="23"/>
      <c r="C42" s="72" t="s">
        <v>48</v>
      </c>
      <c r="D42" s="15"/>
      <c r="E42" s="60"/>
      <c r="F42" s="60"/>
      <c r="G42" s="15">
        <f>11605546</f>
        <v>11605546</v>
      </c>
      <c r="H42" s="60"/>
      <c r="J42" s="15">
        <f t="shared" si="5"/>
        <v>11605546</v>
      </c>
    </row>
    <row r="43" spans="2:10" ht="30">
      <c r="B43" s="23"/>
      <c r="C43" s="25" t="s">
        <v>49</v>
      </c>
      <c r="D43" s="15">
        <v>150000</v>
      </c>
      <c r="E43" s="15">
        <f>(D43*0.07)+D43</f>
        <v>160500</v>
      </c>
      <c r="F43" s="15">
        <f>(E43*0.07)+E43</f>
        <v>171735</v>
      </c>
      <c r="G43" s="15">
        <f t="shared" ref="G43:H43" si="8">(F43*0.07)+F43</f>
        <v>183756.45</v>
      </c>
      <c r="H43" s="15">
        <f t="shared" si="8"/>
        <v>196619.40150000001</v>
      </c>
      <c r="J43" s="15">
        <f>SUM(D43:H43)</f>
        <v>862610.85149999999</v>
      </c>
    </row>
    <row r="44" spans="2:10">
      <c r="B44" s="24"/>
      <c r="C44" s="9" t="s">
        <v>18</v>
      </c>
      <c r="D44" s="16">
        <f>SUM(D41:D43)</f>
        <v>150000</v>
      </c>
      <c r="E44" s="16">
        <f>SUM(E41:E43)</f>
        <v>160500</v>
      </c>
      <c r="F44" s="16">
        <f>SUM(F41:F43)</f>
        <v>171735</v>
      </c>
      <c r="G44" s="16">
        <f>SUM(G41:G43)</f>
        <v>23394848.449999999</v>
      </c>
      <c r="H44" s="16">
        <f>SUM(H41:H43)</f>
        <v>196619.40150000001</v>
      </c>
      <c r="J44" s="73">
        <f>SUM(D44:H44)</f>
        <v>24073702.851500001</v>
      </c>
    </row>
    <row r="45" spans="2:10">
      <c r="B45" s="24"/>
      <c r="C45" s="9" t="s">
        <v>19</v>
      </c>
      <c r="D45" s="16">
        <f>SUM(D44,D39,D34,D30,D26,D16,D11)</f>
        <v>850000</v>
      </c>
      <c r="E45" s="16">
        <f>SUM(E44,E39,E34,E30,E26,E16,E11)</f>
        <v>860500</v>
      </c>
      <c r="F45" s="16">
        <f>SUM(F44,F39,F34,F30,F26,F16,F11)</f>
        <v>871735</v>
      </c>
      <c r="G45" s="16">
        <f>SUM(G44,G39,G34,G30,G26,G16,G11)</f>
        <v>35700394.450000003</v>
      </c>
      <c r="H45" s="16">
        <f>SUM(H44,H39,H34,H30,H26,H16,H11)</f>
        <v>896619.40150000004</v>
      </c>
      <c r="J45" s="16">
        <f t="shared" si="5"/>
        <v>39179248.851500005</v>
      </c>
    </row>
    <row r="46" spans="2:10">
      <c r="B46" s="6"/>
      <c r="D46"/>
      <c r="E46"/>
      <c r="H46"/>
      <c r="I46"/>
      <c r="J46" t="s">
        <v>20</v>
      </c>
    </row>
    <row r="47" spans="2:10" ht="30">
      <c r="B47" s="71" t="s">
        <v>50</v>
      </c>
      <c r="C47" s="17" t="s">
        <v>50</v>
      </c>
      <c r="D47" s="18"/>
      <c r="E47" s="18"/>
      <c r="F47" s="18"/>
      <c r="G47" s="18"/>
      <c r="H47" s="18"/>
      <c r="I47"/>
      <c r="J47" s="18" t="s">
        <v>20</v>
      </c>
    </row>
    <row r="48" spans="2:10">
      <c r="B48" s="23"/>
      <c r="C48" s="72" t="s">
        <v>38</v>
      </c>
      <c r="D48" s="13"/>
      <c r="E48" s="10"/>
      <c r="F48" s="10"/>
      <c r="G48" s="10"/>
      <c r="H48" s="10"/>
      <c r="J48" s="15">
        <f>SUM(D48:H48)</f>
        <v>0</v>
      </c>
    </row>
    <row r="49" spans="2:10">
      <c r="B49" s="23"/>
      <c r="C49" s="25"/>
      <c r="D49" s="13"/>
      <c r="E49" s="10"/>
      <c r="F49" s="10"/>
      <c r="G49" s="10"/>
      <c r="H49" s="10"/>
      <c r="J49" s="15">
        <f t="shared" ref="J49" si="9">SUM(D49:H49)</f>
        <v>0</v>
      </c>
    </row>
    <row r="50" spans="2:10">
      <c r="B50" s="24"/>
      <c r="C50" s="9" t="s">
        <v>21</v>
      </c>
      <c r="D50" s="16">
        <f>SUM(D48:D49)</f>
        <v>0</v>
      </c>
      <c r="E50" s="16">
        <f t="shared" ref="E50:H50" si="10">SUM(E48:E49)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>SUM(J48:J49)</f>
        <v>0</v>
      </c>
    </row>
    <row r="51" spans="2:10" ht="15.75" thickBot="1">
      <c r="B51" s="6"/>
      <c r="D51"/>
      <c r="E51"/>
      <c r="H51"/>
      <c r="I51"/>
      <c r="J51" t="s">
        <v>20</v>
      </c>
    </row>
    <row r="52" spans="2:10" s="1" customFormat="1" ht="30.75" thickBot="1">
      <c r="B52" s="19" t="s">
        <v>22</v>
      </c>
      <c r="C52" s="19"/>
      <c r="D52" s="20">
        <f>SUM(D50,D45)</f>
        <v>850000</v>
      </c>
      <c r="E52" s="20">
        <f t="shared" ref="E52:J52" si="11">SUM(E50,E45)</f>
        <v>860500</v>
      </c>
      <c r="F52" s="20">
        <f t="shared" si="11"/>
        <v>871735</v>
      </c>
      <c r="G52" s="20">
        <f t="shared" si="11"/>
        <v>35700394.450000003</v>
      </c>
      <c r="H52" s="20">
        <f t="shared" si="11"/>
        <v>896619.40150000004</v>
      </c>
      <c r="I52" s="7"/>
      <c r="J52" s="20">
        <f t="shared" si="11"/>
        <v>39179248.851500005</v>
      </c>
    </row>
    <row r="53" spans="2:10">
      <c r="B53" s="6"/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</sheetData>
  <pageMargins left="0.7" right="0.7" top="0.75" bottom="0.75" header="0.3" footer="0.3"/>
  <pageSetup scale="97" fitToHeight="0" orientation="landscape" r:id="rId1"/>
  <ignoredErrors>
    <ignoredError sqref="J19:J25 J32 J36 J8 J3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bottomRight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>
      <c r="B2" s="30" t="s">
        <v>34</v>
      </c>
    </row>
    <row r="3" spans="2:39">
      <c r="B3" s="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>
      <c r="B43" s="23"/>
      <c r="C43" s="14" t="s">
        <v>46</v>
      </c>
      <c r="D43" s="13" t="s">
        <v>37</v>
      </c>
      <c r="E43" s="10"/>
      <c r="F43" s="10"/>
      <c r="G43" s="10"/>
      <c r="H43" s="10"/>
      <c r="J43" s="15"/>
    </row>
    <row r="44" spans="2:10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bottomRight" activeCell="M38" sqref="M38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46</v>
      </c>
      <c r="D43" s="13" t="s">
        <v>37</v>
      </c>
      <c r="E43" s="10"/>
      <c r="F43" s="10"/>
      <c r="G43" s="10"/>
      <c r="H43" s="10"/>
      <c r="J43" s="15"/>
    </row>
    <row r="44" spans="2:10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>
      <c r="B52" s="6"/>
      <c r="D52"/>
      <c r="E52"/>
      <c r="H52"/>
      <c r="I52"/>
      <c r="J52" t="s">
        <v>20</v>
      </c>
    </row>
    <row r="53" spans="2:10" ht="30">
      <c r="B53" s="71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 t="s">
        <v>42</v>
      </c>
      <c r="E19" s="11" t="s">
        <v>42</v>
      </c>
      <c r="F19" s="11" t="s">
        <v>42</v>
      </c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>
      <c r="B41" s="23"/>
      <c r="C41" s="9" t="s">
        <v>51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>
      <c r="B42" s="23"/>
      <c r="C42" s="14" t="s">
        <v>52</v>
      </c>
      <c r="D42" s="13" t="s">
        <v>37</v>
      </c>
      <c r="E42" s="10"/>
      <c r="F42" s="10"/>
      <c r="G42" s="10"/>
      <c r="H42" s="10"/>
      <c r="J42" s="15"/>
    </row>
    <row r="43" spans="2:10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>
      <c r="B51" s="6"/>
      <c r="D51"/>
      <c r="E51"/>
      <c r="H51"/>
      <c r="I51"/>
      <c r="J51" t="s">
        <v>20</v>
      </c>
    </row>
    <row r="52" spans="2:10" ht="30">
      <c r="B52" s="71" t="s">
        <v>50</v>
      </c>
      <c r="C52" s="17" t="s">
        <v>50</v>
      </c>
      <c r="D52" s="18"/>
      <c r="E52" s="18"/>
      <c r="F52" s="18"/>
      <c r="G52" s="18"/>
      <c r="H52" s="18"/>
      <c r="I52"/>
      <c r="J52" s="18" t="s">
        <v>20</v>
      </c>
    </row>
    <row r="53" spans="2:10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>
      <c r="B56" s="6"/>
      <c r="D56"/>
      <c r="E56"/>
      <c r="H56"/>
      <c r="I56"/>
      <c r="J56" t="s">
        <v>20</v>
      </c>
    </row>
    <row r="57" spans="2:10" s="1" customFormat="1" ht="30.75" thickBot="1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>
      <c r="B42" s="23"/>
      <c r="C42" s="14" t="s">
        <v>46</v>
      </c>
      <c r="D42" s="13" t="s">
        <v>37</v>
      </c>
      <c r="E42" s="10"/>
      <c r="F42" s="10"/>
      <c r="G42" s="10"/>
      <c r="H42" s="10"/>
      <c r="J42" s="15"/>
    </row>
    <row r="43" spans="2:10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>
      <c r="B51" s="6"/>
      <c r="D51"/>
      <c r="E51"/>
      <c r="H51"/>
      <c r="I51"/>
      <c r="J51" t="s">
        <v>20</v>
      </c>
    </row>
    <row r="52" spans="2:10" ht="30">
      <c r="B52" s="71" t="s">
        <v>50</v>
      </c>
      <c r="C52" s="17" t="s">
        <v>50</v>
      </c>
      <c r="D52" s="18"/>
      <c r="E52" s="18"/>
      <c r="F52" s="18"/>
      <c r="G52" s="18"/>
      <c r="H52" s="18"/>
      <c r="I52"/>
      <c r="J52" s="18" t="s">
        <v>20</v>
      </c>
    </row>
    <row r="53" spans="2:10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>
      <c r="B56" s="6"/>
      <c r="D56"/>
      <c r="E56"/>
      <c r="H56"/>
      <c r="I56"/>
      <c r="J56" t="s">
        <v>20</v>
      </c>
    </row>
    <row r="57" spans="2:10" s="1" customFormat="1" ht="30.75" thickBot="1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53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>
      <c r="B9" s="23"/>
      <c r="C9" s="25" t="s">
        <v>54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/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 t="s">
        <v>55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9" t="s">
        <v>56</v>
      </c>
      <c r="D18" s="15" t="s">
        <v>42</v>
      </c>
      <c r="E18" s="11" t="s">
        <v>42</v>
      </c>
      <c r="F18" s="11" t="s">
        <v>42</v>
      </c>
      <c r="G18" s="11"/>
      <c r="H18" s="11"/>
      <c r="J18" s="15"/>
    </row>
    <row r="19" spans="2:10">
      <c r="B19" s="23"/>
      <c r="C19" s="29" t="s">
        <v>57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>
      <c r="B20" s="23"/>
      <c r="C20" s="29" t="s">
        <v>58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>
      <c r="B21" s="23"/>
      <c r="C21" s="25" t="s">
        <v>59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>
      <c r="B22" s="23"/>
      <c r="C22" s="29" t="s">
        <v>60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>
      <c r="B23" s="23"/>
      <c r="C23" s="29" t="s">
        <v>61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>
      <c r="B24" s="23"/>
      <c r="C24" s="29" t="s">
        <v>62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>
      <c r="B25" s="23"/>
      <c r="C25" s="25" t="s">
        <v>63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>
      <c r="B27" s="23"/>
      <c r="C27" s="14" t="s">
        <v>41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 t="s">
        <v>64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>
      <c r="B29" s="23" t="s">
        <v>42</v>
      </c>
      <c r="C29" s="28" t="s">
        <v>42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>
      <c r="B31" s="23"/>
      <c r="C31" s="14" t="s">
        <v>43</v>
      </c>
      <c r="D31" s="13" t="s">
        <v>37</v>
      </c>
      <c r="E31" s="10"/>
      <c r="F31" s="10"/>
      <c r="G31" s="10"/>
      <c r="H31" s="10"/>
      <c r="J31" s="15"/>
    </row>
    <row r="32" spans="2:10">
      <c r="B32" s="23"/>
      <c r="C32" s="25" t="s">
        <v>65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>
      <c r="B35" s="23"/>
      <c r="C35" s="14" t="s">
        <v>44</v>
      </c>
      <c r="D35" s="13" t="s">
        <v>37</v>
      </c>
      <c r="E35" s="10"/>
      <c r="F35" s="10"/>
      <c r="G35" s="10"/>
      <c r="H35" s="10"/>
      <c r="J35" s="15"/>
    </row>
    <row r="36" spans="2:10" ht="60">
      <c r="B36" s="23"/>
      <c r="C36" s="25" t="s">
        <v>66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>
      <c r="B37" s="23"/>
      <c r="C37" s="25" t="s">
        <v>67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>
      <c r="B38" s="23"/>
      <c r="C38" s="25" t="s">
        <v>68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>
      <c r="B41" s="23"/>
      <c r="C41" s="14" t="s">
        <v>46</v>
      </c>
      <c r="D41" s="13" t="s">
        <v>37</v>
      </c>
      <c r="E41" s="10"/>
      <c r="F41" s="10"/>
      <c r="G41" s="10"/>
      <c r="H41" s="10"/>
      <c r="J41" s="15"/>
    </row>
    <row r="42" spans="2:10" ht="30">
      <c r="B42" s="23"/>
      <c r="C42" s="25" t="s">
        <v>69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>
      <c r="B43" s="23"/>
      <c r="C43" s="25" t="s">
        <v>70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>
      <c r="B47" s="6"/>
      <c r="D47"/>
      <c r="E47"/>
      <c r="H47"/>
      <c r="I47"/>
      <c r="J47" t="s">
        <v>20</v>
      </c>
    </row>
    <row r="48" spans="2:10">
      <c r="B48" s="22" t="s">
        <v>50</v>
      </c>
      <c r="C48" s="17" t="s">
        <v>50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>
      <c r="B52" s="6"/>
      <c r="D52"/>
      <c r="E52"/>
      <c r="H52"/>
      <c r="I52"/>
      <c r="J52" t="s">
        <v>20</v>
      </c>
    </row>
    <row r="53" spans="2:10" s="1" customFormat="1" ht="30.75" thickBot="1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bottomRight" activeCell="P27" sqref="P27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53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 t="s">
        <v>55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>
      <c r="B17" s="23"/>
      <c r="C17" s="14" t="s">
        <v>40</v>
      </c>
      <c r="D17" s="13" t="s">
        <v>37</v>
      </c>
      <c r="E17" s="10"/>
      <c r="F17" s="10"/>
      <c r="G17" s="10"/>
      <c r="H17" s="10"/>
      <c r="J17" s="8" t="s">
        <v>37</v>
      </c>
    </row>
    <row r="18" spans="2:10">
      <c r="B18" s="23"/>
      <c r="C18" s="25" t="s">
        <v>71</v>
      </c>
      <c r="D18" s="13"/>
      <c r="E18" s="10"/>
      <c r="F18" s="10"/>
      <c r="G18" s="10"/>
      <c r="H18" s="10"/>
      <c r="J18" s="15" t="s">
        <v>37</v>
      </c>
    </row>
    <row r="19" spans="2:10">
      <c r="B19" s="23"/>
      <c r="C19" s="29" t="s">
        <v>56</v>
      </c>
      <c r="D19" s="15" t="s">
        <v>42</v>
      </c>
      <c r="E19" s="11" t="s">
        <v>42</v>
      </c>
      <c r="F19" s="11" t="s">
        <v>42</v>
      </c>
      <c r="G19" s="11"/>
      <c r="H19" s="11"/>
      <c r="J19" s="15"/>
    </row>
    <row r="20" spans="2:10">
      <c r="B20" s="23"/>
      <c r="C20" s="29" t="s">
        <v>57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58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59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>
      <c r="B23" s="23"/>
      <c r="C23" s="29" t="s">
        <v>60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>
      <c r="B24" s="23"/>
      <c r="C24" s="29" t="s">
        <v>61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62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>
      <c r="B26" s="23"/>
      <c r="C26" s="25" t="s">
        <v>63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42</v>
      </c>
      <c r="C30" s="28" t="s">
        <v>42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 t="s">
        <v>72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>
      <c r="B36" s="23"/>
      <c r="C36" s="14" t="s">
        <v>44</v>
      </c>
      <c r="D36" s="13" t="s">
        <v>37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/>
    </row>
    <row r="38" spans="2:10">
      <c r="B38" s="23"/>
      <c r="C38" s="13"/>
      <c r="D38" s="15"/>
      <c r="E38" s="15"/>
      <c r="F38" s="15"/>
      <c r="G38" s="15"/>
      <c r="H38" s="15"/>
      <c r="I38" s="35"/>
      <c r="J38" s="15"/>
    </row>
    <row r="39" spans="2:10">
      <c r="B39" s="23"/>
      <c r="C39" s="13"/>
      <c r="D39" s="15"/>
      <c r="E39" s="15"/>
      <c r="F39" s="15"/>
      <c r="G39" s="15"/>
      <c r="H39" s="15"/>
      <c r="I39" s="35"/>
      <c r="J39" s="15"/>
    </row>
    <row r="40" spans="2:10">
      <c r="B40" s="23"/>
      <c r="C40" s="62"/>
      <c r="D40" s="15"/>
      <c r="E40" s="15"/>
      <c r="F40" s="15"/>
      <c r="G40" s="15"/>
      <c r="H40" s="15"/>
      <c r="I40" s="35"/>
      <c r="J40" s="15"/>
    </row>
    <row r="41" spans="2:10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46</v>
      </c>
      <c r="D43" s="13" t="s">
        <v>37</v>
      </c>
      <c r="E43" s="10"/>
      <c r="F43" s="10"/>
      <c r="G43" s="10"/>
      <c r="H43" s="10"/>
      <c r="J43" s="15"/>
    </row>
    <row r="44" spans="2:10" ht="45">
      <c r="B44" s="23"/>
      <c r="C44" s="25" t="s">
        <v>73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>
      <c r="B45" s="23"/>
      <c r="C45" s="25" t="s">
        <v>74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>
      <c r="B46" s="23"/>
      <c r="C46" s="25" t="s">
        <v>75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B5D8E7297C043B255DB5FB27C9E32" ma:contentTypeVersion="12" ma:contentTypeDescription="Create a new document." ma:contentTypeScope="" ma:versionID="550df909f3576fbe414c9ae616618f78">
  <xsd:schema xmlns:xsd="http://www.w3.org/2001/XMLSchema" xmlns:xs="http://www.w3.org/2001/XMLSchema" xmlns:p="http://schemas.microsoft.com/office/2006/metadata/properties" xmlns:ns2="4de5146b-f2a5-4fd9-82b2-81f7b886cfd0" xmlns:ns3="15a3e9fc-deeb-46fd-b00c-ee53c5f53624" targetNamespace="http://schemas.microsoft.com/office/2006/metadata/properties" ma:root="true" ma:fieldsID="e9b8e8ca4fcfb9b93631f3fb64f0e285" ns2:_="" ns3:_="">
    <xsd:import namespace="4de5146b-f2a5-4fd9-82b2-81f7b886cfd0"/>
    <xsd:import namespace="15a3e9fc-deeb-46fd-b00c-ee53c5f536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5146b-f2a5-4fd9-82b2-81f7b886cf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19cb8a3-2c43-49ff-bdd4-56a41dc47c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a3e9fc-deeb-46fd-b00c-ee53c5f536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787e1fe-3101-47ff-98a4-b3f1f2a6b233}" ma:internalName="TaxCatchAll" ma:showField="CatchAllData" ma:web="15a3e9fc-deeb-46fd-b00c-ee53c5f536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5a3e9fc-deeb-46fd-b00c-ee53c5f53624" xsi:nil="true"/>
    <lcf76f155ced4ddcb4097134ff3c332f xmlns="4de5146b-f2a5-4fd9-82b2-81f7b886cf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2572C9-94E8-4C6B-8BD4-9D0B9DF7E5AC}"/>
</file>

<file path=customXml/itemProps2.xml><?xml version="1.0" encoding="utf-8"?>
<ds:datastoreItem xmlns:ds="http://schemas.openxmlformats.org/officeDocument/2006/customXml" ds:itemID="{0D67755E-84AE-4AF6-B6B3-39BE9D0FF828}"/>
</file>

<file path=customXml/itemProps3.xml><?xml version="1.0" encoding="utf-8"?>
<ds:datastoreItem xmlns:ds="http://schemas.openxmlformats.org/officeDocument/2006/customXml" ds:itemID="{E61D5935-F179-4A89-95E0-C99AE243BFAE}"/>
</file>

<file path=customXml/itemProps4.xml><?xml version="1.0" encoding="utf-8"?>
<ds:datastoreItem xmlns:ds="http://schemas.openxmlformats.org/officeDocument/2006/customXml" ds:itemID="{68222176-22B4-47AB-AB9E-BB248AC3A7F3}"/>
</file>

<file path=docMetadata/LabelInfo.xml><?xml version="1.0" encoding="utf-8"?>
<clbl:labelList xmlns:clbl="http://schemas.microsoft.com/office/2020/mipLabelMetadata">
  <clbl:label id="{f4e2d11c-fae4-453b-b6c0-2964663779aa}" enabled="0" method="" siteId="{f4e2d11c-fae4-453b-b6c0-2964663779a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Moaz Uddin</cp:lastModifiedBy>
  <cp:revision>1</cp:revision>
  <dcterms:created xsi:type="dcterms:W3CDTF">2023-09-19T16:36:01Z</dcterms:created>
  <dcterms:modified xsi:type="dcterms:W3CDTF">2024-03-27T21:12:34Z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0x0101001E8B5D8E7297C043B255DB5FB27C9E32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