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28680" yWindow="-60" windowWidth="29040" windowHeight="15720" tabRatio="979" activeTab="1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state="hidden" r:id="rId6"/>
    <sheet name="Measure 5 Budget" sheetId="31" state="hidden" r:id="rId7"/>
    <sheet name="Sample Budget 1" sheetId="32" state="hidden" r:id="rId8"/>
    <sheet name="Sample Budget 2" sheetId="33" state="hidden" r:id="rId9"/>
    <sheet name="Sample Budget 3" sheetId="34" state="hidden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16" l="1"/>
  <c r="J30" i="16"/>
  <c r="J31" i="16"/>
  <c r="J32" i="16"/>
  <c r="J33" i="16"/>
  <c r="J34" i="16"/>
  <c r="H36" i="16"/>
  <c r="H14" i="16" l="1"/>
  <c r="G14" i="16"/>
  <c r="F14" i="16"/>
  <c r="E14" i="16"/>
  <c r="D14" i="16"/>
  <c r="E29" i="28" l="1"/>
  <c r="J9" i="16" l="1"/>
  <c r="H8" i="16"/>
  <c r="G8" i="16"/>
  <c r="F8" i="16"/>
  <c r="E8" i="16"/>
  <c r="D8" i="16"/>
  <c r="J8" i="16" l="1"/>
  <c r="H8" i="32"/>
  <c r="G8" i="32"/>
  <c r="F8" i="32"/>
  <c r="E8" i="32"/>
  <c r="D8" i="32"/>
  <c r="J18" i="31" l="1"/>
  <c r="J19" i="31"/>
  <c r="J18" i="29"/>
  <c r="J19" i="29"/>
  <c r="J26" i="27"/>
  <c r="J27" i="27"/>
  <c r="J28" i="27"/>
  <c r="J14" i="27"/>
  <c r="F54" i="34"/>
  <c r="F56" i="34" s="1"/>
  <c r="I58" i="34"/>
  <c r="J55" i="34"/>
  <c r="H50" i="34"/>
  <c r="G50" i="34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1" i="34"/>
  <c r="J40" i="34"/>
  <c r="J39" i="34"/>
  <c r="J38" i="34"/>
  <c r="J37" i="34"/>
  <c r="H35" i="34"/>
  <c r="G35" i="34"/>
  <c r="F35" i="34"/>
  <c r="E35" i="34"/>
  <c r="D35" i="34"/>
  <c r="J34" i="34"/>
  <c r="J33" i="34"/>
  <c r="H31" i="34"/>
  <c r="G31" i="34"/>
  <c r="F31" i="34"/>
  <c r="E31" i="34"/>
  <c r="D31" i="34"/>
  <c r="J30" i="34"/>
  <c r="J29" i="34"/>
  <c r="H27" i="34"/>
  <c r="G27" i="34"/>
  <c r="F27" i="34"/>
  <c r="E27" i="34"/>
  <c r="D27" i="34"/>
  <c r="J26" i="34"/>
  <c r="J25" i="34"/>
  <c r="J24" i="34"/>
  <c r="J23" i="34"/>
  <c r="J22" i="34"/>
  <c r="J21" i="34"/>
  <c r="J20" i="34"/>
  <c r="I16" i="34"/>
  <c r="J15" i="34"/>
  <c r="J14" i="34"/>
  <c r="D13" i="34"/>
  <c r="I11" i="34"/>
  <c r="H11" i="34"/>
  <c r="G11" i="34"/>
  <c r="G13" i="34" s="1"/>
  <c r="G16" i="34" s="1"/>
  <c r="F11" i="34"/>
  <c r="F13" i="34" s="1"/>
  <c r="F16" i="34" s="1"/>
  <c r="E11" i="34"/>
  <c r="E13" i="34" s="1"/>
  <c r="E16" i="34" s="1"/>
  <c r="D11" i="34"/>
  <c r="J10" i="34"/>
  <c r="J9" i="34"/>
  <c r="J8" i="34"/>
  <c r="J11" i="34" s="1"/>
  <c r="I58" i="33"/>
  <c r="H56" i="33"/>
  <c r="G56" i="33"/>
  <c r="F56" i="33"/>
  <c r="E56" i="33"/>
  <c r="D56" i="33"/>
  <c r="J56" i="33" s="1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0" i="33"/>
  <c r="J29" i="33"/>
  <c r="H27" i="33"/>
  <c r="G27" i="33"/>
  <c r="F27" i="33"/>
  <c r="E27" i="33"/>
  <c r="D27" i="33"/>
  <c r="J26" i="33"/>
  <c r="J25" i="33"/>
  <c r="J24" i="33"/>
  <c r="J23" i="33"/>
  <c r="J22" i="33"/>
  <c r="J21" i="33"/>
  <c r="J20" i="33"/>
  <c r="I16" i="33"/>
  <c r="J15" i="33"/>
  <c r="J14" i="33"/>
  <c r="H13" i="33"/>
  <c r="H16" i="33" s="1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H51" i="32"/>
  <c r="G51" i="32"/>
  <c r="F51" i="32"/>
  <c r="E51" i="32"/>
  <c r="D51" i="32"/>
  <c r="J51" i="32" s="1"/>
  <c r="J50" i="32"/>
  <c r="J49" i="32"/>
  <c r="H45" i="32"/>
  <c r="G45" i="32"/>
  <c r="F45" i="32"/>
  <c r="E45" i="32"/>
  <c r="D45" i="32"/>
  <c r="J44" i="32"/>
  <c r="J43" i="32"/>
  <c r="J42" i="32"/>
  <c r="H40" i="32"/>
  <c r="G40" i="32"/>
  <c r="F40" i="32"/>
  <c r="E40" i="32"/>
  <c r="D40" i="32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H11" i="32"/>
  <c r="G11" i="32"/>
  <c r="F11" i="32"/>
  <c r="E11" i="32"/>
  <c r="D11" i="32"/>
  <c r="J9" i="32"/>
  <c r="J8" i="32"/>
  <c r="E42" i="28"/>
  <c r="F42" i="28"/>
  <c r="J31" i="28"/>
  <c r="H14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44" i="28"/>
  <c r="H42" i="28"/>
  <c r="G42" i="28"/>
  <c r="D42" i="28"/>
  <c r="J41" i="28"/>
  <c r="H36" i="28"/>
  <c r="G36" i="28"/>
  <c r="F36" i="28"/>
  <c r="E36" i="28"/>
  <c r="D36" i="28"/>
  <c r="J35" i="28"/>
  <c r="H33" i="28"/>
  <c r="G33" i="28"/>
  <c r="F33" i="28"/>
  <c r="E33" i="28"/>
  <c r="D33" i="28"/>
  <c r="J32" i="28"/>
  <c r="J30" i="28"/>
  <c r="J29" i="28"/>
  <c r="J28" i="28"/>
  <c r="H26" i="28"/>
  <c r="G26" i="28"/>
  <c r="F26" i="28"/>
  <c r="E26" i="28"/>
  <c r="D26" i="28"/>
  <c r="J25" i="28"/>
  <c r="J24" i="28"/>
  <c r="H22" i="28"/>
  <c r="G22" i="28"/>
  <c r="F22" i="28"/>
  <c r="E22" i="28"/>
  <c r="D22" i="28"/>
  <c r="J21" i="28"/>
  <c r="J20" i="28"/>
  <c r="H18" i="28"/>
  <c r="G18" i="28"/>
  <c r="F18" i="28"/>
  <c r="E18" i="28"/>
  <c r="D18" i="28"/>
  <c r="J17" i="28"/>
  <c r="J16" i="28"/>
  <c r="I14" i="28"/>
  <c r="J13" i="28"/>
  <c r="J12" i="28"/>
  <c r="I9" i="28"/>
  <c r="H9" i="28"/>
  <c r="G9" i="28"/>
  <c r="G14" i="28" s="1"/>
  <c r="F9" i="28"/>
  <c r="F14" i="28" s="1"/>
  <c r="E9" i="28"/>
  <c r="E14" i="28" s="1"/>
  <c r="D9" i="28"/>
  <c r="D14" i="28" s="1"/>
  <c r="J8" i="28"/>
  <c r="I40" i="27"/>
  <c r="H38" i="27"/>
  <c r="G38" i="27"/>
  <c r="F38" i="27"/>
  <c r="E38" i="27"/>
  <c r="D38" i="27"/>
  <c r="J37" i="27"/>
  <c r="H33" i="27"/>
  <c r="G33" i="27"/>
  <c r="F33" i="27"/>
  <c r="E33" i="27"/>
  <c r="D33" i="27"/>
  <c r="J32" i="27"/>
  <c r="H30" i="27"/>
  <c r="G30" i="27"/>
  <c r="F30" i="27"/>
  <c r="E30" i="27"/>
  <c r="D30" i="27"/>
  <c r="J29" i="27"/>
  <c r="H24" i="27"/>
  <c r="G24" i="27"/>
  <c r="F24" i="27"/>
  <c r="E24" i="27"/>
  <c r="D24" i="27"/>
  <c r="J23" i="27"/>
  <c r="J22" i="27"/>
  <c r="H20" i="27"/>
  <c r="G20" i="27"/>
  <c r="F20" i="27"/>
  <c r="E20" i="27"/>
  <c r="D20" i="27"/>
  <c r="J19" i="27"/>
  <c r="J18" i="27"/>
  <c r="H16" i="27"/>
  <c r="G16" i="27"/>
  <c r="F16" i="27"/>
  <c r="E16" i="27"/>
  <c r="D16" i="27"/>
  <c r="J15" i="27"/>
  <c r="I12" i="27"/>
  <c r="J11" i="27"/>
  <c r="I9" i="27"/>
  <c r="H9" i="27"/>
  <c r="H12" i="27" s="1"/>
  <c r="G9" i="27"/>
  <c r="G12" i="27" s="1"/>
  <c r="F9" i="27"/>
  <c r="F12" i="27" s="1"/>
  <c r="E9" i="27"/>
  <c r="E12" i="27" s="1"/>
  <c r="D9" i="27"/>
  <c r="D12" i="27" s="1"/>
  <c r="J8" i="27"/>
  <c r="E47" i="16"/>
  <c r="F47" i="16"/>
  <c r="G47" i="16"/>
  <c r="H47" i="16"/>
  <c r="D47" i="16"/>
  <c r="J46" i="16"/>
  <c r="J45" i="16"/>
  <c r="J47" i="16" s="1"/>
  <c r="E41" i="16"/>
  <c r="F41" i="16"/>
  <c r="G41" i="16"/>
  <c r="H41" i="16"/>
  <c r="D41" i="16"/>
  <c r="E36" i="16"/>
  <c r="F36" i="16"/>
  <c r="G36" i="16"/>
  <c r="D36" i="16"/>
  <c r="J35" i="16"/>
  <c r="E26" i="16"/>
  <c r="F26" i="16"/>
  <c r="G26" i="16"/>
  <c r="H26" i="16"/>
  <c r="D26" i="16"/>
  <c r="J25" i="16"/>
  <c r="J26" i="16" s="1"/>
  <c r="J28" i="16"/>
  <c r="J38" i="16"/>
  <c r="J39" i="16"/>
  <c r="J40" i="16"/>
  <c r="E23" i="16"/>
  <c r="F23" i="16"/>
  <c r="G23" i="16"/>
  <c r="H23" i="16"/>
  <c r="D23" i="16"/>
  <c r="J22" i="16"/>
  <c r="J21" i="16"/>
  <c r="E19" i="16"/>
  <c r="F19" i="16"/>
  <c r="G19" i="16"/>
  <c r="H19" i="16"/>
  <c r="D19" i="16"/>
  <c r="J18" i="16"/>
  <c r="E11" i="16"/>
  <c r="E13" i="16" s="1"/>
  <c r="E16" i="16" s="1"/>
  <c r="F11" i="16"/>
  <c r="F13" i="16" s="1"/>
  <c r="F16" i="16" s="1"/>
  <c r="G11" i="16"/>
  <c r="G13" i="16" s="1"/>
  <c r="G16" i="16" s="1"/>
  <c r="H11" i="16"/>
  <c r="H13" i="16" s="1"/>
  <c r="H16" i="16" s="1"/>
  <c r="D11" i="16"/>
  <c r="J14" i="16"/>
  <c r="J20" i="27" l="1"/>
  <c r="J33" i="27"/>
  <c r="J24" i="27"/>
  <c r="J16" i="27"/>
  <c r="E51" i="34"/>
  <c r="E54" i="34"/>
  <c r="J23" i="16"/>
  <c r="J40" i="32"/>
  <c r="J45" i="32"/>
  <c r="J31" i="33"/>
  <c r="G10" i="30"/>
  <c r="J27" i="33"/>
  <c r="H51" i="33"/>
  <c r="H13" i="34"/>
  <c r="H16" i="34" s="1"/>
  <c r="H54" i="34" s="1"/>
  <c r="H56" i="34" s="1"/>
  <c r="J13" i="34"/>
  <c r="J16" i="34" s="1"/>
  <c r="J9" i="27"/>
  <c r="J26" i="32"/>
  <c r="J35" i="34"/>
  <c r="G51" i="34"/>
  <c r="D16" i="30"/>
  <c r="D46" i="32"/>
  <c r="J31" i="34"/>
  <c r="J11" i="33"/>
  <c r="J27" i="34"/>
  <c r="J42" i="34"/>
  <c r="G54" i="34"/>
  <c r="G56" i="34" s="1"/>
  <c r="H42" i="16"/>
  <c r="H49" i="16" s="1"/>
  <c r="J30" i="27"/>
  <c r="J36" i="16"/>
  <c r="J41" i="16"/>
  <c r="J19" i="16"/>
  <c r="D13" i="16"/>
  <c r="D16" i="16" s="1"/>
  <c r="D42" i="16" s="1"/>
  <c r="D49" i="16" s="1"/>
  <c r="E10" i="30"/>
  <c r="G46" i="32"/>
  <c r="G53" i="32" s="1"/>
  <c r="J11" i="32"/>
  <c r="E9" i="30"/>
  <c r="F9" i="30"/>
  <c r="H11" i="30"/>
  <c r="H51" i="34"/>
  <c r="F51" i="34"/>
  <c r="F58" i="34" s="1"/>
  <c r="D16" i="34"/>
  <c r="D51" i="34" s="1"/>
  <c r="J50" i="34"/>
  <c r="D16" i="33"/>
  <c r="D51" i="33" s="1"/>
  <c r="J13" i="33"/>
  <c r="J16" i="33" s="1"/>
  <c r="E51" i="33"/>
  <c r="E58" i="33" s="1"/>
  <c r="F51" i="33"/>
  <c r="F58" i="33" s="1"/>
  <c r="G51" i="33"/>
  <c r="G58" i="33" s="1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H34" i="27"/>
  <c r="H40" i="27" s="1"/>
  <c r="J12" i="27"/>
  <c r="G34" i="27"/>
  <c r="G40" i="27" s="1"/>
  <c r="E8" i="30"/>
  <c r="D34" i="27"/>
  <c r="D40" i="27" s="1"/>
  <c r="J42" i="28"/>
  <c r="J40" i="28"/>
  <c r="H13" i="30"/>
  <c r="F13" i="30"/>
  <c r="G12" i="30"/>
  <c r="J33" i="28"/>
  <c r="J22" i="28"/>
  <c r="D12" i="30"/>
  <c r="E12" i="30"/>
  <c r="G11" i="30"/>
  <c r="J26" i="28"/>
  <c r="J18" i="28"/>
  <c r="H8" i="30"/>
  <c r="E37" i="28"/>
  <c r="E44" i="28" s="1"/>
  <c r="J11" i="28"/>
  <c r="J14" i="28" s="1"/>
  <c r="D37" i="28"/>
  <c r="D44" i="28" s="1"/>
  <c r="G37" i="28"/>
  <c r="G44" i="28" s="1"/>
  <c r="F8" i="30"/>
  <c r="G8" i="30"/>
  <c r="H37" i="28"/>
  <c r="H44" i="28" s="1"/>
  <c r="G7" i="30"/>
  <c r="F37" i="28"/>
  <c r="F7" i="30"/>
  <c r="D7" i="30"/>
  <c r="J9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34" i="27"/>
  <c r="E40" i="27" s="1"/>
  <c r="F34" i="27"/>
  <c r="F40" i="27" s="1"/>
  <c r="J11" i="16"/>
  <c r="J55" i="29"/>
  <c r="J49" i="29"/>
  <c r="J36" i="28"/>
  <c r="J38" i="27"/>
  <c r="E42" i="16"/>
  <c r="G42" i="16"/>
  <c r="G49" i="16" s="1"/>
  <c r="F42" i="16"/>
  <c r="F49" i="16" s="1"/>
  <c r="E56" i="34" l="1"/>
  <c r="E58" i="34" s="1"/>
  <c r="H58" i="34"/>
  <c r="J13" i="16"/>
  <c r="J16" i="16" s="1"/>
  <c r="G58" i="34"/>
  <c r="D54" i="34"/>
  <c r="D56" i="34" s="1"/>
  <c r="J56" i="34" s="1"/>
  <c r="D8" i="30"/>
  <c r="J8" i="30" s="1"/>
  <c r="J16" i="30"/>
  <c r="E49" i="16"/>
  <c r="J42" i="16"/>
  <c r="J49" i="16" s="1"/>
  <c r="D23" i="30" s="1"/>
  <c r="J10" i="30"/>
  <c r="J11" i="30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37" i="28"/>
  <c r="J44" i="28" s="1"/>
  <c r="D25" i="30" s="1"/>
  <c r="G14" i="30"/>
  <c r="G18" i="30" s="1"/>
  <c r="J7" i="30"/>
  <c r="F44" i="28"/>
  <c r="H14" i="30"/>
  <c r="H18" i="30" s="1"/>
  <c r="J13" i="30"/>
  <c r="J50" i="31"/>
  <c r="J57" i="31" s="1"/>
  <c r="J50" i="29"/>
  <c r="J57" i="29" s="1"/>
  <c r="J34" i="27"/>
  <c r="J40" i="27" s="1"/>
  <c r="D24" i="30" s="1"/>
  <c r="D58" i="34" l="1"/>
  <c r="D14" i="30"/>
  <c r="D29" i="30"/>
  <c r="E24" i="30" s="1"/>
  <c r="J54" i="34"/>
  <c r="J14" i="30"/>
  <c r="J18" i="30" s="1"/>
  <c r="D18" i="30"/>
  <c r="E25" i="30" l="1"/>
  <c r="E23" i="30"/>
  <c r="E29" i="30" l="1"/>
</calcChain>
</file>

<file path=xl/sharedStrings.xml><?xml version="1.0" encoding="utf-8"?>
<sst xmlns="http://schemas.openxmlformats.org/spreadsheetml/2006/main" count="513" uniqueCount="95">
  <si>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</si>
  <si>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</si>
  <si>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</si>
  <si>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</si>
  <si>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</si>
  <si>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</si>
  <si>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</si>
  <si>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</si>
  <si>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</si>
  <si>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</si>
  <si>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</si>
  <si>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</si>
  <si>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</si>
  <si>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</si>
  <si>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</si>
  <si>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</si>
  <si>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</si>
  <si>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</si>
  <si>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</si>
  <si>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</si>
  <si>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</si>
  <si>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</si>
  <si>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</si>
  <si>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</si>
  <si>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</si>
  <si>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</si>
  <si>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</si>
  <si>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</si>
  <si>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</si>
  <si>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</si>
  <si>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</si>
  <si>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</si>
  <si>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</si>
  <si>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</si>
  <si>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</si>
  <si>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</si>
  <si>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</si>
  <si>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</si>
  <si>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</si>
  <si>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</si>
  <si>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</si>
  <si>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</si>
  <si>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</si>
  <si>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</si>
  <si>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</si>
  <si>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</si>
  <si>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</si>
  <si>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</si>
  <si>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</si>
  <si>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</si>
  <si>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</si>
  <si>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</si>
  <si>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</si>
  <si>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</si>
  <si>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</si>
  <si>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</si>
  <si>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</si>
  <si>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</si>
  <si>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</si>
  <si>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</si>
  <si>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</si>
  <si>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</si>
  <si>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</si>
  <si>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</si>
  <si>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</si>
  <si>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</si>
  <si>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</si>
  <si>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</si>
  <si>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</si>
  <si>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</si>
  <si>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</si>
  <si>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</si>
  <si>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</si>
  <si>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</si>
  <si>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</si>
  <si>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 xml:space="preserve">Project Manager @ $87,400/yr, .1 FTE, with salary increase </t>
  </si>
  <si>
    <t xml:space="preserve">Project Staff @ $57,000 1 FTE each year with salary increase </t>
  </si>
  <si>
    <t>Professional Service</t>
  </si>
  <si>
    <t>Construction</t>
  </si>
  <si>
    <t>23.15% (FICA &amp; Pension)</t>
  </si>
  <si>
    <t>FTE x 12,725 flat rate health, dental</t>
  </si>
  <si>
    <t>Municipal Green Planning</t>
  </si>
  <si>
    <t>Sustainable Community Fund</t>
  </si>
  <si>
    <t>NE Quadrant Renewable Energy</t>
  </si>
  <si>
    <t>Green Building Showcase</t>
  </si>
  <si>
    <t>Municipal Tree Canopy</t>
  </si>
  <si>
    <t>EV Accessibility</t>
  </si>
  <si>
    <t>EV Street Charging</t>
  </si>
  <si>
    <t>CTEN - Building Conversion</t>
  </si>
  <si>
    <t>Reuse/Repair</t>
  </si>
  <si>
    <t>Organics Collection Incentive</t>
  </si>
  <si>
    <t>Police Dept EV Deployment</t>
  </si>
  <si>
    <t>Public Education/Outreach</t>
  </si>
  <si>
    <t>Professional Services (design, bid, construction management)</t>
  </si>
  <si>
    <t>Construction (construction of cap, gas collection/destruction, leachate pipelin, and solar array)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</si>
</sst>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8" fillId="0" borderId="1" xfId="0" applyFont="1" applyBorder="1" applyAlignment="1">
      <alignment horizontal="left" wrapText="1" indent="2"/>
    </xf>
    <xf numFmtId="6" fontId="18" fillId="0" borderId="1" xfId="0" applyNumberFormat="1" applyFont="1" applyBorder="1" applyAlignment="1">
      <alignment wrapText="1"/>
    </xf>
    <xf numFmtId="6" fontId="19" fillId="0" borderId="0" xfId="0" applyNumberFormat="1" applyFont="1"/>
    <xf numFmtId="0" fontId="19" fillId="0" borderId="0" xfId="0" applyFont="1"/>
    <xf numFmtId="0" fontId="18" fillId="0" borderId="1" xfId="0" applyFont="1" applyBorder="1" applyAlignment="1">
      <alignment wrapText="1"/>
    </xf>
    <xf numFmtId="6" fontId="19" fillId="0" borderId="1" xfId="0" applyNumberFormat="1" applyFont="1" applyBorder="1" applyAlignment="1">
      <alignment wrapText="1"/>
    </xf>
    <xf numFmtId="6" fontId="18" fillId="7" borderId="1" xfId="0" applyNumberFormat="1" applyFont="1" applyFill="1" applyBorder="1" applyAlignment="1">
      <alignment horizontal="left" vertical="top" wrapText="1"/>
    </xf>
    <xf numFmtId="6" fontId="18" fillId="7" borderId="8" xfId="0" applyNumberFormat="1" applyFont="1" applyFill="1" applyBorder="1" applyAlignment="1">
      <alignment wrapText="1"/>
    </xf>
    <xf numFmtId="6" fontId="18" fillId="7" borderId="1" xfId="0" applyNumberFormat="1" applyFont="1" applyFill="1" applyBorder="1" applyAlignment="1">
      <alignment wrapText="1"/>
    </xf>
    <xf numFmtId="0" fontId="19" fillId="8" borderId="0" xfId="0" applyFont="1" applyFill="1"/>
    <xf numFmtId="6" fontId="18" fillId="4" borderId="1" xfId="0" applyNumberFormat="1" applyFont="1" applyFill="1" applyBorder="1" applyAlignment="1">
      <alignment wrapText="1"/>
    </xf>
    <xf numFmtId="0" fontId="19" fillId="0" borderId="1" xfId="0" applyFont="1" applyBorder="1" applyAlignment="1">
      <alignment wrapText="1"/>
    </xf>
    <xf numFmtId="0" fontId="19" fillId="0" borderId="1" xfId="0" applyFont="1" applyBorder="1"/>
    <xf numFmtId="6" fontId="20" fillId="0" borderId="12" xfId="0" applyNumberFormat="1" applyFont="1" applyBorder="1" applyAlignment="1">
      <alignment wrapText="1"/>
    </xf>
    <xf numFmtId="43" fontId="0" fillId="0" borderId="0" xfId="3" applyFont="1"/>
    <xf numFmtId="165" fontId="0" fillId="0" borderId="0" xfId="0" applyNumberFormat="1"/>
    <xf numFmtId="0" fontId="18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9" fontId="18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21" fillId="0" borderId="0" xfId="0" applyFont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28"/>
  <sheetViews>
    <sheetView showGridLines="0" topLeftCell="A16" zoomScale="90" zoomScaleNormal="90" workbookViewId="0">
      <selection activeCell="F58" sqref="F58"/>
    </sheetView>
  </sheetViews>
  <sheetFormatPr defaultRowHeight="14.5" x14ac:dyDescent="0.35"/>
  <cols>
    <col min="1" max="1" width="1.81640625" customWidth="1"/>
    <col min="5" max="5" width="13.453125" bestFit="1" customWidth="1"/>
    <col min="6" max="6" width="14.453125" bestFit="1" customWidth="1"/>
    <col min="7" max="9" width="14.453125" customWidth="1"/>
    <col min="10" max="10" width="10.81640625" bestFit="1" customWidth="1"/>
    <col min="11" max="11" width="15.54296875" customWidth="1"/>
    <col min="18" max="18" width="37.54296875" customWidth="1"/>
  </cols>
  <sheetData>
    <row r="1" spans="4:11" ht="10.5" customHeight="1" x14ac:dyDescent="0.35"/>
    <row r="2" spans="4:11" x14ac:dyDescent="0.35">
      <c r="D2" s="3"/>
      <c r="E2" s="3"/>
      <c r="J2" s="33"/>
      <c r="K2" s="3"/>
    </row>
    <row r="3" spans="4:11" x14ac:dyDescent="0.35">
      <c r="D3" s="3"/>
      <c r="E3" s="3"/>
      <c r="J3" s="31"/>
      <c r="K3" s="32"/>
    </row>
    <row r="4" spans="4:11" x14ac:dyDescent="0.35">
      <c r="D4" s="4"/>
      <c r="E4" s="3"/>
    </row>
    <row r="9" spans="4:11" x14ac:dyDescent="0.35">
      <c r="J9" s="21"/>
    </row>
    <row r="17" spans="5:18" x14ac:dyDescent="0.35">
      <c r="E17" s="34"/>
      <c r="F17" s="34"/>
      <c r="G17" s="34"/>
      <c r="H17" s="34"/>
      <c r="I17" s="34"/>
    </row>
    <row r="18" spans="5:18" x14ac:dyDescent="0.35">
      <c r="E18" s="34"/>
      <c r="F18" s="34"/>
      <c r="G18" s="34"/>
      <c r="H18" s="34"/>
      <c r="I18" s="34"/>
    </row>
    <row r="27" spans="5:18" ht="23.5" x14ac:dyDescent="0.55000000000000004">
      <c r="Q27" s="30"/>
    </row>
    <row r="28" spans="5:18" x14ac:dyDescent="0.35">
      <c r="Q28" s="59"/>
      <c r="R28" s="60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796875" defaultRowHeight="14.5" x14ac:dyDescent="0.35"/>
  <cols>
    <col min="1" max="1" width="3.1796875" customWidth="1"/>
    <col min="2" max="2" width="12.1796875" customWidth="1"/>
    <col min="3" max="3" width="52.81640625" customWidth="1"/>
    <col min="4" max="4" width="12.81640625" style="6" customWidth="1"/>
    <col min="5" max="5" width="12.54296875" style="2" customWidth="1"/>
    <col min="6" max="7" width="12.453125" customWidth="1"/>
    <col min="8" max="8" width="12.54296875" style="2" customWidth="1"/>
    <col min="9" max="9" width="0.81640625" style="7" customWidth="1"/>
    <col min="10" max="10" width="13.54296875" customWidth="1"/>
    <col min="11" max="11" width="10.1796875" customWidth="1"/>
  </cols>
  <sheetData>
    <row r="2" spans="2:39" ht="23.5" x14ac:dyDescent="0.55000000000000004">
      <c r="B2" s="30" t="s">
        <v>29</v>
      </c>
    </row>
    <row r="3" spans="2:39" x14ac:dyDescent="0.35">
      <c r="B3" s="5"/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25" t="s">
        <v>65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29" x14ac:dyDescent="0.35">
      <c r="B9" s="23"/>
      <c r="C9" s="25" t="s">
        <v>43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35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35">
      <c r="B13" s="23"/>
      <c r="C13" s="25" t="s">
        <v>44</v>
      </c>
      <c r="D13" s="15">
        <f>0.17*D11</f>
        <v>11900</v>
      </c>
      <c r="E13" s="15">
        <f>0.17*E11</f>
        <v>12750.000000000002</v>
      </c>
      <c r="F13" s="15">
        <f>0.17*F11</f>
        <v>13600.000000000002</v>
      </c>
      <c r="G13" s="15">
        <f>0.17*G11</f>
        <v>14450.000000000002</v>
      </c>
      <c r="H13" s="15">
        <f>0.17*H11</f>
        <v>15300.000000000002</v>
      </c>
      <c r="J13" s="15">
        <f>SUM(D13:H13)</f>
        <v>68000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>SUM(D15:H15)</f>
        <v>0</v>
      </c>
    </row>
    <row r="16" spans="2:39" x14ac:dyDescent="0.35">
      <c r="B16" s="23"/>
      <c r="C16" s="9" t="s">
        <v>13</v>
      </c>
      <c r="D16" s="16">
        <f>SUM(D13:D15)</f>
        <v>11900</v>
      </c>
      <c r="E16" s="16">
        <f t="shared" ref="E16:J16" si="1">SUM(E13:E15)</f>
        <v>12750.000000000002</v>
      </c>
      <c r="F16" s="16">
        <f t="shared" si="1"/>
        <v>13600.000000000002</v>
      </c>
      <c r="G16" s="16">
        <f t="shared" si="1"/>
        <v>14450.000000000002</v>
      </c>
      <c r="H16" s="16">
        <f t="shared" si="1"/>
        <v>15300.000000000002</v>
      </c>
      <c r="I16" s="7">
        <f t="shared" si="1"/>
        <v>0</v>
      </c>
      <c r="J16" s="16">
        <f t="shared" si="1"/>
        <v>68000</v>
      </c>
    </row>
    <row r="17" spans="2:10" x14ac:dyDescent="0.35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35">
      <c r="B18" s="23"/>
      <c r="C18" s="25" t="s">
        <v>60</v>
      </c>
      <c r="D18" s="13"/>
      <c r="E18" s="10"/>
      <c r="F18" s="10"/>
      <c r="G18" s="10"/>
      <c r="H18" s="10"/>
      <c r="J18" s="15" t="s">
        <v>31</v>
      </c>
    </row>
    <row r="19" spans="2:10" x14ac:dyDescent="0.35">
      <c r="B19" s="23"/>
      <c r="C19" s="29" t="s">
        <v>45</v>
      </c>
      <c r="D19" s="15" t="s">
        <v>35</v>
      </c>
      <c r="E19" s="11" t="s">
        <v>35</v>
      </c>
      <c r="F19" s="11" t="s">
        <v>35</v>
      </c>
      <c r="G19" s="11"/>
      <c r="H19" s="11"/>
      <c r="J19" s="15"/>
    </row>
    <row r="20" spans="2:10" x14ac:dyDescent="0.35">
      <c r="B20" s="23"/>
      <c r="C20" s="29" t="s">
        <v>46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5">
      <c r="B21" s="23"/>
      <c r="C21" s="29" t="s">
        <v>47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2">SUM(D21:H21)</f>
        <v>250</v>
      </c>
    </row>
    <row r="22" spans="2:10" x14ac:dyDescent="0.35">
      <c r="B22" s="23"/>
      <c r="C22" s="25" t="s">
        <v>66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2"/>
        <v>3000</v>
      </c>
    </row>
    <row r="23" spans="2:10" x14ac:dyDescent="0.35">
      <c r="B23" s="23"/>
      <c r="C23" s="29" t="s">
        <v>49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2"/>
        <v>1225</v>
      </c>
    </row>
    <row r="24" spans="2:10" x14ac:dyDescent="0.35">
      <c r="B24" s="23"/>
      <c r="C24" s="29" t="s">
        <v>50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2"/>
        <v>225</v>
      </c>
    </row>
    <row r="25" spans="2:10" x14ac:dyDescent="0.35">
      <c r="B25" s="23"/>
      <c r="C25" s="29" t="s">
        <v>51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2"/>
        <v>400</v>
      </c>
    </row>
    <row r="26" spans="2:10" x14ac:dyDescent="0.3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2"/>
        <v>0</v>
      </c>
    </row>
    <row r="27" spans="2:10" x14ac:dyDescent="0.35">
      <c r="B27" s="23"/>
      <c r="C27" s="9" t="s">
        <v>14</v>
      </c>
      <c r="D27" s="16">
        <f>SUM(D20:D26)</f>
        <v>1420</v>
      </c>
      <c r="E27" s="16">
        <f>SUM(E20:E26)</f>
        <v>1420</v>
      </c>
      <c r="F27" s="16">
        <f>SUM(F20:F26)</f>
        <v>1420</v>
      </c>
      <c r="G27" s="16">
        <f>SUM(G20:G26)</f>
        <v>1420</v>
      </c>
      <c r="H27" s="16">
        <f>SUM(H20:H26)</f>
        <v>1420</v>
      </c>
      <c r="J27" s="16">
        <f>SUM(D27:H27)</f>
        <v>7100</v>
      </c>
    </row>
    <row r="28" spans="2:10" x14ac:dyDescent="0.35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51" si="3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>SUM(E29:E30)</f>
        <v>0</v>
      </c>
      <c r="F31" s="12">
        <f>SUM(F29:F30)</f>
        <v>0</v>
      </c>
      <c r="G31" s="12">
        <f>SUM(G29:G30)</f>
        <v>0</v>
      </c>
      <c r="H31" s="12">
        <f>SUM(H29:H30)</f>
        <v>0</v>
      </c>
      <c r="J31" s="16">
        <f t="shared" si="3"/>
        <v>0</v>
      </c>
    </row>
    <row r="32" spans="2:10" x14ac:dyDescent="0.35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0" x14ac:dyDescent="0.35">
      <c r="B33" s="23"/>
      <c r="C33" s="25" t="s">
        <v>54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3"/>
        <v>2500</v>
      </c>
    </row>
    <row r="34" spans="2:10" x14ac:dyDescent="0.35">
      <c r="B34" s="23"/>
      <c r="C34" s="25"/>
      <c r="D34" s="15"/>
      <c r="E34" s="11"/>
      <c r="F34" s="11"/>
      <c r="G34" s="11"/>
      <c r="H34" s="11"/>
      <c r="J34" s="15">
        <f t="shared" si="3"/>
        <v>0</v>
      </c>
    </row>
    <row r="35" spans="2:10" x14ac:dyDescent="0.35">
      <c r="B35" s="23"/>
      <c r="C35" s="9" t="s">
        <v>16</v>
      </c>
      <c r="D35" s="16">
        <f>SUM(D33:D34)</f>
        <v>2500</v>
      </c>
      <c r="E35" s="16">
        <f>SUM(E33:E34)</f>
        <v>0</v>
      </c>
      <c r="F35" s="16">
        <f>SUM(F33:F34)</f>
        <v>0</v>
      </c>
      <c r="G35" s="16">
        <f>SUM(G33:G34)</f>
        <v>0</v>
      </c>
      <c r="H35" s="16">
        <f>SUM(H33:H34)</f>
        <v>0</v>
      </c>
      <c r="J35" s="16">
        <f t="shared" si="3"/>
        <v>2500</v>
      </c>
    </row>
    <row r="36" spans="2:10" x14ac:dyDescent="0.35">
      <c r="B36" s="23"/>
      <c r="C36" s="14" t="s">
        <v>37</v>
      </c>
      <c r="D36" s="13" t="s">
        <v>31</v>
      </c>
      <c r="E36" s="10"/>
      <c r="F36" s="10"/>
      <c r="G36" s="10"/>
      <c r="H36" s="10"/>
      <c r="J36" s="15"/>
    </row>
    <row r="37" spans="2:10" ht="29" x14ac:dyDescent="0.35">
      <c r="B37" s="23"/>
      <c r="C37" s="57" t="s">
        <v>67</v>
      </c>
      <c r="D37" s="15"/>
      <c r="E37" s="15"/>
      <c r="F37" s="15"/>
      <c r="G37" s="15"/>
      <c r="H37" s="15"/>
      <c r="I37" s="35"/>
      <c r="J37" s="15">
        <f t="shared" si="3"/>
        <v>0</v>
      </c>
    </row>
    <row r="38" spans="2:10" x14ac:dyDescent="0.35">
      <c r="B38" s="23"/>
      <c r="C38" s="25" t="s">
        <v>68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3"/>
        <v>6200000</v>
      </c>
    </row>
    <row r="39" spans="2:10" x14ac:dyDescent="0.35">
      <c r="B39" s="23"/>
      <c r="C39" s="25" t="s">
        <v>69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3"/>
        <v>3142000</v>
      </c>
    </row>
    <row r="40" spans="2:10" x14ac:dyDescent="0.35">
      <c r="B40" s="23"/>
      <c r="C40" s="25" t="s">
        <v>70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3"/>
        <v>850000</v>
      </c>
    </row>
    <row r="41" spans="2:10" x14ac:dyDescent="0.35">
      <c r="B41" s="23"/>
      <c r="C41" s="25" t="s">
        <v>71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3"/>
        <v>328400</v>
      </c>
    </row>
    <row r="42" spans="2:10" x14ac:dyDescent="0.35">
      <c r="B42" s="23"/>
      <c r="C42" s="9" t="s">
        <v>17</v>
      </c>
      <c r="D42" s="16">
        <f>SUM(D37:D41)</f>
        <v>0</v>
      </c>
      <c r="E42" s="16">
        <f>SUM(E37:E41)</f>
        <v>10274100</v>
      </c>
      <c r="F42" s="16">
        <f>SUM(F37:F41)</f>
        <v>82100</v>
      </c>
      <c r="G42" s="16">
        <f>SUM(G37:G41)</f>
        <v>82100</v>
      </c>
      <c r="H42" s="16">
        <f>SUM(H37:H41)</f>
        <v>82100</v>
      </c>
      <c r="J42" s="16">
        <f t="shared" si="3"/>
        <v>10520400</v>
      </c>
    </row>
    <row r="43" spans="2:10" x14ac:dyDescent="0.35">
      <c r="B43" s="23"/>
      <c r="C43" s="14" t="s">
        <v>38</v>
      </c>
      <c r="D43" s="13" t="s">
        <v>31</v>
      </c>
      <c r="E43" s="10"/>
      <c r="F43" s="10"/>
      <c r="G43" s="10"/>
      <c r="H43" s="10"/>
      <c r="J43" s="15"/>
    </row>
    <row r="44" spans="2:10" ht="29" x14ac:dyDescent="0.35">
      <c r="B44" s="23"/>
      <c r="C44" s="25" t="s">
        <v>72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3"/>
        <v>20000</v>
      </c>
    </row>
    <row r="45" spans="2:10" x14ac:dyDescent="0.3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3"/>
        <v>0</v>
      </c>
    </row>
    <row r="46" spans="2:10" x14ac:dyDescent="0.3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3"/>
        <v>0</v>
      </c>
    </row>
    <row r="47" spans="2:10" x14ac:dyDescent="0.35">
      <c r="B47" s="23"/>
      <c r="C47" s="25"/>
      <c r="D47" s="15"/>
      <c r="E47" s="11"/>
      <c r="F47" s="11"/>
      <c r="G47" s="11"/>
      <c r="H47" s="11"/>
      <c r="J47" s="15">
        <f t="shared" si="3"/>
        <v>0</v>
      </c>
    </row>
    <row r="48" spans="2:10" x14ac:dyDescent="0.35">
      <c r="B48" s="23"/>
      <c r="C48" s="25"/>
      <c r="D48" s="15"/>
      <c r="E48" s="11"/>
      <c r="F48" s="11"/>
      <c r="G48" s="11"/>
      <c r="H48" s="11"/>
      <c r="J48" s="15">
        <f t="shared" si="3"/>
        <v>0</v>
      </c>
    </row>
    <row r="49" spans="2:10" x14ac:dyDescent="0.35">
      <c r="B49" s="23"/>
      <c r="C49" s="10"/>
      <c r="D49" s="15"/>
      <c r="E49" s="11"/>
      <c r="F49" s="11"/>
      <c r="G49" s="11"/>
      <c r="H49" s="11"/>
      <c r="J49" s="15">
        <f t="shared" si="3"/>
        <v>0</v>
      </c>
    </row>
    <row r="50" spans="2:10" x14ac:dyDescent="0.35">
      <c r="B50" s="24"/>
      <c r="C50" s="9" t="s">
        <v>18</v>
      </c>
      <c r="D50" s="16">
        <f>SUM(D44:D49)</f>
        <v>4000</v>
      </c>
      <c r="E50" s="16">
        <f>SUM(E44:E49)</f>
        <v>4000</v>
      </c>
      <c r="F50" s="16">
        <f>SUM(F44:F49)</f>
        <v>4000</v>
      </c>
      <c r="G50" s="16">
        <f>SUM(G44:G49)</f>
        <v>4000</v>
      </c>
      <c r="H50" s="16">
        <f>SUM(H44:H49)</f>
        <v>4000</v>
      </c>
      <c r="J50" s="16">
        <f t="shared" si="3"/>
        <v>20000</v>
      </c>
    </row>
    <row r="51" spans="2:10" x14ac:dyDescent="0.35">
      <c r="B51" s="24"/>
      <c r="C51" s="9" t="s">
        <v>19</v>
      </c>
      <c r="D51" s="16">
        <f>SUM(D50,D42,D35,D31,D27,D16,D11)</f>
        <v>89820</v>
      </c>
      <c r="E51" s="16">
        <f>SUM(E50,E42,E35,E31,E27,E16,E11)</f>
        <v>10367270</v>
      </c>
      <c r="F51" s="16">
        <f>SUM(F50,F42,F35,F31,F27,F16,F11)</f>
        <v>181120</v>
      </c>
      <c r="G51" s="16">
        <f>SUM(G50,G42,G35,G31,G27,G16,G11)</f>
        <v>186970</v>
      </c>
      <c r="H51" s="16">
        <f>SUM(H50,H42,H35,H31,H27,H16,H11)</f>
        <v>192820</v>
      </c>
      <c r="J51" s="16">
        <f t="shared" si="3"/>
        <v>11018000</v>
      </c>
    </row>
    <row r="52" spans="2:10" x14ac:dyDescent="0.35">
      <c r="B52" s="6"/>
      <c r="D52"/>
      <c r="E52"/>
      <c r="H52"/>
      <c r="I52"/>
      <c r="J52" t="s">
        <v>20</v>
      </c>
    </row>
    <row r="53" spans="2:10" x14ac:dyDescent="0.35">
      <c r="B53" s="22" t="s">
        <v>39</v>
      </c>
      <c r="C53" s="17" t="s">
        <v>39</v>
      </c>
      <c r="D53" s="18"/>
      <c r="E53" s="18"/>
      <c r="F53" s="18"/>
      <c r="G53" s="18"/>
      <c r="H53" s="18"/>
      <c r="I53"/>
      <c r="J53" s="18" t="s">
        <v>20</v>
      </c>
    </row>
    <row r="54" spans="2:10" ht="29" x14ac:dyDescent="0.35">
      <c r="B54" s="23"/>
      <c r="C54" s="25" t="s">
        <v>73</v>
      </c>
      <c r="D54" s="15">
        <f>0.4*(D11+D16)</f>
        <v>32760</v>
      </c>
      <c r="E54" s="15">
        <f>0.4*(E11+E16)</f>
        <v>35100</v>
      </c>
      <c r="F54" s="15">
        <f>0.4*(F11+F16)</f>
        <v>37440</v>
      </c>
      <c r="G54" s="15">
        <f>0.4*(G11+G16)</f>
        <v>39780</v>
      </c>
      <c r="H54" s="15">
        <f>0.4*(H11+H16)</f>
        <v>42120</v>
      </c>
      <c r="J54" s="15">
        <f>SUM(D54:H54)</f>
        <v>187200</v>
      </c>
    </row>
    <row r="55" spans="2:10" x14ac:dyDescent="0.35">
      <c r="B55" s="23"/>
      <c r="C55" s="25"/>
      <c r="D55" s="13"/>
      <c r="E55" s="10"/>
      <c r="F55" s="10"/>
      <c r="G55" s="10"/>
      <c r="H55" s="10"/>
      <c r="J55" s="15">
        <f>SUM(D55:H55)</f>
        <v>0</v>
      </c>
    </row>
    <row r="56" spans="2:10" x14ac:dyDescent="0.35">
      <c r="B56" s="24"/>
      <c r="C56" s="9" t="s">
        <v>21</v>
      </c>
      <c r="D56" s="16">
        <f>SUM(D54:D55)</f>
        <v>32760</v>
      </c>
      <c r="E56" s="16">
        <f>SUM(E54:E55)</f>
        <v>35100</v>
      </c>
      <c r="F56" s="16">
        <f>SUM(F54:F55)</f>
        <v>37440</v>
      </c>
      <c r="G56" s="16">
        <f>SUM(G54:G55)</f>
        <v>39780</v>
      </c>
      <c r="H56" s="16">
        <f>SUM(H54:H55)</f>
        <v>42120</v>
      </c>
      <c r="J56" s="16">
        <f>SUM(D56:H56)</f>
        <v>187200</v>
      </c>
    </row>
    <row r="57" spans="2:10" ht="15" thickBot="1" x14ac:dyDescent="0.4">
      <c r="B57" s="6"/>
      <c r="D57"/>
      <c r="E57"/>
      <c r="H57"/>
      <c r="I57"/>
      <c r="J57" t="s">
        <v>20</v>
      </c>
    </row>
    <row r="58" spans="2:10" s="1" customFormat="1" ht="29.5" thickBot="1" x14ac:dyDescent="0.4">
      <c r="B58" s="19" t="s">
        <v>22</v>
      </c>
      <c r="C58" s="19"/>
      <c r="D58" s="20">
        <f>SUM(D56,D51)</f>
        <v>122580</v>
      </c>
      <c r="E58" s="20">
        <f t="shared" ref="E58:J58" si="4">SUM(E56,E51)</f>
        <v>10402370</v>
      </c>
      <c r="F58" s="20">
        <f t="shared" si="4"/>
        <v>218560</v>
      </c>
      <c r="G58" s="20">
        <f t="shared" si="4"/>
        <v>226750</v>
      </c>
      <c r="H58" s="20">
        <f t="shared" si="4"/>
        <v>234940</v>
      </c>
      <c r="I58" s="7">
        <f>SUM(I56,I51)</f>
        <v>0</v>
      </c>
      <c r="J58" s="20">
        <f t="shared" si="4"/>
        <v>11205200</v>
      </c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  <row r="73" spans="2:2" x14ac:dyDescent="0.3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B2:AM30"/>
  <sheetViews>
    <sheetView showGridLines="0" tabSelected="1" topLeftCell="A7" zoomScale="83" zoomScaleNormal="85" workbookViewId="0">
      <selection activeCell="D7" sqref="D7:D8"/>
    </sheetView>
  </sheetViews>
  <sheetFormatPr defaultColWidth="9.1796875" defaultRowHeight="15" customHeight="1" x14ac:dyDescent="0.35"/>
  <cols>
    <col min="1" max="1" width="3.1796875" customWidth="1"/>
    <col min="2" max="2" width="12.1796875" customWidth="1"/>
    <col min="3" max="3" width="29.1796875" customWidth="1"/>
    <col min="4" max="4" width="12.81640625" style="6" bestFit="1" customWidth="1"/>
    <col min="5" max="5" width="11.81640625" style="2" customWidth="1"/>
    <col min="6" max="6" width="12.1796875" customWidth="1"/>
    <col min="7" max="7" width="11.453125" customWidth="1"/>
    <col min="8" max="8" width="13.90625" style="2" bestFit="1" customWidth="1"/>
    <col min="9" max="9" width="3.54296875" style="7" customWidth="1"/>
    <col min="10" max="10" width="13.6328125" bestFit="1" customWidth="1"/>
    <col min="11" max="11" width="10.1796875" customWidth="1"/>
  </cols>
  <sheetData>
    <row r="2" spans="2:39" ht="23.5" x14ac:dyDescent="0.55000000000000004">
      <c r="B2" s="30" t="s">
        <v>0</v>
      </c>
    </row>
    <row r="3" spans="2:39" ht="26.5" customHeight="1" x14ac:dyDescent="0.35">
      <c r="B3" s="85" t="s">
        <v>1</v>
      </c>
      <c r="C3" s="85"/>
      <c r="D3" s="85"/>
      <c r="E3" s="85"/>
      <c r="F3" s="85"/>
      <c r="G3" s="85"/>
      <c r="H3" s="85"/>
      <c r="I3" s="85"/>
      <c r="J3" s="85"/>
    </row>
    <row r="4" spans="2:39" ht="15" customHeight="1" x14ac:dyDescent="0.35">
      <c r="B4" s="5"/>
    </row>
    <row r="5" spans="2:39" ht="18.5" x14ac:dyDescent="0.45">
      <c r="B5" s="45" t="s">
        <v>2</v>
      </c>
      <c r="C5" s="46"/>
      <c r="D5" s="46"/>
      <c r="E5" s="46"/>
      <c r="F5" s="46"/>
      <c r="G5" s="46"/>
      <c r="H5" s="46"/>
      <c r="I5" s="46"/>
      <c r="J5" s="64"/>
    </row>
    <row r="6" spans="2:39" ht="17.149999999999999" customHeight="1" x14ac:dyDescent="0.3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5" t="s">
        <v>10</v>
      </c>
    </row>
    <row r="7" spans="2:39" s="5" customFormat="1" ht="14.5" x14ac:dyDescent="0.35">
      <c r="B7" s="22" t="s">
        <v>11</v>
      </c>
      <c r="C7" s="51" t="s">
        <v>12</v>
      </c>
      <c r="D7" s="76">
        <f>'Measure 1 Budget'!D11+'Measure 2 Budget'!D9+'Measure 3 Budget'!D9+'Measure 4 Budget'!D11+'Measure 5 Budget'!D11</f>
        <v>65740</v>
      </c>
      <c r="E7" s="76">
        <f>'Measure 1 Budget'!E11+'Measure 2 Budget'!E9+'Measure 3 Budget'!E9+'Measure 4 Budget'!E11+'Measure 5 Budget'!E11</f>
        <v>41540</v>
      </c>
      <c r="F7" s="76">
        <f>'Measure 1 Budget'!F11+'Measure 2 Budget'!F9+'Measure 3 Budget'!F9+'Measure 4 Budget'!F11+'Measure 5 Budget'!F11</f>
        <v>44310</v>
      </c>
      <c r="G7" s="76">
        <f>'Measure 1 Budget'!G11+'Measure 2 Budget'!G9+'Measure 3 Budget'!G9+'Measure 4 Budget'!G11+'Measure 5 Budget'!G11</f>
        <v>47090</v>
      </c>
      <c r="H7" s="76">
        <f>'Measure 1 Budget'!H11+'Measure 2 Budget'!H9+'Measure 3 Budget'!H9+'Measure 4 Budget'!H11+'Measure 5 Budget'!H11</f>
        <v>49875</v>
      </c>
      <c r="I7" s="77"/>
      <c r="J7" s="76">
        <f>SUM(D7:I7)</f>
        <v>248555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5" x14ac:dyDescent="0.35">
      <c r="B8" s="23"/>
      <c r="C8" s="51" t="s">
        <v>13</v>
      </c>
      <c r="D8" s="76">
        <f>'Measure 1 Budget'!D16+'Measure 2 Budget'!D12+'Measure 3 Budget'!D14+'Measure 4 Budget'!D16+'Measure 5 Budget'!D16</f>
        <v>29216.310000000005</v>
      </c>
      <c r="E8" s="76">
        <f>'Measure 1 Budget'!E16+'Measure 2 Budget'!E12+'Measure 3 Budget'!E14+'Measure 4 Budget'!E16</f>
        <v>23614.010000000002</v>
      </c>
      <c r="F8" s="76">
        <f>'Measure 1 Budget'!F16+'Measure 2 Budget'!F12+'Measure 3 Budget'!F14+'Measure 4 Budget'!F16</f>
        <v>24255.265000000003</v>
      </c>
      <c r="G8" s="76">
        <f>'Measure 1 Budget'!G16+'Measure 2 Budget'!G12+'Measure 3 Budget'!G14+'Measure 4 Budget'!G16</f>
        <v>24898.835000000003</v>
      </c>
      <c r="H8" s="76">
        <f>'Measure 1 Budget'!H16+'Measure 2 Budget'!H12+'Measure 3 Budget'!H14+'Measure 4 Budget'!H16</f>
        <v>25543.5625</v>
      </c>
      <c r="I8" s="77"/>
      <c r="J8" s="76">
        <f t="shared" ref="J8:J14" si="0">SUM(D8:I8)</f>
        <v>127527.98250000001</v>
      </c>
    </row>
    <row r="9" spans="2:39" ht="14.5" x14ac:dyDescent="0.35">
      <c r="B9" s="23"/>
      <c r="C9" s="51" t="s">
        <v>14</v>
      </c>
      <c r="D9" s="76">
        <f>'Measure 1 Budget'!D19+'Measure 2 Budget'!D16+'Measure 3 Budget'!D18+'Measure 4 Budget'!D27+'Measure 5 Budget'!D27</f>
        <v>0</v>
      </c>
      <c r="E9" s="76">
        <f>'Measure 1 Budget'!E19+'Measure 2 Budget'!E16+'Measure 3 Budget'!E18+'Measure 4 Budget'!E27</f>
        <v>0</v>
      </c>
      <c r="F9" s="76">
        <f>'Measure 1 Budget'!F19+'Measure 2 Budget'!F16+'Measure 3 Budget'!F18+'Measure 4 Budget'!F27</f>
        <v>0</v>
      </c>
      <c r="G9" s="76">
        <f>'Measure 1 Budget'!G19+'Measure 2 Budget'!G16+'Measure 3 Budget'!G18+'Measure 4 Budget'!G27</f>
        <v>0</v>
      </c>
      <c r="H9" s="76">
        <f>'Measure 1 Budget'!H19+'Measure 2 Budget'!H16+'Measure 3 Budget'!H18+'Measure 4 Budget'!H27</f>
        <v>0</v>
      </c>
      <c r="I9" s="77"/>
      <c r="J9" s="76">
        <f t="shared" si="0"/>
        <v>0</v>
      </c>
    </row>
    <row r="10" spans="2:39" ht="14.5" x14ac:dyDescent="0.35">
      <c r="B10" s="23"/>
      <c r="C10" s="51" t="s">
        <v>15</v>
      </c>
      <c r="D10" s="76">
        <f>'Measure 1 Budget'!D23+'Measure 2 Budget'!D20+'Measure 3 Budget'!D22+'Measure 4 Budget'!D31+'Measure 5 Budget'!D31</f>
        <v>0</v>
      </c>
      <c r="E10" s="76">
        <f>'Measure 1 Budget'!E23+'Measure 2 Budget'!E20+'Measure 3 Budget'!E22+'Measure 4 Budget'!E31</f>
        <v>0</v>
      </c>
      <c r="F10" s="76">
        <f>'Measure 1 Budget'!F23+'Measure 2 Budget'!F20+'Measure 3 Budget'!F22+'Measure 4 Budget'!F31</f>
        <v>0</v>
      </c>
      <c r="G10" s="76">
        <f>'Measure 1 Budget'!G23+'Measure 2 Budget'!G20+'Measure 3 Budget'!G22+'Measure 4 Budget'!G31</f>
        <v>0</v>
      </c>
      <c r="H10" s="76">
        <f>'Measure 1 Budget'!H23+'Measure 2 Budget'!H20+'Measure 3 Budget'!H22+'Measure 4 Budget'!H31</f>
        <v>0</v>
      </c>
      <c r="I10" s="77"/>
      <c r="J10" s="76">
        <f t="shared" si="0"/>
        <v>0</v>
      </c>
    </row>
    <row r="11" spans="2:39" ht="14.5" x14ac:dyDescent="0.35">
      <c r="B11" s="23"/>
      <c r="C11" s="51" t="s">
        <v>16</v>
      </c>
      <c r="D11" s="76">
        <f>'Measure 1 Budget'!D26+'Measure 2 Budget'!D24+'Measure 3 Budget'!D26+'Measure 4 Budget'!D35+'Measure 5 Budget'!D35</f>
        <v>0</v>
      </c>
      <c r="E11" s="76">
        <f>'Measure 1 Budget'!E26+'Measure 2 Budget'!E24+'Measure 3 Budget'!E26+'Measure 4 Budget'!E35</f>
        <v>0</v>
      </c>
      <c r="F11" s="76">
        <f>'Measure 1 Budget'!F26+'Measure 2 Budget'!F24+'Measure 3 Budget'!F26+'Measure 4 Budget'!F35</f>
        <v>0</v>
      </c>
      <c r="G11" s="76">
        <f>'Measure 1 Budget'!G26+'Measure 2 Budget'!G24+'Measure 3 Budget'!G26+'Measure 4 Budget'!G35</f>
        <v>0</v>
      </c>
      <c r="H11" s="76">
        <f>'Measure 1 Budget'!H26+'Measure 2 Budget'!H24+'Measure 3 Budget'!H26+'Measure 4 Budget'!H35</f>
        <v>0</v>
      </c>
      <c r="I11" s="77"/>
      <c r="J11" s="76">
        <f t="shared" si="0"/>
        <v>0</v>
      </c>
    </row>
    <row r="12" spans="2:39" ht="14.5" x14ac:dyDescent="0.35">
      <c r="B12" s="23"/>
      <c r="C12" s="51" t="s">
        <v>17</v>
      </c>
      <c r="D12" s="76">
        <f>'Measure 1 Budget'!D36+'Measure 2 Budget'!D30+'Measure 3 Budget'!D33+'Measure 4 Budget'!D41+'Measure 5 Budget'!D41</f>
        <v>3400000</v>
      </c>
      <c r="E12" s="76">
        <f>'Measure 1 Budget'!E36+'Measure 2 Budget'!E30+'Measure 3 Budget'!E33+'Measure 4 Budget'!E41</f>
        <v>9500000</v>
      </c>
      <c r="F12" s="76">
        <f>'Measure 1 Budget'!F36+'Measure 2 Budget'!F30+'Measure 3 Budget'!F33+'Measure 4 Budget'!F41</f>
        <v>16705000</v>
      </c>
      <c r="G12" s="76">
        <f>'Measure 1 Budget'!G36+'Measure 2 Budget'!G30+'Measure 3 Budget'!G33+'Measure 4 Budget'!G41</f>
        <v>33970000</v>
      </c>
      <c r="H12" s="76">
        <f>'Measure 1 Budget'!H36+'Measure 2 Budget'!H30+'Measure 3 Budget'!H33+'Measure 4 Budget'!H41</f>
        <v>36045000</v>
      </c>
      <c r="I12" s="77"/>
      <c r="J12" s="76">
        <f t="shared" si="0"/>
        <v>99620000</v>
      </c>
    </row>
    <row r="13" spans="2:39" ht="14.5" x14ac:dyDescent="0.35">
      <c r="B13" s="23"/>
      <c r="C13" s="51" t="s">
        <v>18</v>
      </c>
      <c r="D13" s="76">
        <f>'Measure 1 Budget'!D41+'Measure 2 Budget'!D33+'Measure 3 Budget'!D36+'Measure 4 Budget'!D49+'Measure 5 Budget'!D49</f>
        <v>0</v>
      </c>
      <c r="E13" s="76">
        <f>'Measure 1 Budget'!E41+'Measure 2 Budget'!E33+'Measure 3 Budget'!E36+'Measure 4 Budget'!E49</f>
        <v>0</v>
      </c>
      <c r="F13" s="76">
        <f>'Measure 1 Budget'!F41+'Measure 2 Budget'!F33+'Measure 3 Budget'!F36+'Measure 4 Budget'!F49</f>
        <v>0</v>
      </c>
      <c r="G13" s="76">
        <f>'Measure 1 Budget'!G41+'Measure 2 Budget'!G33+'Measure 3 Budget'!G36+'Measure 4 Budget'!G49</f>
        <v>0</v>
      </c>
      <c r="H13" s="76">
        <f>'Measure 1 Budget'!H41+'Measure 2 Budget'!H33+'Measure 3 Budget'!H36+'Measure 4 Budget'!H49</f>
        <v>0</v>
      </c>
      <c r="I13" s="77"/>
      <c r="J13" s="76">
        <f t="shared" si="0"/>
        <v>0</v>
      </c>
    </row>
    <row r="14" spans="2:39" ht="14.5" x14ac:dyDescent="0.35">
      <c r="B14" s="24"/>
      <c r="C14" s="9" t="s">
        <v>19</v>
      </c>
      <c r="D14" s="78">
        <f>D13+D12+D11+D10+D9+D8+D7</f>
        <v>3494956.31</v>
      </c>
      <c r="E14" s="78">
        <f>E13+E12+E11+E10+E9+E8+E7</f>
        <v>9565154.0099999998</v>
      </c>
      <c r="F14" s="78">
        <f>F13+F12+F11+F10+F9+F8+F7</f>
        <v>16773565.265000001</v>
      </c>
      <c r="G14" s="78">
        <f>G13+G12+G11+G10+G9+G8+G7</f>
        <v>34041988.835000001</v>
      </c>
      <c r="H14" s="78">
        <f>H13+H12+H11+H10+H9+H8+H7</f>
        <v>36120418.5625</v>
      </c>
      <c r="I14" s="71"/>
      <c r="J14" s="78">
        <f t="shared" si="0"/>
        <v>99996082.982500002</v>
      </c>
    </row>
    <row r="15" spans="2:39" ht="14.5" x14ac:dyDescent="0.35">
      <c r="B15" s="63"/>
      <c r="D15"/>
      <c r="E15"/>
      <c r="H15"/>
      <c r="I15"/>
      <c r="J15" s="18" t="s">
        <v>20</v>
      </c>
    </row>
    <row r="16" spans="2:39" ht="20.149999999999999" customHeight="1" x14ac:dyDescent="0.35">
      <c r="B16" s="63"/>
      <c r="C16" s="9" t="s">
        <v>21</v>
      </c>
      <c r="D16" s="55">
        <f>'Measure 1 Budget'!D47+'Measure 2 Budget'!D38+'Measure 3 Budget'!D42+'Measure 4 Budget'!D55+'Measure 5 Budget'!D55</f>
        <v>0</v>
      </c>
      <c r="E16" s="55">
        <f>'Measure 1 Budget'!E47+'Measure 2 Budget'!E38+'Measure 3 Budget'!E42+'Measure 4 Budget'!E55</f>
        <v>0</v>
      </c>
      <c r="F16" s="55">
        <f>'Measure 1 Budget'!F47+'Measure 2 Budget'!F38+'Measure 3 Budget'!F42+'Measure 4 Budget'!F55</f>
        <v>0</v>
      </c>
      <c r="G16" s="55">
        <f>'Measure 1 Budget'!G47+'Measure 2 Budget'!G38+'Measure 3 Budget'!G42+'Measure 4 Budget'!G55</f>
        <v>0</v>
      </c>
      <c r="H16" s="55">
        <f>'Measure 1 Budget'!H47+'Measure 2 Budget'!H38+'Measure 3 Budget'!H42+'Measure 4 Budget'!H55</f>
        <v>0</v>
      </c>
      <c r="J16" s="9">
        <f>SUM(D16:H16)</f>
        <v>0</v>
      </c>
    </row>
    <row r="17" spans="2:10" thickBot="1" x14ac:dyDescent="0.4">
      <c r="B17" s="63"/>
      <c r="D17"/>
      <c r="E17"/>
      <c r="H17"/>
      <c r="I17"/>
      <c r="J17" s="18" t="s">
        <v>20</v>
      </c>
    </row>
    <row r="18" spans="2:10" ht="31" customHeight="1" thickBot="1" x14ac:dyDescent="0.4">
      <c r="B18" s="62" t="s">
        <v>22</v>
      </c>
      <c r="C18" s="19"/>
      <c r="D18" s="52">
        <f>D14+D16</f>
        <v>3494956.31</v>
      </c>
      <c r="E18" s="52">
        <f>E14+E16</f>
        <v>9565154.0099999998</v>
      </c>
      <c r="F18" s="52">
        <f>F14+F16</f>
        <v>16773565.265000001</v>
      </c>
      <c r="G18" s="52">
        <f>G14+G16</f>
        <v>34041988.835000001</v>
      </c>
      <c r="H18" s="52">
        <f>H14+H16</f>
        <v>36120418.5625</v>
      </c>
      <c r="I18" s="53"/>
      <c r="J18" s="66">
        <f>J14+J16</f>
        <v>99996082.982500002</v>
      </c>
    </row>
    <row r="19" spans="2:10" s="1" customFormat="1" ht="14.5" x14ac:dyDescent="0.3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35">
      <c r="B20" s="6"/>
      <c r="J20" s="82"/>
    </row>
    <row r="21" spans="2:10" ht="15" customHeight="1" x14ac:dyDescent="0.45">
      <c r="B21" s="45" t="s">
        <v>23</v>
      </c>
      <c r="C21" s="46"/>
      <c r="D21" s="46"/>
      <c r="E21" s="87"/>
      <c r="F21" s="87"/>
      <c r="H21"/>
      <c r="I21"/>
    </row>
    <row r="22" spans="2:10" ht="29.15" customHeight="1" x14ac:dyDescent="0.35">
      <c r="B22" s="47" t="s">
        <v>24</v>
      </c>
      <c r="C22" s="47" t="s">
        <v>25</v>
      </c>
      <c r="D22" s="54" t="s">
        <v>26</v>
      </c>
      <c r="E22" s="88" t="s">
        <v>27</v>
      </c>
      <c r="F22" s="88"/>
      <c r="H22"/>
      <c r="I22"/>
    </row>
    <row r="23" spans="2:10" ht="15" customHeight="1" x14ac:dyDescent="0.35">
      <c r="B23" s="51">
        <v>1</v>
      </c>
      <c r="C23" s="74" t="s">
        <v>82</v>
      </c>
      <c r="D23" s="75">
        <f>'Measure 1 Budget'!J49</f>
        <v>58451082.982500002</v>
      </c>
      <c r="E23" s="86">
        <f>D23/D$29</f>
        <v>0.58453372611334531</v>
      </c>
      <c r="F23" s="86"/>
      <c r="H23" s="83"/>
      <c r="I23"/>
    </row>
    <row r="24" spans="2:10" ht="15" customHeight="1" x14ac:dyDescent="0.35">
      <c r="B24" s="51">
        <v>2</v>
      </c>
      <c r="C24" s="76" t="s">
        <v>83</v>
      </c>
      <c r="D24" s="75">
        <f>'Measure 2 Budget'!J40</f>
        <v>37650000</v>
      </c>
      <c r="E24" s="86">
        <f>D24/D$29</f>
        <v>0.37651474814857505</v>
      </c>
      <c r="F24" s="86"/>
      <c r="H24" s="34"/>
      <c r="I24"/>
    </row>
    <row r="25" spans="2:10" ht="15" customHeight="1" x14ac:dyDescent="0.35">
      <c r="B25" s="51">
        <v>3</v>
      </c>
      <c r="C25" s="76" t="s">
        <v>84</v>
      </c>
      <c r="D25" s="75">
        <f>'Measure 3 Budget'!J44</f>
        <v>3895000</v>
      </c>
      <c r="E25" s="86">
        <f>D25/D$29</f>
        <v>3.8951525738079674E-2</v>
      </c>
      <c r="F25" s="86"/>
      <c r="H25" s="34"/>
      <c r="I25"/>
    </row>
    <row r="26" spans="2:10" ht="15" customHeight="1" x14ac:dyDescent="0.35">
      <c r="B26" s="51"/>
      <c r="C26" s="76"/>
      <c r="D26" s="75"/>
      <c r="E26" s="86"/>
      <c r="F26" s="86"/>
      <c r="H26"/>
      <c r="I26"/>
    </row>
    <row r="27" spans="2:10" ht="15" customHeight="1" x14ac:dyDescent="0.35">
      <c r="B27" s="51"/>
      <c r="C27" s="76"/>
      <c r="D27" s="75"/>
      <c r="E27" s="86"/>
      <c r="F27" s="86"/>
      <c r="H27"/>
      <c r="I27"/>
    </row>
    <row r="28" spans="2:10" ht="15" customHeight="1" x14ac:dyDescent="0.35">
      <c r="B28" s="51"/>
      <c r="C28" s="76"/>
      <c r="D28" s="75"/>
      <c r="E28" s="86"/>
      <c r="F28" s="86"/>
      <c r="H28"/>
      <c r="I28"/>
    </row>
    <row r="29" spans="2:10" ht="15" customHeight="1" x14ac:dyDescent="0.35">
      <c r="B29" s="51" t="s">
        <v>28</v>
      </c>
      <c r="C29" s="76"/>
      <c r="D29" s="75">
        <f>SUM(D23:D28)</f>
        <v>99996082.982500002</v>
      </c>
      <c r="E29" s="86">
        <f>SUM(E23:E28)</f>
        <v>1</v>
      </c>
      <c r="F29" s="86"/>
      <c r="H29" s="83"/>
      <c r="I29"/>
    </row>
    <row r="30" spans="2:10" ht="15" customHeight="1" x14ac:dyDescent="0.3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scale="9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9" tint="0.39997558519241921"/>
    <pageSetUpPr fitToPage="1"/>
  </sheetPr>
  <dimension ref="B2:AM64"/>
  <sheetViews>
    <sheetView showGridLines="0" topLeftCell="A3" zoomScale="85" zoomScaleNormal="85" workbookViewId="0">
      <selection activeCell="B5" sqref="B5:J49"/>
    </sheetView>
  </sheetViews>
  <sheetFormatPr defaultColWidth="9.1796875" defaultRowHeight="14.5" x14ac:dyDescent="0.35"/>
  <cols>
    <col min="1" max="1" width="3.1796875" customWidth="1"/>
    <col min="2" max="2" width="10.1796875" customWidth="1"/>
    <col min="3" max="3" width="35.453125" customWidth="1"/>
    <col min="4" max="4" width="12.453125" style="6" customWidth="1"/>
    <col min="5" max="5" width="12.54296875" style="2" customWidth="1"/>
    <col min="6" max="6" width="12.453125" customWidth="1"/>
    <col min="7" max="7" width="13" customWidth="1"/>
    <col min="8" max="8" width="12.453125" style="2" customWidth="1"/>
    <col min="9" max="9" width="1.81640625" style="7" customWidth="1"/>
    <col min="10" max="10" width="12.81640625" customWidth="1"/>
    <col min="11" max="11" width="10.1796875" customWidth="1"/>
  </cols>
  <sheetData>
    <row r="2" spans="2:39" ht="23.5" x14ac:dyDescent="0.55000000000000004">
      <c r="B2" s="30" t="s">
        <v>29</v>
      </c>
    </row>
    <row r="3" spans="2:39" x14ac:dyDescent="0.35">
      <c r="B3" s="5" t="s">
        <v>74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29" x14ac:dyDescent="0.35">
      <c r="B7" s="67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68" t="s">
        <v>75</v>
      </c>
      <c r="D8" s="69">
        <f>87400*0.1</f>
        <v>8740</v>
      </c>
      <c r="E8" s="69">
        <f>90400*0.1</f>
        <v>9040</v>
      </c>
      <c r="F8" s="69">
        <f>93100*0.1</f>
        <v>9310</v>
      </c>
      <c r="G8" s="69">
        <f>95900*0.1</f>
        <v>9590</v>
      </c>
      <c r="H8" s="69">
        <f>98750*0.1</f>
        <v>9875</v>
      </c>
      <c r="I8" s="70"/>
      <c r="J8" s="69">
        <f>SUM(D8:H8)</f>
        <v>46555</v>
      </c>
    </row>
    <row r="9" spans="2:39" ht="29" x14ac:dyDescent="0.35">
      <c r="B9" s="23"/>
      <c r="C9" s="68" t="s">
        <v>76</v>
      </c>
      <c r="D9" s="69">
        <v>57000</v>
      </c>
      <c r="E9" s="69">
        <v>32500</v>
      </c>
      <c r="F9" s="69">
        <v>35000</v>
      </c>
      <c r="G9" s="69">
        <v>37500</v>
      </c>
      <c r="H9" s="69">
        <v>40000</v>
      </c>
      <c r="I9" s="71"/>
      <c r="J9" s="69">
        <f>SUM(D9:H9)</f>
        <v>202000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/>
    </row>
    <row r="11" spans="2:39" x14ac:dyDescent="0.35">
      <c r="B11" s="23"/>
      <c r="C11" s="9" t="s">
        <v>12</v>
      </c>
      <c r="D11" s="78">
        <f>SUM(D8:D10)</f>
        <v>65740</v>
      </c>
      <c r="E11" s="78">
        <f t="shared" ref="E11:J11" si="0">SUM(E8:E10)</f>
        <v>41540</v>
      </c>
      <c r="F11" s="78">
        <f t="shared" si="0"/>
        <v>44310</v>
      </c>
      <c r="G11" s="78">
        <f t="shared" si="0"/>
        <v>47090</v>
      </c>
      <c r="H11" s="78">
        <f t="shared" si="0"/>
        <v>49875</v>
      </c>
      <c r="I11" s="71"/>
      <c r="J11" s="78">
        <f t="shared" si="0"/>
        <v>248555</v>
      </c>
    </row>
    <row r="12" spans="2:39" x14ac:dyDescent="0.35">
      <c r="B12" s="23"/>
      <c r="C12" s="14" t="s">
        <v>32</v>
      </c>
      <c r="D12" s="72" t="s">
        <v>31</v>
      </c>
      <c r="E12" s="79"/>
      <c r="F12" s="79"/>
      <c r="G12" s="79"/>
      <c r="H12" s="79"/>
      <c r="I12" s="71"/>
      <c r="J12" s="80" t="s">
        <v>31</v>
      </c>
    </row>
    <row r="13" spans="2:39" x14ac:dyDescent="0.35">
      <c r="B13" s="23"/>
      <c r="C13" s="68" t="s">
        <v>79</v>
      </c>
      <c r="D13" s="69">
        <f>D11*0.2315</f>
        <v>15218.810000000001</v>
      </c>
      <c r="E13" s="69">
        <f t="shared" ref="E13:H13" si="1">E11*0.2315</f>
        <v>9616.51</v>
      </c>
      <c r="F13" s="69">
        <f t="shared" si="1"/>
        <v>10257.765000000001</v>
      </c>
      <c r="G13" s="69">
        <f t="shared" si="1"/>
        <v>10901.335000000001</v>
      </c>
      <c r="H13" s="69">
        <f t="shared" si="1"/>
        <v>11546.0625</v>
      </c>
      <c r="I13" s="71"/>
      <c r="J13" s="69">
        <f>SUM(D13:H13)</f>
        <v>57540.482499999998</v>
      </c>
    </row>
    <row r="14" spans="2:39" x14ac:dyDescent="0.35">
      <c r="B14" s="23"/>
      <c r="C14" s="68" t="s">
        <v>80</v>
      </c>
      <c r="D14" s="69">
        <f>1.1*12725</f>
        <v>13997.500000000002</v>
      </c>
      <c r="E14" s="69">
        <f>1.1*12725</f>
        <v>13997.500000000002</v>
      </c>
      <c r="F14" s="69">
        <f>1.1*12725</f>
        <v>13997.500000000002</v>
      </c>
      <c r="G14" s="69">
        <f>1.1*12725</f>
        <v>13997.500000000002</v>
      </c>
      <c r="H14" s="69">
        <f>1.1*12725</f>
        <v>13997.500000000002</v>
      </c>
      <c r="I14" s="71"/>
      <c r="J14" s="69">
        <f>SUM(D14:H14)</f>
        <v>69987.500000000015</v>
      </c>
    </row>
    <row r="15" spans="2:39" x14ac:dyDescent="0.35">
      <c r="B15" s="23"/>
      <c r="C15" s="10"/>
      <c r="D15" s="69"/>
      <c r="E15" s="73"/>
      <c r="F15" s="73"/>
      <c r="G15" s="73"/>
      <c r="H15" s="73"/>
      <c r="I15" s="71"/>
      <c r="J15" s="69"/>
    </row>
    <row r="16" spans="2:39" x14ac:dyDescent="0.35">
      <c r="B16" s="23"/>
      <c r="C16" s="9" t="s">
        <v>13</v>
      </c>
      <c r="D16" s="78">
        <f>SUM(D13:D15)</f>
        <v>29216.310000000005</v>
      </c>
      <c r="E16" s="78">
        <f t="shared" ref="E16:J16" si="2">SUM(E13:E15)</f>
        <v>23614.010000000002</v>
      </c>
      <c r="F16" s="78">
        <f t="shared" si="2"/>
        <v>24255.265000000003</v>
      </c>
      <c r="G16" s="78">
        <f t="shared" si="2"/>
        <v>24898.835000000003</v>
      </c>
      <c r="H16" s="78">
        <f t="shared" si="2"/>
        <v>25543.5625</v>
      </c>
      <c r="I16" s="71"/>
      <c r="J16" s="78">
        <f t="shared" si="2"/>
        <v>127527.98250000001</v>
      </c>
    </row>
    <row r="17" spans="2:10" x14ac:dyDescent="0.35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35">
      <c r="B18" s="23"/>
      <c r="C18" s="25"/>
      <c r="D18" s="15"/>
      <c r="E18" s="15"/>
      <c r="F18" s="15"/>
      <c r="G18" s="15"/>
      <c r="H18" s="15"/>
      <c r="I18" s="35"/>
      <c r="J18" s="15">
        <f t="shared" ref="J18" si="3">SUM(D18:H18)</f>
        <v>0</v>
      </c>
    </row>
    <row r="19" spans="2:10" x14ac:dyDescent="0.35">
      <c r="B19" s="23"/>
      <c r="C19" s="9" t="s">
        <v>14</v>
      </c>
      <c r="D19" s="16">
        <f>SUM(D18:D18)</f>
        <v>0</v>
      </c>
      <c r="E19" s="16">
        <f>SUM(E18:E18)</f>
        <v>0</v>
      </c>
      <c r="F19" s="16">
        <f>SUM(F18:F18)</f>
        <v>0</v>
      </c>
      <c r="G19" s="16">
        <f>SUM(G18:G18)</f>
        <v>0</v>
      </c>
      <c r="H19" s="16">
        <f>SUM(H18:H18)</f>
        <v>0</v>
      </c>
      <c r="J19" s="16">
        <f>SUM(J18:J18)</f>
        <v>0</v>
      </c>
    </row>
    <row r="20" spans="2:10" x14ac:dyDescent="0.35">
      <c r="B20" s="23"/>
      <c r="C20" s="14" t="s">
        <v>34</v>
      </c>
      <c r="D20" s="15"/>
      <c r="E20" s="10"/>
      <c r="F20" s="10"/>
      <c r="G20" s="10"/>
      <c r="H20" s="10"/>
      <c r="J20" s="15" t="s">
        <v>20</v>
      </c>
    </row>
    <row r="21" spans="2:10" x14ac:dyDescent="0.35">
      <c r="B21" s="23"/>
      <c r="C21" s="25"/>
      <c r="D21" s="15"/>
      <c r="E21" s="10"/>
      <c r="F21" s="10"/>
      <c r="G21" s="10"/>
      <c r="H21" s="10"/>
      <c r="J21" s="15">
        <f>SUM(D21:H21)</f>
        <v>0</v>
      </c>
    </row>
    <row r="22" spans="2:10" x14ac:dyDescent="0.35">
      <c r="B22" s="23" t="s">
        <v>35</v>
      </c>
      <c r="C22" s="28" t="s">
        <v>35</v>
      </c>
      <c r="D22" s="13" t="s">
        <v>31</v>
      </c>
      <c r="E22" s="10"/>
      <c r="F22" s="10"/>
      <c r="G22" s="10"/>
      <c r="H22" s="10"/>
      <c r="J22" s="15">
        <f t="shared" ref="J22:J40" si="4">SUM(D22:H22)</f>
        <v>0</v>
      </c>
    </row>
    <row r="23" spans="2:10" x14ac:dyDescent="0.35">
      <c r="B23" s="23"/>
      <c r="C23" s="9" t="s">
        <v>15</v>
      </c>
      <c r="D23" s="12">
        <f>SUM(D21:D22)</f>
        <v>0</v>
      </c>
      <c r="E23" s="12">
        <f>SUM(E21:E22)</f>
        <v>0</v>
      </c>
      <c r="F23" s="12">
        <f>SUM(F21:F22)</f>
        <v>0</v>
      </c>
      <c r="G23" s="12">
        <f>SUM(G21:G22)</f>
        <v>0</v>
      </c>
      <c r="H23" s="12">
        <f>SUM(H21:H22)</f>
        <v>0</v>
      </c>
      <c r="J23" s="16">
        <f>SUM(J21:J22)</f>
        <v>0</v>
      </c>
    </row>
    <row r="24" spans="2:10" x14ac:dyDescent="0.35">
      <c r="B24" s="23"/>
      <c r="C24" s="14" t="s">
        <v>36</v>
      </c>
      <c r="D24" s="13" t="s">
        <v>31</v>
      </c>
      <c r="E24" s="10"/>
      <c r="F24" s="10"/>
      <c r="G24" s="10"/>
      <c r="H24" s="10"/>
      <c r="J24" s="15"/>
    </row>
    <row r="25" spans="2:10" x14ac:dyDescent="0.35">
      <c r="B25" s="23"/>
      <c r="C25" s="25"/>
      <c r="D25" s="15"/>
      <c r="E25" s="15"/>
      <c r="F25" s="15"/>
      <c r="G25" s="15"/>
      <c r="H25" s="15"/>
      <c r="I25" s="35"/>
      <c r="J25" s="15">
        <f t="shared" si="4"/>
        <v>0</v>
      </c>
    </row>
    <row r="26" spans="2:10" x14ac:dyDescent="0.35">
      <c r="B26" s="23"/>
      <c r="C26" s="9" t="s">
        <v>16</v>
      </c>
      <c r="D26" s="16">
        <f>SUM(D25:D25)</f>
        <v>0</v>
      </c>
      <c r="E26" s="16">
        <f>SUM(E25:E25)</f>
        <v>0</v>
      </c>
      <c r="F26" s="16">
        <f>SUM(F25:F25)</f>
        <v>0</v>
      </c>
      <c r="G26" s="16">
        <f>SUM(G25:G25)</f>
        <v>0</v>
      </c>
      <c r="H26" s="16">
        <f>SUM(H25:H25)</f>
        <v>0</v>
      </c>
      <c r="J26" s="16">
        <f>SUM(J25:J25)</f>
        <v>0</v>
      </c>
    </row>
    <row r="27" spans="2:10" x14ac:dyDescent="0.35">
      <c r="B27" s="23"/>
      <c r="C27" s="14" t="s">
        <v>37</v>
      </c>
      <c r="D27" s="13" t="s">
        <v>31</v>
      </c>
      <c r="E27" s="10"/>
      <c r="F27" s="10"/>
      <c r="G27" s="10"/>
      <c r="H27" s="10"/>
      <c r="J27" s="15"/>
    </row>
    <row r="28" spans="2:10" x14ac:dyDescent="0.35">
      <c r="B28" s="23"/>
      <c r="C28" s="68" t="s">
        <v>81</v>
      </c>
      <c r="D28" s="69"/>
      <c r="E28" s="69">
        <v>100000</v>
      </c>
      <c r="F28" s="69">
        <v>200000</v>
      </c>
      <c r="G28" s="69">
        <v>300000</v>
      </c>
      <c r="H28" s="69">
        <v>400000</v>
      </c>
      <c r="I28" s="70"/>
      <c r="J28" s="69">
        <f t="shared" si="4"/>
        <v>1000000</v>
      </c>
    </row>
    <row r="29" spans="2:10" x14ac:dyDescent="0.35">
      <c r="B29" s="23"/>
      <c r="C29" s="68" t="s">
        <v>85</v>
      </c>
      <c r="D29" s="69">
        <v>50000</v>
      </c>
      <c r="E29" s="69">
        <v>100000</v>
      </c>
      <c r="F29" s="69">
        <v>150000</v>
      </c>
      <c r="G29" s="69">
        <v>150000</v>
      </c>
      <c r="H29" s="69">
        <v>75000</v>
      </c>
      <c r="I29" s="70"/>
      <c r="J29" s="69">
        <f t="shared" si="4"/>
        <v>525000</v>
      </c>
    </row>
    <row r="30" spans="2:10" x14ac:dyDescent="0.35">
      <c r="B30" s="23"/>
      <c r="C30" s="68" t="s">
        <v>86</v>
      </c>
      <c r="D30" s="69">
        <v>450000</v>
      </c>
      <c r="E30" s="69">
        <v>450000</v>
      </c>
      <c r="F30" s="69">
        <v>450000</v>
      </c>
      <c r="G30" s="69">
        <v>450000</v>
      </c>
      <c r="H30" s="69"/>
      <c r="I30" s="70"/>
      <c r="J30" s="69">
        <f t="shared" si="4"/>
        <v>1800000</v>
      </c>
    </row>
    <row r="31" spans="2:10" x14ac:dyDescent="0.35">
      <c r="B31" s="23"/>
      <c r="C31" s="68" t="s">
        <v>87</v>
      </c>
      <c r="D31" s="69"/>
      <c r="E31" s="69">
        <v>2000000</v>
      </c>
      <c r="F31" s="69">
        <v>2500000</v>
      </c>
      <c r="G31" s="69">
        <v>2500000</v>
      </c>
      <c r="H31" s="69">
        <v>2000000</v>
      </c>
      <c r="I31" s="70"/>
      <c r="J31" s="69">
        <f t="shared" si="4"/>
        <v>9000000</v>
      </c>
    </row>
    <row r="32" spans="2:10" x14ac:dyDescent="0.35">
      <c r="B32" s="23"/>
      <c r="C32" s="68" t="s">
        <v>88</v>
      </c>
      <c r="D32" s="69"/>
      <c r="E32" s="69"/>
      <c r="F32" s="69"/>
      <c r="G32" s="69">
        <v>17000000</v>
      </c>
      <c r="H32" s="69">
        <v>17000000</v>
      </c>
      <c r="I32" s="70"/>
      <c r="J32" s="69">
        <f t="shared" si="4"/>
        <v>34000000</v>
      </c>
    </row>
    <row r="33" spans="2:10" x14ac:dyDescent="0.35">
      <c r="B33" s="23"/>
      <c r="C33" s="68" t="s">
        <v>89</v>
      </c>
      <c r="D33" s="69"/>
      <c r="E33" s="69">
        <v>750000</v>
      </c>
      <c r="F33" s="69">
        <v>750000</v>
      </c>
      <c r="G33" s="69">
        <v>1000000</v>
      </c>
      <c r="H33" s="69">
        <v>250000</v>
      </c>
      <c r="I33" s="70"/>
      <c r="J33" s="69">
        <f t="shared" si="4"/>
        <v>2750000</v>
      </c>
    </row>
    <row r="34" spans="2:10" x14ac:dyDescent="0.35">
      <c r="B34" s="23"/>
      <c r="C34" s="68" t="s">
        <v>90</v>
      </c>
      <c r="D34" s="69">
        <v>250000</v>
      </c>
      <c r="E34" s="69">
        <v>750000</v>
      </c>
      <c r="F34" s="69">
        <v>750000</v>
      </c>
      <c r="G34" s="69">
        <v>1000000</v>
      </c>
      <c r="H34" s="69">
        <v>250000</v>
      </c>
      <c r="I34" s="70"/>
      <c r="J34" s="69">
        <f t="shared" si="4"/>
        <v>3000000</v>
      </c>
    </row>
    <row r="35" spans="2:10" x14ac:dyDescent="0.35">
      <c r="B35" s="23"/>
      <c r="C35" s="68" t="s">
        <v>91</v>
      </c>
      <c r="D35" s="69">
        <v>1000000</v>
      </c>
      <c r="E35" s="73">
        <v>1000000</v>
      </c>
      <c r="F35" s="73">
        <v>2000000</v>
      </c>
      <c r="G35" s="73">
        <v>2000000</v>
      </c>
      <c r="H35" s="73"/>
      <c r="I35" s="71"/>
      <c r="J35" s="69">
        <f t="shared" si="4"/>
        <v>6000000</v>
      </c>
    </row>
    <row r="36" spans="2:10" x14ac:dyDescent="0.35">
      <c r="B36" s="23"/>
      <c r="C36" s="9" t="s">
        <v>17</v>
      </c>
      <c r="D36" s="78">
        <f>SUM(D28:D35)</f>
        <v>1750000</v>
      </c>
      <c r="E36" s="78">
        <f>SUM(E28:E35)</f>
        <v>5150000</v>
      </c>
      <c r="F36" s="78">
        <f>SUM(F28:F35)</f>
        <v>6800000</v>
      </c>
      <c r="G36" s="78">
        <f>SUM(G28:G35)</f>
        <v>24400000</v>
      </c>
      <c r="H36" s="78">
        <f>SUM(H28:H35)</f>
        <v>19975000</v>
      </c>
      <c r="I36" s="71"/>
      <c r="J36" s="78">
        <f>SUM(J28:J35)</f>
        <v>58075000</v>
      </c>
    </row>
    <row r="37" spans="2:10" x14ac:dyDescent="0.35">
      <c r="B37" s="23"/>
      <c r="C37" s="14" t="s">
        <v>38</v>
      </c>
      <c r="D37" s="13" t="s">
        <v>31</v>
      </c>
      <c r="E37" s="10"/>
      <c r="F37" s="10"/>
      <c r="G37" s="10"/>
      <c r="H37" s="10"/>
      <c r="J37" s="15"/>
    </row>
    <row r="38" spans="2:10" x14ac:dyDescent="0.35">
      <c r="B38" s="23"/>
      <c r="C38" s="25"/>
      <c r="D38" s="15"/>
      <c r="E38" s="44"/>
      <c r="F38" s="44"/>
      <c r="G38" s="44"/>
      <c r="H38" s="44"/>
      <c r="J38" s="15">
        <f t="shared" si="4"/>
        <v>0</v>
      </c>
    </row>
    <row r="39" spans="2:10" x14ac:dyDescent="0.35">
      <c r="B39" s="23"/>
      <c r="C39" s="25"/>
      <c r="D39" s="15"/>
      <c r="E39" s="56"/>
      <c r="F39" s="56"/>
      <c r="G39" s="56"/>
      <c r="H39" s="56"/>
      <c r="J39" s="15">
        <f t="shared" si="4"/>
        <v>0</v>
      </c>
    </row>
    <row r="40" spans="2:10" x14ac:dyDescent="0.35">
      <c r="B40" s="23"/>
      <c r="C40" s="10"/>
      <c r="D40" s="15"/>
      <c r="E40" s="11"/>
      <c r="F40" s="11"/>
      <c r="G40" s="11"/>
      <c r="H40" s="11"/>
      <c r="J40" s="15">
        <f t="shared" si="4"/>
        <v>0</v>
      </c>
    </row>
    <row r="41" spans="2:10" x14ac:dyDescent="0.35">
      <c r="B41" s="24"/>
      <c r="C41" s="9" t="s">
        <v>18</v>
      </c>
      <c r="D41" s="16">
        <f>SUM(D38:D40)</f>
        <v>0</v>
      </c>
      <c r="E41" s="16">
        <f>SUM(E38:E40)</f>
        <v>0</v>
      </c>
      <c r="F41" s="16">
        <f>SUM(F38:F40)</f>
        <v>0</v>
      </c>
      <c r="G41" s="16">
        <f>SUM(G38:G40)</f>
        <v>0</v>
      </c>
      <c r="H41" s="16">
        <f>SUM(H38:H40)</f>
        <v>0</v>
      </c>
      <c r="J41" s="16">
        <f>SUM(J38:J40)</f>
        <v>0</v>
      </c>
    </row>
    <row r="42" spans="2:10" x14ac:dyDescent="0.35">
      <c r="B42" s="24"/>
      <c r="C42" s="9" t="s">
        <v>19</v>
      </c>
      <c r="D42" s="78">
        <f>SUM(D41,D36,D26,D23,D19,D16,D11)</f>
        <v>1844956.31</v>
      </c>
      <c r="E42" s="78">
        <f>SUM(E41,E36,E26,E23,E19,E16,E11)</f>
        <v>5215154.01</v>
      </c>
      <c r="F42" s="78">
        <f>SUM(F41,F36,F26,F23,F19,F16,F11)</f>
        <v>6868565.2649999997</v>
      </c>
      <c r="G42" s="78">
        <f>SUM(G41,G36,G26,G23,G19,G16,G11)</f>
        <v>24471988.835000001</v>
      </c>
      <c r="H42" s="78">
        <f>SUM(H41,H36,H26,H23,H19,H16,H11)</f>
        <v>20050418.5625</v>
      </c>
      <c r="I42" s="71"/>
      <c r="J42" s="78">
        <f>SUM(D42:H42)</f>
        <v>58451082.982500002</v>
      </c>
    </row>
    <row r="43" spans="2:10" x14ac:dyDescent="0.35">
      <c r="B43" s="6"/>
      <c r="D43"/>
      <c r="E43"/>
      <c r="H43"/>
      <c r="I43"/>
      <c r="J43" t="s">
        <v>20</v>
      </c>
    </row>
    <row r="44" spans="2:10" ht="29" x14ac:dyDescent="0.35">
      <c r="B44" s="67" t="s">
        <v>39</v>
      </c>
      <c r="C44" s="17" t="s">
        <v>39</v>
      </c>
      <c r="D44" s="18"/>
      <c r="E44" s="18"/>
      <c r="F44" s="18"/>
      <c r="G44" s="18"/>
      <c r="H44" s="18"/>
      <c r="I44"/>
      <c r="J44" s="18" t="s">
        <v>20</v>
      </c>
    </row>
    <row r="45" spans="2:10" x14ac:dyDescent="0.35">
      <c r="B45" s="23"/>
      <c r="C45" s="25"/>
      <c r="D45" s="13"/>
      <c r="E45" s="10"/>
      <c r="F45" s="10"/>
      <c r="G45" s="10"/>
      <c r="H45" s="10"/>
      <c r="J45" s="15">
        <f>SUM(D45:H45)</f>
        <v>0</v>
      </c>
    </row>
    <row r="46" spans="2:10" x14ac:dyDescent="0.35">
      <c r="B46" s="23"/>
      <c r="C46" s="25"/>
      <c r="D46" s="13"/>
      <c r="E46" s="10"/>
      <c r="F46" s="10"/>
      <c r="G46" s="10"/>
      <c r="H46" s="10"/>
      <c r="J46" s="15">
        <f>SUM(D46:H46)</f>
        <v>0</v>
      </c>
    </row>
    <row r="47" spans="2:10" x14ac:dyDescent="0.35">
      <c r="B47" s="24"/>
      <c r="C47" s="9" t="s">
        <v>21</v>
      </c>
      <c r="D47" s="16">
        <f>SUM(D45:D46)</f>
        <v>0</v>
      </c>
      <c r="E47" s="16">
        <f>SUM(E45:E46)</f>
        <v>0</v>
      </c>
      <c r="F47" s="16">
        <f>SUM(F45:F46)</f>
        <v>0</v>
      </c>
      <c r="G47" s="16">
        <f>SUM(G45:G46)</f>
        <v>0</v>
      </c>
      <c r="H47" s="16">
        <f>SUM(H45:H46)</f>
        <v>0</v>
      </c>
      <c r="J47" s="16">
        <f>SUM(J45:J46)</f>
        <v>0</v>
      </c>
    </row>
    <row r="48" spans="2:10" ht="15" thickBot="1" x14ac:dyDescent="0.4">
      <c r="B48" s="6"/>
      <c r="D48"/>
      <c r="E48"/>
      <c r="H48"/>
      <c r="I48"/>
      <c r="J48" t="s">
        <v>20</v>
      </c>
    </row>
    <row r="49" spans="2:10" s="1" customFormat="1" ht="29.5" thickBot="1" x14ac:dyDescent="0.4">
      <c r="B49" s="19" t="s">
        <v>22</v>
      </c>
      <c r="C49" s="19"/>
      <c r="D49" s="81">
        <f>SUM(D47,D42)</f>
        <v>1844956.31</v>
      </c>
      <c r="E49" s="81">
        <f t="shared" ref="E49:J49" si="5">SUM(E47,E42)</f>
        <v>5215154.01</v>
      </c>
      <c r="F49" s="81">
        <f t="shared" si="5"/>
        <v>6868565.2649999997</v>
      </c>
      <c r="G49" s="81">
        <f t="shared" si="5"/>
        <v>24471988.835000001</v>
      </c>
      <c r="H49" s="81">
        <f t="shared" si="5"/>
        <v>20050418.5625</v>
      </c>
      <c r="I49" s="71"/>
      <c r="J49" s="81">
        <f t="shared" si="5"/>
        <v>58451082.982500002</v>
      </c>
    </row>
    <row r="50" spans="2:10" x14ac:dyDescent="0.35">
      <c r="B50" s="6"/>
    </row>
    <row r="51" spans="2:10" x14ac:dyDescent="0.35">
      <c r="B51" s="6"/>
    </row>
    <row r="52" spans="2:10" x14ac:dyDescent="0.35">
      <c r="B52" s="6"/>
    </row>
    <row r="53" spans="2:10" x14ac:dyDescent="0.35">
      <c r="B53" s="6"/>
    </row>
    <row r="54" spans="2:10" x14ac:dyDescent="0.35">
      <c r="B54" s="6"/>
    </row>
    <row r="55" spans="2:10" x14ac:dyDescent="0.35">
      <c r="B55" s="6"/>
    </row>
    <row r="56" spans="2:10" x14ac:dyDescent="0.35">
      <c r="B56" s="6"/>
    </row>
    <row r="57" spans="2:10" x14ac:dyDescent="0.35">
      <c r="B57" s="6"/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</sheetData>
  <pageMargins left="0.25" right="0.25" top="0.75" bottom="0.75" header="0.3" footer="0.3"/>
  <pageSetup scale="80" orientation="portrait" r:id="rId1"/>
  <ignoredErrors>
    <ignoredError sqref="J18 J25 J2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M55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D34" sqref="D34:J34"/>
    </sheetView>
  </sheetViews>
  <sheetFormatPr defaultColWidth="9.1796875" defaultRowHeight="14.5" x14ac:dyDescent="0.35"/>
  <cols>
    <col min="1" max="1" width="3.1796875" customWidth="1"/>
    <col min="2" max="2" width="9.81640625" customWidth="1"/>
    <col min="3" max="3" width="44.453125" customWidth="1"/>
    <col min="4" max="4" width="12.81640625" style="6" customWidth="1"/>
    <col min="5" max="5" width="12.453125" style="2" customWidth="1"/>
    <col min="6" max="7" width="12.81640625" customWidth="1"/>
    <col min="8" max="8" width="13.453125" style="2" customWidth="1"/>
    <col min="9" max="9" width="0.81640625" style="7" customWidth="1"/>
    <col min="10" max="10" width="14.453125" customWidth="1"/>
    <col min="11" max="11" width="10.1796875" customWidth="1"/>
  </cols>
  <sheetData>
    <row r="2" spans="2:39" ht="23.5" x14ac:dyDescent="0.55000000000000004">
      <c r="B2" s="30" t="s">
        <v>29</v>
      </c>
    </row>
    <row r="3" spans="2:39" x14ac:dyDescent="0.35">
      <c r="B3" s="5" t="s">
        <v>74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5">
      <c r="B9" s="23"/>
      <c r="C9" s="9" t="s">
        <v>12</v>
      </c>
      <c r="D9" s="16">
        <f t="shared" ref="D9:J9" si="0">SUM(D8:D8)</f>
        <v>0</v>
      </c>
      <c r="E9" s="16">
        <f t="shared" si="0"/>
        <v>0</v>
      </c>
      <c r="F9" s="16">
        <f t="shared" si="0"/>
        <v>0</v>
      </c>
      <c r="G9" s="16">
        <f t="shared" si="0"/>
        <v>0</v>
      </c>
      <c r="H9" s="16">
        <f t="shared" si="0"/>
        <v>0</v>
      </c>
      <c r="I9" s="7">
        <f t="shared" si="0"/>
        <v>450000</v>
      </c>
      <c r="J9" s="16">
        <f t="shared" si="0"/>
        <v>0</v>
      </c>
    </row>
    <row r="10" spans="2:39" x14ac:dyDescent="0.35">
      <c r="B10" s="23"/>
      <c r="C10" s="14" t="s">
        <v>32</v>
      </c>
      <c r="D10" s="13" t="s">
        <v>31</v>
      </c>
      <c r="E10" s="10"/>
      <c r="F10" s="10"/>
      <c r="G10" s="10"/>
      <c r="H10" s="10"/>
      <c r="J10" s="8" t="s">
        <v>31</v>
      </c>
    </row>
    <row r="11" spans="2:39" x14ac:dyDescent="0.35">
      <c r="B11" s="23"/>
      <c r="C11" s="10"/>
      <c r="D11" s="15"/>
      <c r="E11" s="11"/>
      <c r="F11" s="11"/>
      <c r="G11" s="11"/>
      <c r="H11" s="11"/>
      <c r="J11" s="15">
        <f>SUM(D11:H11)</f>
        <v>0</v>
      </c>
    </row>
    <row r="12" spans="2:39" x14ac:dyDescent="0.35">
      <c r="B12" s="23"/>
      <c r="C12" s="9" t="s">
        <v>13</v>
      </c>
      <c r="D12" s="16">
        <f t="shared" ref="D12:J12" si="1">SUM(D11:D11)</f>
        <v>0</v>
      </c>
      <c r="E12" s="16">
        <f t="shared" si="1"/>
        <v>0</v>
      </c>
      <c r="F12" s="16">
        <f t="shared" si="1"/>
        <v>0</v>
      </c>
      <c r="G12" s="16">
        <f t="shared" si="1"/>
        <v>0</v>
      </c>
      <c r="H12" s="16">
        <f t="shared" si="1"/>
        <v>0</v>
      </c>
      <c r="I12" s="7">
        <f t="shared" si="1"/>
        <v>0</v>
      </c>
      <c r="J12" s="16">
        <f t="shared" si="1"/>
        <v>0</v>
      </c>
    </row>
    <row r="13" spans="2:39" x14ac:dyDescent="0.35">
      <c r="B13" s="23"/>
      <c r="C13" s="14" t="s">
        <v>33</v>
      </c>
      <c r="D13" s="13" t="s">
        <v>31</v>
      </c>
      <c r="E13" s="10"/>
      <c r="F13" s="10"/>
      <c r="G13" s="10"/>
      <c r="H13" s="10"/>
      <c r="J13" s="8" t="s">
        <v>31</v>
      </c>
    </row>
    <row r="14" spans="2:39" x14ac:dyDescent="0.35">
      <c r="B14" s="23"/>
      <c r="C14" s="25"/>
      <c r="D14" s="13"/>
      <c r="E14" s="10"/>
      <c r="F14" s="10"/>
      <c r="G14" s="10"/>
      <c r="H14" s="10"/>
      <c r="J14" s="15">
        <f>SUM(D14:H14)</f>
        <v>0</v>
      </c>
    </row>
    <row r="15" spans="2:39" x14ac:dyDescent="0.35">
      <c r="B15" s="23"/>
      <c r="C15" s="25"/>
      <c r="D15" s="15"/>
      <c r="E15" s="15"/>
      <c r="F15" s="15"/>
      <c r="G15" s="15"/>
      <c r="H15" s="15"/>
      <c r="I15" s="35">
        <v>1638</v>
      </c>
      <c r="J15" s="15">
        <f t="shared" ref="J15" si="2">SUM(D15:H15)</f>
        <v>0</v>
      </c>
    </row>
    <row r="16" spans="2:39" x14ac:dyDescent="0.35">
      <c r="B16" s="23"/>
      <c r="C16" s="9" t="s">
        <v>14</v>
      </c>
      <c r="D16" s="16">
        <f>SUM(D15:D15)</f>
        <v>0</v>
      </c>
      <c r="E16" s="16">
        <f>SUM(E15:E15)</f>
        <v>0</v>
      </c>
      <c r="F16" s="16">
        <f>SUM(F15:F15)</f>
        <v>0</v>
      </c>
      <c r="G16" s="16">
        <f>SUM(G15:G15)</f>
        <v>0</v>
      </c>
      <c r="H16" s="16">
        <f>SUM(H15:H15)</f>
        <v>0</v>
      </c>
      <c r="J16" s="16">
        <f>SUM(J14:J15)</f>
        <v>0</v>
      </c>
    </row>
    <row r="17" spans="2:10" x14ac:dyDescent="0.35">
      <c r="B17" s="23"/>
      <c r="C17" s="14" t="s">
        <v>34</v>
      </c>
      <c r="D17" s="15"/>
      <c r="E17" s="10"/>
      <c r="F17" s="10"/>
      <c r="G17" s="10"/>
      <c r="H17" s="10"/>
      <c r="J17" s="15" t="s">
        <v>20</v>
      </c>
    </row>
    <row r="18" spans="2:10" x14ac:dyDescent="0.35">
      <c r="B18" s="23"/>
      <c r="C18" s="25"/>
      <c r="D18" s="15"/>
      <c r="E18" s="10"/>
      <c r="F18" s="10"/>
      <c r="G18" s="10"/>
      <c r="H18" s="10"/>
      <c r="J18" s="15">
        <f>SUM(D18:H18)</f>
        <v>0</v>
      </c>
    </row>
    <row r="19" spans="2:10" x14ac:dyDescent="0.35">
      <c r="B19" s="23" t="s">
        <v>35</v>
      </c>
      <c r="C19" s="28" t="s">
        <v>35</v>
      </c>
      <c r="D19" s="13" t="s">
        <v>31</v>
      </c>
      <c r="E19" s="10"/>
      <c r="F19" s="10"/>
      <c r="G19" s="10"/>
      <c r="H19" s="10"/>
      <c r="J19" s="15">
        <f t="shared" ref="J19:J34" si="3">SUM(D19:H19)</f>
        <v>0</v>
      </c>
    </row>
    <row r="20" spans="2:10" x14ac:dyDescent="0.35">
      <c r="B20" s="23"/>
      <c r="C20" s="9" t="s">
        <v>15</v>
      </c>
      <c r="D20" s="12">
        <f>SUM(D18:D19)</f>
        <v>0</v>
      </c>
      <c r="E20" s="12">
        <f>SUM(E18:E19)</f>
        <v>0</v>
      </c>
      <c r="F20" s="12">
        <f>SUM(F18:F19)</f>
        <v>0</v>
      </c>
      <c r="G20" s="12">
        <f>SUM(G18:G19)</f>
        <v>0</v>
      </c>
      <c r="H20" s="12">
        <f>SUM(H18:H19)</f>
        <v>0</v>
      </c>
      <c r="J20" s="16">
        <f>SUM(J18:J19)</f>
        <v>0</v>
      </c>
    </row>
    <row r="21" spans="2:10" x14ac:dyDescent="0.35">
      <c r="B21" s="23"/>
      <c r="C21" s="14" t="s">
        <v>36</v>
      </c>
      <c r="D21" s="13" t="s">
        <v>31</v>
      </c>
      <c r="E21" s="10"/>
      <c r="F21" s="10"/>
      <c r="G21" s="10"/>
      <c r="H21" s="10"/>
      <c r="J21" s="15"/>
    </row>
    <row r="22" spans="2:10" x14ac:dyDescent="0.35">
      <c r="B22" s="23"/>
      <c r="C22" s="25"/>
      <c r="D22" s="15"/>
      <c r="E22" s="15"/>
      <c r="F22" s="15"/>
      <c r="G22" s="15"/>
      <c r="H22" s="15"/>
      <c r="I22" s="35">
        <v>5000</v>
      </c>
      <c r="J22" s="15">
        <f t="shared" si="3"/>
        <v>0</v>
      </c>
    </row>
    <row r="23" spans="2:10" x14ac:dyDescent="0.35">
      <c r="B23" s="23"/>
      <c r="C23" s="25"/>
      <c r="D23" s="15"/>
      <c r="E23" s="11"/>
      <c r="F23" s="11"/>
      <c r="G23" s="11"/>
      <c r="H23" s="11"/>
      <c r="J23" s="15">
        <f t="shared" si="3"/>
        <v>0</v>
      </c>
    </row>
    <row r="24" spans="2:10" x14ac:dyDescent="0.35">
      <c r="B24" s="23"/>
      <c r="C24" s="9" t="s">
        <v>16</v>
      </c>
      <c r="D24" s="16">
        <f>SUM(D22:D23)</f>
        <v>0</v>
      </c>
      <c r="E24" s="16">
        <f>SUM(E22:E23)</f>
        <v>0</v>
      </c>
      <c r="F24" s="16">
        <f>SUM(F22:F23)</f>
        <v>0</v>
      </c>
      <c r="G24" s="16">
        <f>SUM(G22:G23)</f>
        <v>0</v>
      </c>
      <c r="H24" s="16">
        <f>SUM(H22:H23)</f>
        <v>0</v>
      </c>
      <c r="J24" s="16">
        <f>SUM(J22:J23)</f>
        <v>0</v>
      </c>
    </row>
    <row r="25" spans="2:10" x14ac:dyDescent="0.35">
      <c r="B25" s="23"/>
      <c r="C25" s="14" t="s">
        <v>37</v>
      </c>
      <c r="D25" s="13" t="s">
        <v>31</v>
      </c>
      <c r="E25" s="10"/>
      <c r="F25" s="10"/>
      <c r="G25" s="10"/>
      <c r="H25" s="10"/>
      <c r="J25" s="15"/>
    </row>
    <row r="26" spans="2:10" ht="29" x14ac:dyDescent="0.35">
      <c r="B26" s="23"/>
      <c r="C26" s="72" t="s">
        <v>93</v>
      </c>
      <c r="D26" s="69">
        <v>1150000</v>
      </c>
      <c r="E26" s="69">
        <v>1150000</v>
      </c>
      <c r="F26" s="69">
        <v>300000</v>
      </c>
      <c r="G26" s="69">
        <v>300000</v>
      </c>
      <c r="H26" s="69">
        <v>300000</v>
      </c>
      <c r="I26" s="70"/>
      <c r="J26" s="69">
        <f t="shared" si="3"/>
        <v>3200000</v>
      </c>
    </row>
    <row r="27" spans="2:10" ht="43.5" x14ac:dyDescent="0.35">
      <c r="B27" s="23"/>
      <c r="C27" s="72" t="s">
        <v>94</v>
      </c>
      <c r="D27" s="69"/>
      <c r="E27" s="69">
        <v>200000</v>
      </c>
      <c r="F27" s="69">
        <v>9250000</v>
      </c>
      <c r="G27" s="69">
        <v>9250000</v>
      </c>
      <c r="H27" s="69">
        <v>15750000</v>
      </c>
      <c r="I27" s="70"/>
      <c r="J27" s="69">
        <f t="shared" si="3"/>
        <v>34450000</v>
      </c>
    </row>
    <row r="28" spans="2:10" x14ac:dyDescent="0.35">
      <c r="B28" s="23"/>
      <c r="C28" s="58"/>
      <c r="D28" s="15"/>
      <c r="E28" s="15"/>
      <c r="F28" s="15"/>
      <c r="G28" s="15"/>
      <c r="H28" s="15"/>
      <c r="I28" s="35"/>
      <c r="J28" s="15">
        <f t="shared" si="3"/>
        <v>0</v>
      </c>
    </row>
    <row r="29" spans="2:10" x14ac:dyDescent="0.35">
      <c r="B29" s="23"/>
      <c r="C29" s="25"/>
      <c r="D29" s="15"/>
      <c r="E29" s="11"/>
      <c r="F29" s="11"/>
      <c r="G29" s="11"/>
      <c r="H29" s="11"/>
      <c r="J29" s="15">
        <f t="shared" si="3"/>
        <v>0</v>
      </c>
    </row>
    <row r="30" spans="2:10" x14ac:dyDescent="0.35">
      <c r="B30" s="23"/>
      <c r="C30" s="9" t="s">
        <v>17</v>
      </c>
      <c r="D30" s="16">
        <f>SUM(D26:D29)</f>
        <v>1150000</v>
      </c>
      <c r="E30" s="16">
        <f>SUM(E26:E29)</f>
        <v>1350000</v>
      </c>
      <c r="F30" s="16">
        <f>SUM(F26:F29)</f>
        <v>9550000</v>
      </c>
      <c r="G30" s="16">
        <f>SUM(G26:G29)</f>
        <v>9550000</v>
      </c>
      <c r="H30" s="16">
        <f>SUM(H26:H29)</f>
        <v>16050000</v>
      </c>
      <c r="J30" s="16">
        <f>SUM(J26:J29)</f>
        <v>37650000</v>
      </c>
    </row>
    <row r="31" spans="2:10" x14ac:dyDescent="0.35">
      <c r="B31" s="23"/>
      <c r="C31" s="14" t="s">
        <v>38</v>
      </c>
      <c r="D31" s="13" t="s">
        <v>31</v>
      </c>
      <c r="E31" s="10"/>
      <c r="F31" s="10"/>
      <c r="G31" s="10"/>
      <c r="H31" s="10"/>
      <c r="J31" s="15"/>
    </row>
    <row r="32" spans="2:10" x14ac:dyDescent="0.35">
      <c r="B32" s="23"/>
      <c r="C32" s="10"/>
      <c r="D32" s="15"/>
      <c r="E32" s="11"/>
      <c r="F32" s="11"/>
      <c r="G32" s="11"/>
      <c r="H32" s="11"/>
      <c r="J32" s="15">
        <f t="shared" si="3"/>
        <v>0</v>
      </c>
    </row>
    <row r="33" spans="2:10" x14ac:dyDescent="0.35">
      <c r="B33" s="24"/>
      <c r="C33" s="9" t="s">
        <v>18</v>
      </c>
      <c r="D33" s="16">
        <f>SUM(D32:D32)</f>
        <v>0</v>
      </c>
      <c r="E33" s="16">
        <f>SUM(E32:E32)</f>
        <v>0</v>
      </c>
      <c r="F33" s="16">
        <f>SUM(F32:F32)</f>
        <v>0</v>
      </c>
      <c r="G33" s="16">
        <f>SUM(G32:G32)</f>
        <v>0</v>
      </c>
      <c r="H33" s="16">
        <f>SUM(H32:H32)</f>
        <v>0</v>
      </c>
      <c r="J33" s="16">
        <f>SUM(J32:J32)</f>
        <v>0</v>
      </c>
    </row>
    <row r="34" spans="2:10" x14ac:dyDescent="0.35">
      <c r="B34" s="24"/>
      <c r="C34" s="9" t="s">
        <v>19</v>
      </c>
      <c r="D34" s="78">
        <f>SUM(D33,D30,D24,D20,D16,D12,D9)</f>
        <v>1150000</v>
      </c>
      <c r="E34" s="78">
        <f>SUM(E33,E30,E24,E20,E16,E12,E9)</f>
        <v>1350000</v>
      </c>
      <c r="F34" s="78">
        <f>SUM(F33,F30,F24,F20,F16,F12,F9)</f>
        <v>9550000</v>
      </c>
      <c r="G34" s="78">
        <f>SUM(G33,G30,G24,G20,G16,G12,G9)</f>
        <v>9550000</v>
      </c>
      <c r="H34" s="78">
        <f>SUM(H33,H30,H24,H20,H16,H12,H9)</f>
        <v>16050000</v>
      </c>
      <c r="I34" s="71"/>
      <c r="J34" s="78">
        <f t="shared" si="3"/>
        <v>37650000</v>
      </c>
    </row>
    <row r="35" spans="2:10" x14ac:dyDescent="0.35">
      <c r="B35" s="6"/>
      <c r="D35"/>
      <c r="E35"/>
      <c r="H35"/>
      <c r="I35"/>
      <c r="J35" t="s">
        <v>20</v>
      </c>
    </row>
    <row r="36" spans="2:10" x14ac:dyDescent="0.35">
      <c r="B36" s="22" t="s">
        <v>39</v>
      </c>
      <c r="C36" s="17" t="s">
        <v>39</v>
      </c>
      <c r="D36" s="18"/>
      <c r="E36" s="18"/>
      <c r="F36" s="18"/>
      <c r="G36" s="18"/>
      <c r="H36" s="18"/>
      <c r="I36"/>
      <c r="J36" s="18" t="s">
        <v>20</v>
      </c>
    </row>
    <row r="37" spans="2:10" x14ac:dyDescent="0.35">
      <c r="B37" s="23"/>
      <c r="C37" s="25"/>
      <c r="D37" s="13"/>
      <c r="E37" s="10"/>
      <c r="F37" s="10"/>
      <c r="G37" s="10"/>
      <c r="H37" s="10"/>
      <c r="J37" s="15">
        <f>SUM(D37:H37)</f>
        <v>0</v>
      </c>
    </row>
    <row r="38" spans="2:10" x14ac:dyDescent="0.35">
      <c r="B38" s="24"/>
      <c r="C38" s="9" t="s">
        <v>21</v>
      </c>
      <c r="D38" s="16">
        <f>SUM(D37:D37)</f>
        <v>0</v>
      </c>
      <c r="E38" s="16">
        <f>SUM(E37:E37)</f>
        <v>0</v>
      </c>
      <c r="F38" s="16">
        <f>SUM(F37:F37)</f>
        <v>0</v>
      </c>
      <c r="G38" s="16">
        <f>SUM(G37:G37)</f>
        <v>0</v>
      </c>
      <c r="H38" s="16">
        <f>SUM(H37:H37)</f>
        <v>0</v>
      </c>
      <c r="J38" s="16">
        <f>SUM(D38:H38)</f>
        <v>0</v>
      </c>
    </row>
    <row r="39" spans="2:10" ht="15" thickBot="1" x14ac:dyDescent="0.4">
      <c r="B39" s="6"/>
      <c r="D39"/>
      <c r="E39"/>
      <c r="H39"/>
      <c r="I39"/>
      <c r="J39" t="s">
        <v>20</v>
      </c>
    </row>
    <row r="40" spans="2:10" s="1" customFormat="1" ht="29.5" thickBot="1" x14ac:dyDescent="0.4">
      <c r="B40" s="19" t="s">
        <v>22</v>
      </c>
      <c r="C40" s="19"/>
      <c r="D40" s="81">
        <f t="shared" ref="D40:J40" si="4">SUM(D38,D34)</f>
        <v>1150000</v>
      </c>
      <c r="E40" s="81">
        <f t="shared" si="4"/>
        <v>1350000</v>
      </c>
      <c r="F40" s="81">
        <f t="shared" si="4"/>
        <v>9550000</v>
      </c>
      <c r="G40" s="81">
        <f t="shared" si="4"/>
        <v>9550000</v>
      </c>
      <c r="H40" s="81">
        <f t="shared" si="4"/>
        <v>16050000</v>
      </c>
      <c r="I40" s="71">
        <f t="shared" si="4"/>
        <v>0</v>
      </c>
      <c r="J40" s="81">
        <f t="shared" si="4"/>
        <v>37650000</v>
      </c>
    </row>
    <row r="41" spans="2:10" x14ac:dyDescent="0.35">
      <c r="B41" s="6"/>
    </row>
    <row r="42" spans="2:10" x14ac:dyDescent="0.35">
      <c r="B42" s="6"/>
    </row>
    <row r="43" spans="2:10" x14ac:dyDescent="0.35">
      <c r="B43" s="6"/>
    </row>
    <row r="44" spans="2:10" x14ac:dyDescent="0.35">
      <c r="B44" s="6"/>
    </row>
    <row r="45" spans="2:10" x14ac:dyDescent="0.35">
      <c r="B45" s="6"/>
    </row>
    <row r="46" spans="2:10" x14ac:dyDescent="0.35">
      <c r="B46" s="6"/>
    </row>
    <row r="47" spans="2:10" x14ac:dyDescent="0.35">
      <c r="B47" s="6"/>
    </row>
    <row r="48" spans="2:10" x14ac:dyDescent="0.35">
      <c r="B48" s="6"/>
    </row>
    <row r="49" spans="2:2" x14ac:dyDescent="0.35">
      <c r="B49" s="6"/>
    </row>
    <row r="50" spans="2:2" x14ac:dyDescent="0.35">
      <c r="B50" s="6"/>
    </row>
    <row r="51" spans="2:2" x14ac:dyDescent="0.35">
      <c r="B51" s="6"/>
    </row>
    <row r="52" spans="2:2" x14ac:dyDescent="0.35">
      <c r="B52" s="6"/>
    </row>
    <row r="53" spans="2:2" x14ac:dyDescent="0.35">
      <c r="B53" s="6"/>
    </row>
    <row r="54" spans="2:2" x14ac:dyDescent="0.35">
      <c r="B54" s="6"/>
    </row>
    <row r="55" spans="2:2" x14ac:dyDescent="0.35">
      <c r="B55" s="6"/>
    </row>
  </sheetData>
  <pageMargins left="0.25" right="0.25" top="0.75" bottom="0.75" header="0.3" footer="0.3"/>
  <pageSetup scale="75" orientation="landscape" r:id="rId1"/>
  <ignoredErrors>
    <ignoredError sqref="J8 J15 J22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M59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D44" sqref="D44:K44"/>
    </sheetView>
  </sheetViews>
  <sheetFormatPr defaultColWidth="9.1796875" defaultRowHeight="14.5" x14ac:dyDescent="0.35"/>
  <cols>
    <col min="1" max="1" width="3.1796875" customWidth="1"/>
    <col min="2" max="2" width="10.81640625" customWidth="1"/>
    <col min="3" max="3" width="45.54296875" customWidth="1"/>
    <col min="4" max="4" width="12.81640625" style="6" customWidth="1"/>
    <col min="5" max="5" width="12.54296875" style="2" customWidth="1"/>
    <col min="6" max="7" width="12.453125" customWidth="1"/>
    <col min="8" max="8" width="12.54296875" style="2" customWidth="1"/>
    <col min="9" max="9" width="0.81640625" style="7" customWidth="1"/>
    <col min="10" max="10" width="13.54296875" customWidth="1"/>
    <col min="11" max="11" width="10.1796875" customWidth="1"/>
  </cols>
  <sheetData>
    <row r="2" spans="2:39" ht="23.5" x14ac:dyDescent="0.55000000000000004">
      <c r="B2" s="30" t="s">
        <v>29</v>
      </c>
    </row>
    <row r="3" spans="2:39" x14ac:dyDescent="0.35">
      <c r="B3" s="61" t="s">
        <v>74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23"/>
      <c r="C8" s="27"/>
      <c r="D8" s="15"/>
      <c r="E8" s="11"/>
      <c r="F8" s="11"/>
      <c r="G8" s="11"/>
      <c r="H8" s="11"/>
      <c r="J8" s="15">
        <f>SUM(D8:H8)</f>
        <v>0</v>
      </c>
    </row>
    <row r="9" spans="2:39" x14ac:dyDescent="0.35">
      <c r="B9" s="23"/>
      <c r="C9" s="9" t="s">
        <v>12</v>
      </c>
      <c r="D9" s="16">
        <f t="shared" ref="D9:J9" si="0">SUM(D8:D8)</f>
        <v>0</v>
      </c>
      <c r="E9" s="16">
        <f t="shared" si="0"/>
        <v>0</v>
      </c>
      <c r="F9" s="16">
        <f t="shared" si="0"/>
        <v>0</v>
      </c>
      <c r="G9" s="16">
        <f t="shared" si="0"/>
        <v>0</v>
      </c>
      <c r="H9" s="16">
        <f t="shared" si="0"/>
        <v>0</v>
      </c>
      <c r="I9" s="7">
        <f t="shared" si="0"/>
        <v>0</v>
      </c>
      <c r="J9" s="16">
        <f t="shared" si="0"/>
        <v>0</v>
      </c>
    </row>
    <row r="10" spans="2:39" x14ac:dyDescent="0.35">
      <c r="B10" s="23"/>
      <c r="C10" s="14" t="s">
        <v>32</v>
      </c>
      <c r="D10" s="13" t="s">
        <v>31</v>
      </c>
      <c r="E10" s="10"/>
      <c r="F10" s="10"/>
      <c r="G10" s="10"/>
      <c r="H10" s="10"/>
      <c r="J10" s="8" t="s">
        <v>31</v>
      </c>
    </row>
    <row r="11" spans="2:39" x14ac:dyDescent="0.35">
      <c r="B11" s="23"/>
      <c r="C11" s="25"/>
      <c r="D11" s="15"/>
      <c r="E11" s="15"/>
      <c r="F11" s="15"/>
      <c r="G11" s="15"/>
      <c r="H11" s="15"/>
      <c r="J11" s="15">
        <f>SUM(D11:H11)</f>
        <v>0</v>
      </c>
    </row>
    <row r="12" spans="2:39" x14ac:dyDescent="0.35">
      <c r="B12" s="23"/>
      <c r="C12" s="25"/>
      <c r="D12" s="15"/>
      <c r="E12" s="15"/>
      <c r="F12" s="15"/>
      <c r="G12" s="15"/>
      <c r="H12" s="15"/>
      <c r="J12" s="15">
        <f>SUM(D12:H12)</f>
        <v>0</v>
      </c>
    </row>
    <row r="13" spans="2:39" x14ac:dyDescent="0.35">
      <c r="B13" s="23"/>
      <c r="C13" s="10"/>
      <c r="D13" s="15"/>
      <c r="E13" s="11"/>
      <c r="F13" s="11"/>
      <c r="G13" s="11"/>
      <c r="H13" s="11"/>
      <c r="J13" s="15">
        <f>SUM(D13:H13)</f>
        <v>0</v>
      </c>
    </row>
    <row r="14" spans="2:39" x14ac:dyDescent="0.35">
      <c r="B14" s="23"/>
      <c r="C14" s="9" t="s">
        <v>13</v>
      </c>
      <c r="D14" s="16">
        <f>SUM(D11:D13)</f>
        <v>0</v>
      </c>
      <c r="E14" s="16">
        <f t="shared" ref="E14:J14" si="1">SUM(E11:E13)</f>
        <v>0</v>
      </c>
      <c r="F14" s="16">
        <f t="shared" si="1"/>
        <v>0</v>
      </c>
      <c r="G14" s="16">
        <f t="shared" si="1"/>
        <v>0</v>
      </c>
      <c r="H14" s="16">
        <f t="shared" si="1"/>
        <v>0</v>
      </c>
      <c r="I14" s="7">
        <f t="shared" si="1"/>
        <v>0</v>
      </c>
      <c r="J14" s="16">
        <f t="shared" si="1"/>
        <v>0</v>
      </c>
    </row>
    <row r="15" spans="2:39" x14ac:dyDescent="0.35">
      <c r="B15" s="23"/>
      <c r="C15" s="14" t="s">
        <v>33</v>
      </c>
      <c r="D15" s="13" t="s">
        <v>31</v>
      </c>
      <c r="E15" s="10"/>
      <c r="F15" s="10"/>
      <c r="G15" s="10"/>
      <c r="H15" s="10"/>
      <c r="J15" s="8" t="s">
        <v>31</v>
      </c>
    </row>
    <row r="16" spans="2:39" x14ac:dyDescent="0.35">
      <c r="B16" s="23"/>
      <c r="C16" s="29"/>
      <c r="D16" s="15"/>
      <c r="E16" s="15"/>
      <c r="F16" s="15"/>
      <c r="G16" s="15"/>
      <c r="H16" s="15"/>
      <c r="I16" s="35">
        <v>400</v>
      </c>
      <c r="J16" s="15">
        <f t="shared" ref="J16:J17" si="2">SUM(D16:H16)</f>
        <v>0</v>
      </c>
    </row>
    <row r="17" spans="2:10" x14ac:dyDescent="0.35">
      <c r="B17" s="23"/>
      <c r="C17" s="25"/>
      <c r="D17" s="15"/>
      <c r="E17" s="15"/>
      <c r="F17" s="15"/>
      <c r="G17" s="15"/>
      <c r="H17" s="15"/>
      <c r="I17" s="35">
        <v>1638</v>
      </c>
      <c r="J17" s="15">
        <f t="shared" si="2"/>
        <v>0</v>
      </c>
    </row>
    <row r="18" spans="2:10" x14ac:dyDescent="0.35">
      <c r="B18" s="23"/>
      <c r="C18" s="9" t="s">
        <v>14</v>
      </c>
      <c r="D18" s="16">
        <f>SUM(D16:D17)</f>
        <v>0</v>
      </c>
      <c r="E18" s="16">
        <f>SUM(E16:E17)</f>
        <v>0</v>
      </c>
      <c r="F18" s="16">
        <f>SUM(F16:F17)</f>
        <v>0</v>
      </c>
      <c r="G18" s="16">
        <f>SUM(G16:G17)</f>
        <v>0</v>
      </c>
      <c r="H18" s="16">
        <f>SUM(H16:H17)</f>
        <v>0</v>
      </c>
      <c r="J18" s="16">
        <f>SUM(D18:H18)</f>
        <v>0</v>
      </c>
    </row>
    <row r="19" spans="2:10" x14ac:dyDescent="0.35">
      <c r="B19" s="23"/>
      <c r="C19" s="14" t="s">
        <v>34</v>
      </c>
      <c r="D19" s="15"/>
      <c r="E19" s="10"/>
      <c r="F19" s="10"/>
      <c r="G19" s="10"/>
      <c r="H19" s="10"/>
      <c r="J19" s="15" t="s">
        <v>20</v>
      </c>
    </row>
    <row r="20" spans="2:10" x14ac:dyDescent="0.35">
      <c r="B20" s="23"/>
      <c r="C20" s="25"/>
      <c r="D20" s="15"/>
      <c r="E20" s="10"/>
      <c r="F20" s="10"/>
      <c r="G20" s="10"/>
      <c r="H20" s="10"/>
      <c r="J20" s="15">
        <f>SUM(D20:H20)</f>
        <v>0</v>
      </c>
    </row>
    <row r="21" spans="2:10" x14ac:dyDescent="0.35">
      <c r="B21" s="23" t="s">
        <v>35</v>
      </c>
      <c r="C21" s="28" t="s">
        <v>35</v>
      </c>
      <c r="D21" s="13" t="s">
        <v>31</v>
      </c>
      <c r="E21" s="10"/>
      <c r="F21" s="10"/>
      <c r="G21" s="10"/>
      <c r="H21" s="10"/>
      <c r="J21" s="15">
        <f t="shared" ref="J21:J37" si="3">SUM(D21:H21)</f>
        <v>0</v>
      </c>
    </row>
    <row r="22" spans="2:10" x14ac:dyDescent="0.35">
      <c r="B22" s="23"/>
      <c r="C22" s="9" t="s">
        <v>15</v>
      </c>
      <c r="D22" s="12">
        <f>SUM(D20:D21)</f>
        <v>0</v>
      </c>
      <c r="E22" s="12">
        <f>SUM(E20:E21)</f>
        <v>0</v>
      </c>
      <c r="F22" s="12">
        <f>SUM(F20:F21)</f>
        <v>0</v>
      </c>
      <c r="G22" s="12">
        <f>SUM(G20:G21)</f>
        <v>0</v>
      </c>
      <c r="H22" s="12">
        <f>SUM(H20:H21)</f>
        <v>0</v>
      </c>
      <c r="J22" s="16">
        <f t="shared" si="3"/>
        <v>0</v>
      </c>
    </row>
    <row r="23" spans="2:10" x14ac:dyDescent="0.35">
      <c r="B23" s="23"/>
      <c r="C23" s="14" t="s">
        <v>36</v>
      </c>
      <c r="D23" s="13" t="s">
        <v>31</v>
      </c>
      <c r="E23" s="10"/>
      <c r="F23" s="10"/>
      <c r="G23" s="10"/>
      <c r="H23" s="10"/>
      <c r="J23" s="15"/>
    </row>
    <row r="24" spans="2:10" x14ac:dyDescent="0.35">
      <c r="B24" s="23"/>
      <c r="C24" s="25"/>
      <c r="D24" s="15"/>
      <c r="E24" s="15"/>
      <c r="F24" s="15"/>
      <c r="G24" s="15"/>
      <c r="H24" s="15"/>
      <c r="I24" s="35">
        <v>5000</v>
      </c>
      <c r="J24" s="15">
        <f t="shared" si="3"/>
        <v>0</v>
      </c>
    </row>
    <row r="25" spans="2:10" x14ac:dyDescent="0.35">
      <c r="B25" s="23"/>
      <c r="C25" s="25"/>
      <c r="D25" s="15"/>
      <c r="E25" s="11"/>
      <c r="F25" s="11"/>
      <c r="G25" s="11"/>
      <c r="H25" s="11"/>
      <c r="J25" s="15">
        <f t="shared" si="3"/>
        <v>0</v>
      </c>
    </row>
    <row r="26" spans="2:10" x14ac:dyDescent="0.35">
      <c r="B26" s="23"/>
      <c r="C26" s="9" t="s">
        <v>16</v>
      </c>
      <c r="D26" s="16">
        <f>SUM(D24:D25)</f>
        <v>0</v>
      </c>
      <c r="E26" s="16">
        <f>SUM(E24:E25)</f>
        <v>0</v>
      </c>
      <c r="F26" s="16">
        <f>SUM(F24:F25)</f>
        <v>0</v>
      </c>
      <c r="G26" s="16">
        <f>SUM(G24:G25)</f>
        <v>0</v>
      </c>
      <c r="H26" s="16">
        <f>SUM(H24:H25)</f>
        <v>0</v>
      </c>
      <c r="J26" s="16">
        <f t="shared" si="3"/>
        <v>0</v>
      </c>
    </row>
    <row r="27" spans="2:10" x14ac:dyDescent="0.35">
      <c r="B27" s="23"/>
      <c r="C27" s="14" t="s">
        <v>37</v>
      </c>
      <c r="D27" s="13" t="s">
        <v>31</v>
      </c>
      <c r="E27" s="10"/>
      <c r="F27" s="10"/>
      <c r="G27" s="10"/>
      <c r="H27" s="10"/>
      <c r="J27" s="15"/>
    </row>
    <row r="28" spans="2:10" x14ac:dyDescent="0.35">
      <c r="B28" s="23"/>
      <c r="C28" s="84" t="s">
        <v>77</v>
      </c>
      <c r="D28" s="69">
        <v>500000</v>
      </c>
      <c r="E28" s="69">
        <v>75000</v>
      </c>
      <c r="F28" s="69">
        <v>75000</v>
      </c>
      <c r="G28" s="69"/>
      <c r="H28" s="69"/>
      <c r="I28" s="70"/>
      <c r="J28" s="69">
        <f t="shared" si="3"/>
        <v>650000</v>
      </c>
    </row>
    <row r="29" spans="2:10" x14ac:dyDescent="0.35">
      <c r="B29" s="23"/>
      <c r="C29" s="72" t="s">
        <v>78</v>
      </c>
      <c r="D29" s="69"/>
      <c r="E29" s="69">
        <f>2250000*1.3</f>
        <v>2925000</v>
      </c>
      <c r="F29" s="69">
        <v>260000</v>
      </c>
      <c r="G29" s="69"/>
      <c r="H29" s="69"/>
      <c r="I29" s="70">
        <v>22500000</v>
      </c>
      <c r="J29" s="69">
        <f t="shared" si="3"/>
        <v>3185000</v>
      </c>
    </row>
    <row r="30" spans="2:10" x14ac:dyDescent="0.35">
      <c r="B30" s="23"/>
      <c r="C30" s="72" t="s">
        <v>92</v>
      </c>
      <c r="D30" s="69"/>
      <c r="E30" s="69"/>
      <c r="F30" s="69">
        <v>20000</v>
      </c>
      <c r="G30" s="69">
        <v>20000</v>
      </c>
      <c r="H30" s="69">
        <v>20000</v>
      </c>
      <c r="I30" s="70">
        <v>75000000</v>
      </c>
      <c r="J30" s="69">
        <f t="shared" si="3"/>
        <v>60000</v>
      </c>
    </row>
    <row r="31" spans="2:10" x14ac:dyDescent="0.35">
      <c r="B31" s="23"/>
      <c r="C31" s="25"/>
      <c r="D31" s="15"/>
      <c r="E31" s="15"/>
      <c r="F31" s="15"/>
      <c r="G31" s="15"/>
      <c r="H31" s="15"/>
      <c r="I31" s="35"/>
      <c r="J31" s="15">
        <f t="shared" si="3"/>
        <v>0</v>
      </c>
    </row>
    <row r="32" spans="2:10" x14ac:dyDescent="0.35">
      <c r="B32" s="23"/>
      <c r="C32" s="25"/>
      <c r="D32" s="15"/>
      <c r="E32" s="15"/>
      <c r="F32" s="15"/>
      <c r="G32" s="15"/>
      <c r="H32" s="15"/>
      <c r="J32" s="15">
        <f t="shared" si="3"/>
        <v>0</v>
      </c>
    </row>
    <row r="33" spans="2:11" x14ac:dyDescent="0.35">
      <c r="B33" s="23"/>
      <c r="C33" s="9" t="s">
        <v>17</v>
      </c>
      <c r="D33" s="78">
        <f>SUM(D28:D32)</f>
        <v>500000</v>
      </c>
      <c r="E33" s="78">
        <f>SUM(E28:E32)</f>
        <v>3000000</v>
      </c>
      <c r="F33" s="78">
        <f>SUM(F28:F32)</f>
        <v>355000</v>
      </c>
      <c r="G33" s="78">
        <f>SUM(G28:G32)</f>
        <v>20000</v>
      </c>
      <c r="H33" s="78">
        <f>SUM(H28:H32)</f>
        <v>20000</v>
      </c>
      <c r="I33" s="71"/>
      <c r="J33" s="78">
        <f t="shared" si="3"/>
        <v>3895000</v>
      </c>
    </row>
    <row r="34" spans="2:11" x14ac:dyDescent="0.35">
      <c r="B34" s="23"/>
      <c r="C34" s="14" t="s">
        <v>38</v>
      </c>
      <c r="D34" s="13" t="s">
        <v>31</v>
      </c>
      <c r="E34" s="10"/>
      <c r="F34" s="10"/>
      <c r="G34" s="10"/>
      <c r="H34" s="10"/>
      <c r="J34" s="15"/>
    </row>
    <row r="35" spans="2:11" x14ac:dyDescent="0.35">
      <c r="B35" s="23"/>
      <c r="C35" s="10"/>
      <c r="D35" s="15"/>
      <c r="E35" s="11"/>
      <c r="F35" s="11"/>
      <c r="G35" s="11"/>
      <c r="H35" s="11"/>
      <c r="J35" s="15">
        <f t="shared" si="3"/>
        <v>0</v>
      </c>
    </row>
    <row r="36" spans="2:11" x14ac:dyDescent="0.35">
      <c r="B36" s="24"/>
      <c r="C36" s="9" t="s">
        <v>18</v>
      </c>
      <c r="D36" s="16">
        <f>SUM(D35:D35)</f>
        <v>0</v>
      </c>
      <c r="E36" s="16">
        <f>SUM(E35:E35)</f>
        <v>0</v>
      </c>
      <c r="F36" s="16">
        <f>SUM(F35:F35)</f>
        <v>0</v>
      </c>
      <c r="G36" s="16">
        <f>SUM(G35:G35)</f>
        <v>0</v>
      </c>
      <c r="H36" s="16">
        <f>SUM(H35:H35)</f>
        <v>0</v>
      </c>
      <c r="J36" s="16">
        <f t="shared" si="3"/>
        <v>0</v>
      </c>
    </row>
    <row r="37" spans="2:11" x14ac:dyDescent="0.35">
      <c r="B37" s="24"/>
      <c r="C37" s="9" t="s">
        <v>19</v>
      </c>
      <c r="D37" s="78">
        <f>SUM(D36,D33,D26,D22,D18,D14,D9)</f>
        <v>500000</v>
      </c>
      <c r="E37" s="78">
        <f>SUM(E36,E33,E26,E22,E18,E14,E9)</f>
        <v>3000000</v>
      </c>
      <c r="F37" s="78">
        <f>SUM(F36,F33,F26,F22,F18,F14,F9)</f>
        <v>355000</v>
      </c>
      <c r="G37" s="78">
        <f>SUM(G36,G33,G26,G22,G18,G14,G9)</f>
        <v>20000</v>
      </c>
      <c r="H37" s="78">
        <f>SUM(H36,H33,H26,H22,H18,H14,H9)</f>
        <v>20000</v>
      </c>
      <c r="I37" s="71"/>
      <c r="J37" s="78">
        <f t="shared" si="3"/>
        <v>3895000</v>
      </c>
    </row>
    <row r="38" spans="2:11" x14ac:dyDescent="0.35">
      <c r="B38" s="6"/>
      <c r="D38"/>
      <c r="E38"/>
      <c r="H38"/>
      <c r="I38"/>
      <c r="J38" t="s">
        <v>20</v>
      </c>
    </row>
    <row r="39" spans="2:11" ht="29" x14ac:dyDescent="0.35">
      <c r="B39" s="67" t="s">
        <v>39</v>
      </c>
      <c r="C39" s="17" t="s">
        <v>39</v>
      </c>
      <c r="D39" s="18"/>
      <c r="E39" s="18"/>
      <c r="F39" s="18"/>
      <c r="G39" s="18"/>
      <c r="H39" s="18"/>
      <c r="I39"/>
      <c r="J39" s="18" t="s">
        <v>20</v>
      </c>
    </row>
    <row r="40" spans="2:11" x14ac:dyDescent="0.35">
      <c r="B40" s="23"/>
      <c r="C40" s="25"/>
      <c r="D40" s="13"/>
      <c r="E40" s="10"/>
      <c r="F40" s="10"/>
      <c r="G40" s="10"/>
      <c r="H40" s="10"/>
      <c r="J40" s="15">
        <f>SUM(D40:H40)</f>
        <v>0</v>
      </c>
    </row>
    <row r="41" spans="2:11" x14ac:dyDescent="0.35">
      <c r="B41" s="23"/>
      <c r="C41" s="25"/>
      <c r="D41" s="13"/>
      <c r="E41" s="10"/>
      <c r="F41" s="10"/>
      <c r="G41" s="10"/>
      <c r="H41" s="10"/>
      <c r="J41" s="15">
        <f>SUM(D41:H41)</f>
        <v>0</v>
      </c>
    </row>
    <row r="42" spans="2:11" x14ac:dyDescent="0.35">
      <c r="B42" s="24"/>
      <c r="C42" s="9" t="s">
        <v>21</v>
      </c>
      <c r="D42" s="16">
        <f>SUM(D40:D41)</f>
        <v>0</v>
      </c>
      <c r="E42" s="16">
        <f>SUM(E40:E41)</f>
        <v>0</v>
      </c>
      <c r="F42" s="16">
        <f>SUM(F40:F41)</f>
        <v>0</v>
      </c>
      <c r="G42" s="16">
        <f>SUM(G40:G41)</f>
        <v>0</v>
      </c>
      <c r="H42" s="16">
        <f>SUM(H40:H41)</f>
        <v>0</v>
      </c>
      <c r="J42" s="16">
        <f>SUM(D42:H42)</f>
        <v>0</v>
      </c>
    </row>
    <row r="43" spans="2:11" ht="15" thickBot="1" x14ac:dyDescent="0.4">
      <c r="B43" s="6"/>
      <c r="D43"/>
      <c r="E43"/>
      <c r="H43"/>
      <c r="I43"/>
      <c r="J43" t="s">
        <v>20</v>
      </c>
    </row>
    <row r="44" spans="2:11" s="1" customFormat="1" ht="29.5" thickBot="1" x14ac:dyDescent="0.4">
      <c r="B44" s="19" t="s">
        <v>22</v>
      </c>
      <c r="C44" s="19"/>
      <c r="D44" s="81">
        <f>SUM(D42,D37)</f>
        <v>500000</v>
      </c>
      <c r="E44" s="81">
        <f t="shared" ref="E44:J44" si="4">SUM(E42,E37)</f>
        <v>3000000</v>
      </c>
      <c r="F44" s="81">
        <f t="shared" si="4"/>
        <v>355000</v>
      </c>
      <c r="G44" s="81">
        <f t="shared" si="4"/>
        <v>20000</v>
      </c>
      <c r="H44" s="81">
        <f t="shared" si="4"/>
        <v>20000</v>
      </c>
      <c r="I44" s="71">
        <f>SUM(I42,I37)</f>
        <v>0</v>
      </c>
      <c r="J44" s="81">
        <f t="shared" si="4"/>
        <v>3895000</v>
      </c>
      <c r="K44" s="89"/>
    </row>
    <row r="45" spans="2:11" x14ac:dyDescent="0.35">
      <c r="B45" s="6"/>
    </row>
    <row r="46" spans="2:11" x14ac:dyDescent="0.35">
      <c r="B46" s="6"/>
    </row>
    <row r="47" spans="2:11" x14ac:dyDescent="0.35">
      <c r="B47" s="6"/>
    </row>
    <row r="48" spans="2:11" x14ac:dyDescent="0.35">
      <c r="B48" s="6"/>
    </row>
    <row r="49" spans="2:2" x14ac:dyDescent="0.35">
      <c r="B49" s="6"/>
    </row>
    <row r="50" spans="2:2" x14ac:dyDescent="0.35">
      <c r="B50" s="6"/>
    </row>
    <row r="51" spans="2:2" x14ac:dyDescent="0.35">
      <c r="B51" s="6"/>
    </row>
    <row r="52" spans="2:2" x14ac:dyDescent="0.35">
      <c r="B52" s="6"/>
    </row>
    <row r="53" spans="2:2" x14ac:dyDescent="0.35">
      <c r="B53" s="6"/>
    </row>
    <row r="54" spans="2:2" x14ac:dyDescent="0.35">
      <c r="B54" s="6"/>
    </row>
    <row r="55" spans="2:2" x14ac:dyDescent="0.35">
      <c r="B55" s="6"/>
    </row>
    <row r="56" spans="2:2" x14ac:dyDescent="0.35">
      <c r="B56" s="6"/>
    </row>
    <row r="57" spans="2:2" x14ac:dyDescent="0.35">
      <c r="B57" s="6"/>
    </row>
    <row r="58" spans="2:2" x14ac:dyDescent="0.35">
      <c r="B58" s="6"/>
    </row>
    <row r="59" spans="2:2" x14ac:dyDescent="0.35">
      <c r="B59" s="6"/>
    </row>
  </sheetData>
  <pageMargins left="0.25" right="0.25" top="0.75" bottom="0.75" header="0.3" footer="0.3"/>
  <pageSetup scale="73" orientation="landscape" r:id="rId1"/>
  <ignoredErrors>
    <ignoredError sqref="J29:J30 J24 J16:J1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796875" defaultRowHeight="14.5" x14ac:dyDescent="0.35"/>
  <cols>
    <col min="1" max="1" width="3.1796875" customWidth="1"/>
    <col min="2" max="2" width="10" customWidth="1"/>
    <col min="3" max="3" width="46.81640625" customWidth="1"/>
    <col min="4" max="4" width="12.81640625" style="6" customWidth="1"/>
    <col min="5" max="5" width="12.453125" style="2" customWidth="1"/>
    <col min="6" max="6" width="12.81640625" customWidth="1"/>
    <col min="7" max="7" width="12.453125" customWidth="1"/>
    <col min="8" max="8" width="12.81640625" style="2" customWidth="1"/>
    <col min="9" max="9" width="0.81640625" style="7" customWidth="1"/>
    <col min="10" max="10" width="12.81640625" bestFit="1" customWidth="1"/>
    <col min="11" max="11" width="10.1796875" customWidth="1"/>
  </cols>
  <sheetData>
    <row r="2" spans="2:39" ht="23.5" x14ac:dyDescent="0.55000000000000004">
      <c r="B2" s="30" t="s">
        <v>29</v>
      </c>
    </row>
    <row r="3" spans="2:39" x14ac:dyDescent="0.35">
      <c r="B3" s="61" t="s">
        <v>74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5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3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>SUM(D15:H15)</f>
        <v>0</v>
      </c>
    </row>
    <row r="16" spans="2:39" x14ac:dyDescent="0.35">
      <c r="B16" s="23"/>
      <c r="C16" s="9" t="s">
        <v>13</v>
      </c>
      <c r="D16" s="16">
        <f>SUM(D13:D15)</f>
        <v>0</v>
      </c>
      <c r="E16" s="16">
        <f t="shared" ref="E16:J16" si="1">SUM(E13:E15)</f>
        <v>0</v>
      </c>
      <c r="F16" s="16">
        <f t="shared" si="1"/>
        <v>0</v>
      </c>
      <c r="G16" s="16">
        <f t="shared" si="1"/>
        <v>0</v>
      </c>
      <c r="H16" s="16">
        <f t="shared" si="1"/>
        <v>0</v>
      </c>
      <c r="I16" s="7">
        <f t="shared" si="1"/>
        <v>0</v>
      </c>
      <c r="J16" s="16">
        <f t="shared" si="1"/>
        <v>0</v>
      </c>
    </row>
    <row r="17" spans="2:10" x14ac:dyDescent="0.35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3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35">
      <c r="B19" s="23"/>
      <c r="C19" s="29"/>
      <c r="D19" s="15" t="s">
        <v>35</v>
      </c>
      <c r="E19" s="11" t="s">
        <v>35</v>
      </c>
      <c r="F19" s="11" t="s">
        <v>35</v>
      </c>
      <c r="G19" s="11"/>
      <c r="H19" s="11"/>
      <c r="J19" s="15">
        <f>SUM(D19:H19)</f>
        <v>0</v>
      </c>
    </row>
    <row r="20" spans="2:10" x14ac:dyDescent="0.3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2">SUM(D21:H21)</f>
        <v>0</v>
      </c>
    </row>
    <row r="22" spans="2:10" x14ac:dyDescent="0.3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2"/>
        <v>0</v>
      </c>
    </row>
    <row r="23" spans="2:10" x14ac:dyDescent="0.3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2"/>
        <v>0</v>
      </c>
    </row>
    <row r="24" spans="2:10" x14ac:dyDescent="0.3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2"/>
        <v>0</v>
      </c>
    </row>
    <row r="25" spans="2:10" x14ac:dyDescent="0.3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2"/>
        <v>0</v>
      </c>
    </row>
    <row r="26" spans="2:10" x14ac:dyDescent="0.3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2"/>
        <v>0</v>
      </c>
    </row>
    <row r="27" spans="2:10" x14ac:dyDescent="0.35">
      <c r="B27" s="23"/>
      <c r="C27" s="9" t="s">
        <v>14</v>
      </c>
      <c r="D27" s="16">
        <f>SUM(D20:D26)</f>
        <v>0</v>
      </c>
      <c r="E27" s="16">
        <f>SUM(E20:E26)</f>
        <v>0</v>
      </c>
      <c r="F27" s="16">
        <f>SUM(F20:F26)</f>
        <v>0</v>
      </c>
      <c r="G27" s="16">
        <f>SUM(G20:G26)</f>
        <v>0</v>
      </c>
      <c r="H27" s="16">
        <f>SUM(H20:H26)</f>
        <v>0</v>
      </c>
      <c r="J27" s="16">
        <f>SUM(D27:H27)</f>
        <v>0</v>
      </c>
    </row>
    <row r="28" spans="2:10" x14ac:dyDescent="0.35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50" si="3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>SUM(E29:E30)</f>
        <v>0</v>
      </c>
      <c r="F31" s="12">
        <f>SUM(F29:F30)</f>
        <v>0</v>
      </c>
      <c r="G31" s="12">
        <f>SUM(G29:G30)</f>
        <v>0</v>
      </c>
      <c r="H31" s="12">
        <f>SUM(H29:H30)</f>
        <v>0</v>
      </c>
      <c r="J31" s="16">
        <f t="shared" si="3"/>
        <v>0</v>
      </c>
    </row>
    <row r="32" spans="2:10" x14ac:dyDescent="0.35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0" x14ac:dyDescent="0.3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3"/>
        <v>0</v>
      </c>
    </row>
    <row r="34" spans="2:10" x14ac:dyDescent="0.35">
      <c r="B34" s="23"/>
      <c r="C34" s="25"/>
      <c r="D34" s="15"/>
      <c r="E34" s="11"/>
      <c r="F34" s="11"/>
      <c r="G34" s="11"/>
      <c r="H34" s="11"/>
      <c r="J34" s="15">
        <f t="shared" si="3"/>
        <v>0</v>
      </c>
    </row>
    <row r="35" spans="2:10" x14ac:dyDescent="0.35">
      <c r="B35" s="23"/>
      <c r="C35" s="9" t="s">
        <v>16</v>
      </c>
      <c r="D35" s="16">
        <f>SUM(D33:D34)</f>
        <v>0</v>
      </c>
      <c r="E35" s="16">
        <f>SUM(E33:E34)</f>
        <v>0</v>
      </c>
      <c r="F35" s="16">
        <f>SUM(F33:F34)</f>
        <v>0</v>
      </c>
      <c r="G35" s="16">
        <f>SUM(G33:G34)</f>
        <v>0</v>
      </c>
      <c r="H35" s="16">
        <f>SUM(H33:H34)</f>
        <v>0</v>
      </c>
      <c r="J35" s="16">
        <f t="shared" si="3"/>
        <v>0</v>
      </c>
    </row>
    <row r="36" spans="2:10" x14ac:dyDescent="0.35">
      <c r="B36" s="23"/>
      <c r="C36" s="14" t="s">
        <v>37</v>
      </c>
      <c r="D36" s="13" t="s">
        <v>31</v>
      </c>
      <c r="E36" s="10"/>
      <c r="F36" s="10"/>
      <c r="G36" s="10"/>
      <c r="H36" s="10"/>
      <c r="J36" s="15"/>
    </row>
    <row r="37" spans="2:10" x14ac:dyDescent="0.3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3"/>
        <v>0</v>
      </c>
    </row>
    <row r="38" spans="2:10" x14ac:dyDescent="0.3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3"/>
        <v>0</v>
      </c>
    </row>
    <row r="39" spans="2:10" x14ac:dyDescent="0.3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3"/>
        <v>0</v>
      </c>
    </row>
    <row r="40" spans="2:10" x14ac:dyDescent="0.35">
      <c r="B40" s="23"/>
      <c r="C40" s="25"/>
      <c r="D40" s="15"/>
      <c r="E40" s="11"/>
      <c r="F40" s="11"/>
      <c r="G40" s="11"/>
      <c r="H40" s="11"/>
      <c r="J40" s="15">
        <f t="shared" si="3"/>
        <v>0</v>
      </c>
    </row>
    <row r="41" spans="2:10" x14ac:dyDescent="0.35">
      <c r="B41" s="23"/>
      <c r="C41" s="9" t="s">
        <v>40</v>
      </c>
      <c r="D41" s="16">
        <f>SUM(D37:D40)</f>
        <v>0</v>
      </c>
      <c r="E41" s="16">
        <f>SUM(E37:E40)</f>
        <v>0</v>
      </c>
      <c r="F41" s="16">
        <f>SUM(F37:F40)</f>
        <v>0</v>
      </c>
      <c r="G41" s="16">
        <f>SUM(G37:G40)</f>
        <v>0</v>
      </c>
      <c r="H41" s="16">
        <f>SUM(H37:H40)</f>
        <v>0</v>
      </c>
      <c r="J41" s="16">
        <f t="shared" si="3"/>
        <v>0</v>
      </c>
    </row>
    <row r="42" spans="2:10" x14ac:dyDescent="0.35">
      <c r="B42" s="23"/>
      <c r="C42" s="14" t="s">
        <v>41</v>
      </c>
      <c r="D42" s="13" t="s">
        <v>31</v>
      </c>
      <c r="E42" s="10"/>
      <c r="F42" s="10"/>
      <c r="G42" s="10"/>
      <c r="H42" s="10"/>
      <c r="J42" s="15"/>
    </row>
    <row r="43" spans="2:10" x14ac:dyDescent="0.3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3"/>
        <v>0</v>
      </c>
    </row>
    <row r="44" spans="2:10" x14ac:dyDescent="0.3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3"/>
        <v>0</v>
      </c>
    </row>
    <row r="45" spans="2:10" x14ac:dyDescent="0.3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3"/>
        <v>0</v>
      </c>
    </row>
    <row r="46" spans="2:10" x14ac:dyDescent="0.35">
      <c r="B46" s="23"/>
      <c r="C46" s="25"/>
      <c r="D46" s="15"/>
      <c r="E46" s="11"/>
      <c r="F46" s="11"/>
      <c r="G46" s="11"/>
      <c r="H46" s="11"/>
      <c r="J46" s="15">
        <f t="shared" si="3"/>
        <v>0</v>
      </c>
    </row>
    <row r="47" spans="2:10" x14ac:dyDescent="0.35">
      <c r="B47" s="23"/>
      <c r="C47" s="25"/>
      <c r="D47" s="15"/>
      <c r="E47" s="11"/>
      <c r="F47" s="11"/>
      <c r="G47" s="11"/>
      <c r="H47" s="11"/>
      <c r="J47" s="15">
        <f t="shared" si="3"/>
        <v>0</v>
      </c>
    </row>
    <row r="48" spans="2:10" x14ac:dyDescent="0.35">
      <c r="B48" s="23"/>
      <c r="C48" s="10"/>
      <c r="D48" s="15"/>
      <c r="E48" s="11"/>
      <c r="F48" s="11"/>
      <c r="G48" s="11"/>
      <c r="H48" s="11"/>
      <c r="J48" s="15">
        <f t="shared" si="3"/>
        <v>0</v>
      </c>
    </row>
    <row r="49" spans="2:10" x14ac:dyDescent="0.35">
      <c r="B49" s="24"/>
      <c r="C49" s="9" t="s">
        <v>18</v>
      </c>
      <c r="D49" s="16">
        <f>SUM(D43:D48)</f>
        <v>0</v>
      </c>
      <c r="E49" s="16">
        <f>SUM(E43:E48)</f>
        <v>0</v>
      </c>
      <c r="F49" s="16">
        <f>SUM(F43:F48)</f>
        <v>0</v>
      </c>
      <c r="G49" s="16">
        <f>SUM(G43:G48)</f>
        <v>0</v>
      </c>
      <c r="H49" s="16">
        <f>SUM(H43:H48)</f>
        <v>0</v>
      </c>
      <c r="J49" s="16">
        <f t="shared" si="3"/>
        <v>0</v>
      </c>
    </row>
    <row r="50" spans="2:10" x14ac:dyDescent="0.35">
      <c r="B50" s="24"/>
      <c r="C50" s="9" t="s">
        <v>19</v>
      </c>
      <c r="D50" s="16">
        <f>SUM(D49,D41,D35,D31,D27,D16,D11)</f>
        <v>0</v>
      </c>
      <c r="E50" s="16">
        <f>SUM(E49,E41,E35,E31,E27,E16,E11)</f>
        <v>0</v>
      </c>
      <c r="F50" s="16">
        <f>SUM(F49,F41,F35,F31,F27,F16,F11)</f>
        <v>0</v>
      </c>
      <c r="G50" s="16">
        <f>SUM(G49,G41,G35,G31,G27,G16,G11)</f>
        <v>0</v>
      </c>
      <c r="H50" s="16">
        <f>SUM(H49,H41,H35,H31,H27,H16,H11)</f>
        <v>0</v>
      </c>
      <c r="J50" s="16">
        <f t="shared" si="3"/>
        <v>0</v>
      </c>
    </row>
    <row r="51" spans="2:10" x14ac:dyDescent="0.35">
      <c r="B51" s="6"/>
      <c r="D51"/>
      <c r="E51"/>
      <c r="H51"/>
      <c r="I51"/>
      <c r="J51" t="s">
        <v>20</v>
      </c>
    </row>
    <row r="52" spans="2:10" ht="29" x14ac:dyDescent="0.35">
      <c r="B52" s="67" t="s">
        <v>39</v>
      </c>
      <c r="C52" s="17" t="s">
        <v>39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5">
      <c r="B55" s="24"/>
      <c r="C55" s="9" t="s">
        <v>21</v>
      </c>
      <c r="D55" s="16">
        <f>SUM(D53:D54)</f>
        <v>0</v>
      </c>
      <c r="E55" s="16">
        <f>SUM(E53:E54)</f>
        <v>0</v>
      </c>
      <c r="F55" s="16">
        <f>SUM(F53:F54)</f>
        <v>0</v>
      </c>
      <c r="G55" s="16">
        <f>SUM(G53:G54)</f>
        <v>0</v>
      </c>
      <c r="H55" s="16">
        <f>SUM(H53:H54)</f>
        <v>0</v>
      </c>
      <c r="J55" s="16">
        <f>SUM(D55:H55)</f>
        <v>0</v>
      </c>
    </row>
    <row r="56" spans="2:10" ht="15" thickBot="1" x14ac:dyDescent="0.4">
      <c r="B56" s="6"/>
      <c r="D56"/>
      <c r="E56"/>
      <c r="H56"/>
      <c r="I56"/>
      <c r="J56" t="s">
        <v>20</v>
      </c>
    </row>
    <row r="57" spans="2:10" s="1" customFormat="1" ht="29.5" thickBot="1" x14ac:dyDescent="0.4">
      <c r="B57" s="19" t="s">
        <v>22</v>
      </c>
      <c r="C57" s="19"/>
      <c r="D57" s="20">
        <f>SUM(D55,D50)</f>
        <v>0</v>
      </c>
      <c r="E57" s="20">
        <f t="shared" ref="E57:J57" si="4">SUM(E55,E50)</f>
        <v>0</v>
      </c>
      <c r="F57" s="20">
        <f t="shared" si="4"/>
        <v>0</v>
      </c>
      <c r="G57" s="20">
        <f t="shared" si="4"/>
        <v>0</v>
      </c>
      <c r="H57" s="20">
        <f t="shared" si="4"/>
        <v>0</v>
      </c>
      <c r="I57" s="7">
        <f>SUM(I55,I50)</f>
        <v>0</v>
      </c>
      <c r="J57" s="20">
        <f t="shared" si="4"/>
        <v>0</v>
      </c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10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796875" defaultRowHeight="14.5" x14ac:dyDescent="0.35"/>
  <cols>
    <col min="1" max="1" width="3.1796875" customWidth="1"/>
    <col min="2" max="2" width="11.1796875" customWidth="1"/>
    <col min="3" max="3" width="46.453125" customWidth="1"/>
    <col min="4" max="4" width="13.1796875" style="6" customWidth="1"/>
    <col min="5" max="5" width="13.1796875" style="2" customWidth="1"/>
    <col min="6" max="7" width="13.1796875" customWidth="1"/>
    <col min="8" max="8" width="12.81640625" style="2" customWidth="1"/>
    <col min="9" max="9" width="0.81640625" style="7" customWidth="1"/>
    <col min="10" max="10" width="14.54296875" customWidth="1"/>
    <col min="11" max="11" width="10.1796875" customWidth="1"/>
  </cols>
  <sheetData>
    <row r="2" spans="2:39" ht="23.5" x14ac:dyDescent="0.55000000000000004">
      <c r="B2" s="30" t="s">
        <v>29</v>
      </c>
    </row>
    <row r="3" spans="2:39" x14ac:dyDescent="0.35">
      <c r="B3" s="61" t="s">
        <v>74</v>
      </c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5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3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>SUM(D15:H15)</f>
        <v>0</v>
      </c>
    </row>
    <row r="16" spans="2:39" x14ac:dyDescent="0.35">
      <c r="B16" s="23"/>
      <c r="C16" s="9" t="s">
        <v>13</v>
      </c>
      <c r="D16" s="16">
        <f>SUM(D13:D15)</f>
        <v>0</v>
      </c>
      <c r="E16" s="16">
        <f t="shared" ref="E16:J16" si="1">SUM(E13:E15)</f>
        <v>0</v>
      </c>
      <c r="F16" s="16">
        <f t="shared" si="1"/>
        <v>0</v>
      </c>
      <c r="G16" s="16">
        <f t="shared" si="1"/>
        <v>0</v>
      </c>
      <c r="H16" s="16">
        <f t="shared" si="1"/>
        <v>0</v>
      </c>
      <c r="I16" s="7">
        <f t="shared" si="1"/>
        <v>0</v>
      </c>
      <c r="J16" s="16">
        <f t="shared" si="1"/>
        <v>0</v>
      </c>
    </row>
    <row r="17" spans="2:10" x14ac:dyDescent="0.35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3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3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3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2">SUM(D21:H21)</f>
        <v>0</v>
      </c>
    </row>
    <row r="22" spans="2:10" x14ac:dyDescent="0.3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2"/>
        <v>0</v>
      </c>
    </row>
    <row r="23" spans="2:10" x14ac:dyDescent="0.3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2"/>
        <v>0</v>
      </c>
    </row>
    <row r="24" spans="2:10" x14ac:dyDescent="0.3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2"/>
        <v>0</v>
      </c>
    </row>
    <row r="25" spans="2:10" x14ac:dyDescent="0.3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2"/>
        <v>0</v>
      </c>
    </row>
    <row r="26" spans="2:10" x14ac:dyDescent="0.3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2"/>
        <v>0</v>
      </c>
    </row>
    <row r="27" spans="2:10" x14ac:dyDescent="0.35">
      <c r="B27" s="23"/>
      <c r="C27" s="9" t="s">
        <v>14</v>
      </c>
      <c r="D27" s="16">
        <f>SUM(D20:D26)</f>
        <v>0</v>
      </c>
      <c r="E27" s="16">
        <f>SUM(E20:E26)</f>
        <v>0</v>
      </c>
      <c r="F27" s="16">
        <f>SUM(F20:F26)</f>
        <v>0</v>
      </c>
      <c r="G27" s="16">
        <f>SUM(G20:G26)</f>
        <v>0</v>
      </c>
      <c r="H27" s="16">
        <f>SUM(H20:H26)</f>
        <v>0</v>
      </c>
      <c r="J27" s="16">
        <f>SUM(D27:H27)</f>
        <v>0</v>
      </c>
    </row>
    <row r="28" spans="2:10" x14ac:dyDescent="0.35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50" si="3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>SUM(E29:E30)</f>
        <v>0</v>
      </c>
      <c r="F31" s="12">
        <f>SUM(F29:F30)</f>
        <v>0</v>
      </c>
      <c r="G31" s="12">
        <f>SUM(G29:G30)</f>
        <v>0</v>
      </c>
      <c r="H31" s="12">
        <f>SUM(H29:H30)</f>
        <v>0</v>
      </c>
      <c r="J31" s="16">
        <f t="shared" si="3"/>
        <v>0</v>
      </c>
    </row>
    <row r="32" spans="2:10" x14ac:dyDescent="0.35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0" x14ac:dyDescent="0.3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3"/>
        <v>0</v>
      </c>
    </row>
    <row r="34" spans="2:10" x14ac:dyDescent="0.35">
      <c r="B34" s="23"/>
      <c r="C34" s="25"/>
      <c r="D34" s="15"/>
      <c r="E34" s="11"/>
      <c r="F34" s="11"/>
      <c r="G34" s="11"/>
      <c r="H34" s="11"/>
      <c r="J34" s="15">
        <f t="shared" si="3"/>
        <v>0</v>
      </c>
    </row>
    <row r="35" spans="2:10" x14ac:dyDescent="0.35">
      <c r="B35" s="23"/>
      <c r="C35" s="9" t="s">
        <v>16</v>
      </c>
      <c r="D35" s="16">
        <f>SUM(D33:D34)</f>
        <v>0</v>
      </c>
      <c r="E35" s="16">
        <f>SUM(E33:E34)</f>
        <v>0</v>
      </c>
      <c r="F35" s="16">
        <f>SUM(F33:F34)</f>
        <v>0</v>
      </c>
      <c r="G35" s="16">
        <f>SUM(G33:G34)</f>
        <v>0</v>
      </c>
      <c r="H35" s="16">
        <f>SUM(H33:H34)</f>
        <v>0</v>
      </c>
      <c r="J35" s="16">
        <f t="shared" si="3"/>
        <v>0</v>
      </c>
    </row>
    <row r="36" spans="2:10" x14ac:dyDescent="0.35">
      <c r="B36" s="23"/>
      <c r="C36" s="14" t="s">
        <v>37</v>
      </c>
      <c r="D36" s="13" t="s">
        <v>31</v>
      </c>
      <c r="E36" s="10"/>
      <c r="F36" s="10"/>
      <c r="G36" s="10"/>
      <c r="H36" s="10"/>
      <c r="J36" s="15"/>
    </row>
    <row r="37" spans="2:10" x14ac:dyDescent="0.3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3"/>
        <v>0</v>
      </c>
    </row>
    <row r="38" spans="2:10" x14ac:dyDescent="0.3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3"/>
        <v>0</v>
      </c>
    </row>
    <row r="39" spans="2:10" x14ac:dyDescent="0.3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3"/>
        <v>0</v>
      </c>
    </row>
    <row r="40" spans="2:10" x14ac:dyDescent="0.35">
      <c r="B40" s="23"/>
      <c r="C40" s="25"/>
      <c r="D40" s="15"/>
      <c r="E40" s="11"/>
      <c r="F40" s="11"/>
      <c r="G40" s="11"/>
      <c r="H40" s="11"/>
      <c r="J40" s="15">
        <f t="shared" si="3"/>
        <v>0</v>
      </c>
    </row>
    <row r="41" spans="2:10" x14ac:dyDescent="0.35">
      <c r="B41" s="23"/>
      <c r="C41" s="9" t="s">
        <v>17</v>
      </c>
      <c r="D41" s="16">
        <f>SUM(D37:D40)</f>
        <v>0</v>
      </c>
      <c r="E41" s="16">
        <f>SUM(E37:E40)</f>
        <v>0</v>
      </c>
      <c r="F41" s="16">
        <f>SUM(F37:F40)</f>
        <v>0</v>
      </c>
      <c r="G41" s="16">
        <f>SUM(G37:G40)</f>
        <v>0</v>
      </c>
      <c r="H41" s="16">
        <f>SUM(H37:H40)</f>
        <v>0</v>
      </c>
      <c r="J41" s="16">
        <f t="shared" si="3"/>
        <v>0</v>
      </c>
    </row>
    <row r="42" spans="2:10" x14ac:dyDescent="0.35">
      <c r="B42" s="23"/>
      <c r="C42" s="14" t="s">
        <v>38</v>
      </c>
      <c r="D42" s="13" t="s">
        <v>31</v>
      </c>
      <c r="E42" s="10"/>
      <c r="F42" s="10"/>
      <c r="G42" s="10"/>
      <c r="H42" s="10"/>
      <c r="J42" s="15"/>
    </row>
    <row r="43" spans="2:10" x14ac:dyDescent="0.3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3"/>
        <v>0</v>
      </c>
    </row>
    <row r="44" spans="2:10" x14ac:dyDescent="0.3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3"/>
        <v>0</v>
      </c>
    </row>
    <row r="45" spans="2:10" x14ac:dyDescent="0.3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3"/>
        <v>0</v>
      </c>
    </row>
    <row r="46" spans="2:10" x14ac:dyDescent="0.35">
      <c r="B46" s="23"/>
      <c r="C46" s="25"/>
      <c r="D46" s="15"/>
      <c r="E46" s="11"/>
      <c r="F46" s="11"/>
      <c r="G46" s="11"/>
      <c r="H46" s="11"/>
      <c r="J46" s="15">
        <f t="shared" si="3"/>
        <v>0</v>
      </c>
    </row>
    <row r="47" spans="2:10" x14ac:dyDescent="0.35">
      <c r="B47" s="23"/>
      <c r="C47" s="25"/>
      <c r="D47" s="15"/>
      <c r="E47" s="11"/>
      <c r="F47" s="11"/>
      <c r="G47" s="11"/>
      <c r="H47" s="11"/>
      <c r="J47" s="15">
        <f t="shared" si="3"/>
        <v>0</v>
      </c>
    </row>
    <row r="48" spans="2:10" x14ac:dyDescent="0.35">
      <c r="B48" s="23"/>
      <c r="C48" s="10"/>
      <c r="D48" s="15"/>
      <c r="E48" s="11"/>
      <c r="F48" s="11"/>
      <c r="G48" s="11"/>
      <c r="H48" s="11"/>
      <c r="J48" s="15">
        <f t="shared" si="3"/>
        <v>0</v>
      </c>
    </row>
    <row r="49" spans="2:10" x14ac:dyDescent="0.35">
      <c r="B49" s="24"/>
      <c r="C49" s="9" t="s">
        <v>18</v>
      </c>
      <c r="D49" s="16">
        <f>SUM(D43:D48)</f>
        <v>0</v>
      </c>
      <c r="E49" s="16">
        <f>SUM(E43:E48)</f>
        <v>0</v>
      </c>
      <c r="F49" s="16">
        <f>SUM(F43:F48)</f>
        <v>0</v>
      </c>
      <c r="G49" s="16">
        <f>SUM(G43:G48)</f>
        <v>0</v>
      </c>
      <c r="H49" s="16">
        <f>SUM(H43:H48)</f>
        <v>0</v>
      </c>
      <c r="J49" s="16">
        <f t="shared" si="3"/>
        <v>0</v>
      </c>
    </row>
    <row r="50" spans="2:10" x14ac:dyDescent="0.35">
      <c r="B50" s="24"/>
      <c r="C50" s="9" t="s">
        <v>19</v>
      </c>
      <c r="D50" s="16">
        <f>SUM(D49,D41,D35,D31,D27,D16,D11)</f>
        <v>0</v>
      </c>
      <c r="E50" s="16">
        <f>SUM(E49,E41,E35,E31,E27,E16,E11)</f>
        <v>0</v>
      </c>
      <c r="F50" s="16">
        <f>SUM(F49,F41,F35,F31,F27,F16,F11)</f>
        <v>0</v>
      </c>
      <c r="G50" s="16">
        <f>SUM(G49,G41,G35,G31,G27,G16,G11)</f>
        <v>0</v>
      </c>
      <c r="H50" s="16">
        <f>SUM(H49,H41,H35,H31,H27,H16,H11)</f>
        <v>0</v>
      </c>
      <c r="J50" s="16">
        <f t="shared" si="3"/>
        <v>0</v>
      </c>
    </row>
    <row r="51" spans="2:10" x14ac:dyDescent="0.35">
      <c r="B51" s="6"/>
      <c r="D51"/>
      <c r="E51"/>
      <c r="H51"/>
      <c r="I51"/>
      <c r="J51" t="s">
        <v>20</v>
      </c>
    </row>
    <row r="52" spans="2:10" ht="29" x14ac:dyDescent="0.35">
      <c r="B52" s="67" t="s">
        <v>39</v>
      </c>
      <c r="C52" s="17" t="s">
        <v>39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5">
      <c r="B55" s="24"/>
      <c r="C55" s="9" t="s">
        <v>21</v>
      </c>
      <c r="D55" s="16">
        <f>SUM(D53:D54)</f>
        <v>0</v>
      </c>
      <c r="E55" s="16">
        <f>SUM(E53:E54)</f>
        <v>0</v>
      </c>
      <c r="F55" s="16">
        <f>SUM(F53:F54)</f>
        <v>0</v>
      </c>
      <c r="G55" s="16">
        <f>SUM(G53:G54)</f>
        <v>0</v>
      </c>
      <c r="H55" s="16">
        <f>SUM(H53:H54)</f>
        <v>0</v>
      </c>
      <c r="J55" s="16">
        <f>SUM(D55:H55)</f>
        <v>0</v>
      </c>
    </row>
    <row r="56" spans="2:10" ht="15" thickBot="1" x14ac:dyDescent="0.4">
      <c r="B56" s="6"/>
      <c r="D56"/>
      <c r="E56"/>
      <c r="H56"/>
      <c r="I56"/>
      <c r="J56" t="s">
        <v>20</v>
      </c>
    </row>
    <row r="57" spans="2:10" s="1" customFormat="1" ht="29.5" thickBot="1" x14ac:dyDescent="0.4">
      <c r="B57" s="19" t="s">
        <v>22</v>
      </c>
      <c r="C57" s="19"/>
      <c r="D57" s="20">
        <f>SUM(D55,D50)</f>
        <v>0</v>
      </c>
      <c r="E57" s="20">
        <f t="shared" ref="E57:J57" si="4">SUM(E55,E50)</f>
        <v>0</v>
      </c>
      <c r="F57" s="20">
        <f t="shared" si="4"/>
        <v>0</v>
      </c>
      <c r="G57" s="20">
        <f t="shared" si="4"/>
        <v>0</v>
      </c>
      <c r="H57" s="20">
        <f t="shared" si="4"/>
        <v>0</v>
      </c>
      <c r="I57" s="7">
        <f>SUM(I55,I50)</f>
        <v>0</v>
      </c>
      <c r="J57" s="20">
        <f t="shared" si="4"/>
        <v>0</v>
      </c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AM68"/>
  <sheetViews>
    <sheetView showGridLines="0" topLeftCell="A5" zoomScale="85" zoomScaleNormal="85" workbookViewId="0">
      <selection activeCell="C8" sqref="C8:J9"/>
    </sheetView>
  </sheetViews>
  <sheetFormatPr defaultColWidth="9.1796875" defaultRowHeight="14.5" x14ac:dyDescent="0.35"/>
  <cols>
    <col min="1" max="1" width="3.1796875" customWidth="1"/>
    <col min="2" max="2" width="12.1796875" customWidth="1"/>
    <col min="3" max="3" width="52.81640625" customWidth="1"/>
    <col min="4" max="4" width="12.453125" style="6" customWidth="1"/>
    <col min="5" max="5" width="12.54296875" style="2" customWidth="1"/>
    <col min="6" max="6" width="12.453125" customWidth="1"/>
    <col min="7" max="7" width="13" customWidth="1"/>
    <col min="8" max="8" width="12.453125" style="2" customWidth="1"/>
    <col min="9" max="9" width="1.81640625" style="7" customWidth="1"/>
    <col min="10" max="10" width="14.54296875" customWidth="1"/>
    <col min="11" max="11" width="10.1796875" customWidth="1"/>
  </cols>
  <sheetData>
    <row r="2" spans="2:39" ht="23.5" x14ac:dyDescent="0.55000000000000004">
      <c r="B2" s="30" t="s">
        <v>29</v>
      </c>
    </row>
    <row r="3" spans="2:39" x14ac:dyDescent="0.35">
      <c r="B3" s="5"/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68" t="s">
        <v>75</v>
      </c>
      <c r="D8" s="69">
        <f>87400*0.1</f>
        <v>8740</v>
      </c>
      <c r="E8" s="69">
        <f>90400*0.1</f>
        <v>9040</v>
      </c>
      <c r="F8" s="69">
        <f>93100*0.1</f>
        <v>9310</v>
      </c>
      <c r="G8" s="69">
        <f>95900*0.1</f>
        <v>9590</v>
      </c>
      <c r="H8" s="69">
        <f>98750*0.1</f>
        <v>9875</v>
      </c>
      <c r="I8" s="70"/>
      <c r="J8" s="69">
        <f>SUM(D8:H8)</f>
        <v>46555</v>
      </c>
    </row>
    <row r="9" spans="2:39" ht="29" x14ac:dyDescent="0.35">
      <c r="B9" s="23"/>
      <c r="C9" s="68" t="s">
        <v>76</v>
      </c>
      <c r="D9" s="69">
        <v>57000</v>
      </c>
      <c r="E9" s="69">
        <v>32500</v>
      </c>
      <c r="F9" s="69">
        <v>35000</v>
      </c>
      <c r="G9" s="69">
        <v>37500</v>
      </c>
      <c r="H9" s="69">
        <v>40000</v>
      </c>
      <c r="I9" s="71"/>
      <c r="J9" s="69">
        <f>SUM(D9:H9)</f>
        <v>202000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/>
    </row>
    <row r="11" spans="2:39" x14ac:dyDescent="0.35">
      <c r="B11" s="23"/>
      <c r="C11" s="9" t="s">
        <v>12</v>
      </c>
      <c r="D11" s="16">
        <f>SUM(D8:D10)</f>
        <v>65740</v>
      </c>
      <c r="E11" s="16">
        <f t="shared" ref="E11:J11" si="0">SUM(E8:E10)</f>
        <v>41540</v>
      </c>
      <c r="F11" s="16">
        <f t="shared" si="0"/>
        <v>44310</v>
      </c>
      <c r="G11" s="16">
        <f t="shared" si="0"/>
        <v>47090</v>
      </c>
      <c r="H11" s="16">
        <f t="shared" si="0"/>
        <v>49875</v>
      </c>
      <c r="J11" s="16">
        <f t="shared" si="0"/>
        <v>248555</v>
      </c>
    </row>
    <row r="12" spans="2:39" x14ac:dyDescent="0.35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35">
      <c r="B13" s="23"/>
      <c r="C13" s="25" t="s">
        <v>44</v>
      </c>
      <c r="D13" s="15">
        <f>0.17*(D8+D9)</f>
        <v>11175.800000000001</v>
      </c>
      <c r="E13" s="15">
        <f>0.17*(E8+E9)</f>
        <v>7061.8</v>
      </c>
      <c r="F13" s="15">
        <f>0.17*(F8+F9)</f>
        <v>7532.7000000000007</v>
      </c>
      <c r="G13" s="15">
        <f>0.17*(G8+G9)</f>
        <v>8005.3</v>
      </c>
      <c r="H13" s="15">
        <f>0.17*(H8+H9)</f>
        <v>8478.75</v>
      </c>
      <c r="J13" s="15">
        <f>SUM(D13:H13)</f>
        <v>42254.350000000006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>SUM(D15:H15)</f>
        <v>0</v>
      </c>
    </row>
    <row r="16" spans="2:39" x14ac:dyDescent="0.35">
      <c r="B16" s="23"/>
      <c r="C16" s="9" t="s">
        <v>13</v>
      </c>
      <c r="D16" s="16">
        <f>SUM(D13:D15)</f>
        <v>11175.800000000001</v>
      </c>
      <c r="E16" s="16">
        <f t="shared" ref="E16:J16" si="1">SUM(E13:E15)</f>
        <v>7061.8</v>
      </c>
      <c r="F16" s="16">
        <f t="shared" si="1"/>
        <v>7532.7000000000007</v>
      </c>
      <c r="G16" s="16">
        <f t="shared" si="1"/>
        <v>8005.3</v>
      </c>
      <c r="H16" s="16">
        <f t="shared" si="1"/>
        <v>8478.75</v>
      </c>
      <c r="J16" s="16">
        <f t="shared" si="1"/>
        <v>42254.350000000006</v>
      </c>
    </row>
    <row r="17" spans="2:10" x14ac:dyDescent="0.35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35">
      <c r="B18" s="23"/>
      <c r="C18" s="29" t="s">
        <v>45</v>
      </c>
      <c r="D18" s="15" t="s">
        <v>35</v>
      </c>
      <c r="E18" s="11" t="s">
        <v>35</v>
      </c>
      <c r="F18" s="11" t="s">
        <v>35</v>
      </c>
      <c r="G18" s="11"/>
      <c r="H18" s="11"/>
      <c r="J18" s="15"/>
    </row>
    <row r="19" spans="2:10" x14ac:dyDescent="0.35">
      <c r="B19" s="23"/>
      <c r="C19" s="29" t="s">
        <v>46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35">
      <c r="B20" s="23"/>
      <c r="C20" s="29" t="s">
        <v>47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2">SUM(D20:H20)</f>
        <v>250</v>
      </c>
    </row>
    <row r="21" spans="2:10" x14ac:dyDescent="0.35">
      <c r="B21" s="23"/>
      <c r="C21" s="25" t="s">
        <v>48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2"/>
        <v>2250</v>
      </c>
    </row>
    <row r="22" spans="2:10" x14ac:dyDescent="0.35">
      <c r="B22" s="23"/>
      <c r="C22" s="29" t="s">
        <v>49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2"/>
        <v>1240</v>
      </c>
    </row>
    <row r="23" spans="2:10" x14ac:dyDescent="0.35">
      <c r="B23" s="23"/>
      <c r="C23" s="29" t="s">
        <v>50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2"/>
        <v>225</v>
      </c>
    </row>
    <row r="24" spans="2:10" x14ac:dyDescent="0.35">
      <c r="B24" s="23"/>
      <c r="C24" s="29" t="s">
        <v>51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2"/>
        <v>400</v>
      </c>
    </row>
    <row r="25" spans="2:10" x14ac:dyDescent="0.35">
      <c r="B25" s="23"/>
      <c r="C25" s="25" t="s">
        <v>52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2"/>
        <v>1640</v>
      </c>
    </row>
    <row r="26" spans="2:10" x14ac:dyDescent="0.35">
      <c r="B26" s="23"/>
      <c r="C26" s="9" t="s">
        <v>14</v>
      </c>
      <c r="D26" s="16">
        <f>SUM(D19:D25)</f>
        <v>1601</v>
      </c>
      <c r="E26" s="16">
        <f>SUM(E19:E25)</f>
        <v>1601</v>
      </c>
      <c r="F26" s="16">
        <f>SUM(F19:F25)</f>
        <v>1601</v>
      </c>
      <c r="G26" s="16">
        <f>SUM(G19:G25)</f>
        <v>1601</v>
      </c>
      <c r="H26" s="16">
        <f>SUM(H19:H25)</f>
        <v>1601</v>
      </c>
      <c r="J26" s="16">
        <f>SUM(D26:H26)</f>
        <v>8005</v>
      </c>
    </row>
    <row r="27" spans="2:10" x14ac:dyDescent="0.35">
      <c r="B27" s="23"/>
      <c r="C27" s="14" t="s">
        <v>34</v>
      </c>
      <c r="D27" s="15"/>
      <c r="E27" s="10"/>
      <c r="F27" s="10"/>
      <c r="G27" s="10"/>
      <c r="H27" s="10"/>
      <c r="J27" s="15" t="s">
        <v>20</v>
      </c>
    </row>
    <row r="28" spans="2:10" x14ac:dyDescent="0.35">
      <c r="B28" s="23"/>
      <c r="C28" s="25" t="s">
        <v>53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35">
      <c r="B29" s="23" t="s">
        <v>35</v>
      </c>
      <c r="C29" s="28" t="s">
        <v>35</v>
      </c>
      <c r="D29" s="13" t="s">
        <v>31</v>
      </c>
      <c r="E29" s="10"/>
      <c r="F29" s="10"/>
      <c r="G29" s="10"/>
      <c r="H29" s="10"/>
      <c r="J29" s="15">
        <f t="shared" ref="J29:J46" si="3">SUM(D29:H29)</f>
        <v>0</v>
      </c>
    </row>
    <row r="30" spans="2:10" x14ac:dyDescent="0.35">
      <c r="B30" s="23"/>
      <c r="C30" s="9" t="s">
        <v>15</v>
      </c>
      <c r="D30" s="12">
        <f>SUM(D28:D29)</f>
        <v>18000</v>
      </c>
      <c r="E30" s="12">
        <f>SUM(E28:E29)</f>
        <v>0</v>
      </c>
      <c r="F30" s="12">
        <f>SUM(F28:F29)</f>
        <v>0</v>
      </c>
      <c r="G30" s="12">
        <f>SUM(G28:G29)</f>
        <v>0</v>
      </c>
      <c r="H30" s="12">
        <f>SUM(H28:H29)</f>
        <v>0</v>
      </c>
      <c r="J30" s="16">
        <f t="shared" si="3"/>
        <v>18000</v>
      </c>
    </row>
    <row r="31" spans="2:10" x14ac:dyDescent="0.35">
      <c r="B31" s="23"/>
      <c r="C31" s="14" t="s">
        <v>36</v>
      </c>
      <c r="D31" s="13" t="s">
        <v>31</v>
      </c>
      <c r="E31" s="10"/>
      <c r="F31" s="10"/>
      <c r="G31" s="10"/>
      <c r="H31" s="10"/>
      <c r="J31" s="15"/>
    </row>
    <row r="32" spans="2:10" x14ac:dyDescent="0.35">
      <c r="B32" s="23"/>
      <c r="C32" s="25" t="s">
        <v>54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3"/>
        <v>2500</v>
      </c>
    </row>
    <row r="33" spans="2:10" x14ac:dyDescent="0.35">
      <c r="B33" s="23"/>
      <c r="C33" s="25"/>
      <c r="D33" s="15"/>
      <c r="E33" s="11"/>
      <c r="F33" s="11"/>
      <c r="G33" s="11"/>
      <c r="H33" s="11"/>
      <c r="J33" s="15">
        <f t="shared" si="3"/>
        <v>0</v>
      </c>
    </row>
    <row r="34" spans="2:10" x14ac:dyDescent="0.35">
      <c r="B34" s="23"/>
      <c r="C34" s="9" t="s">
        <v>16</v>
      </c>
      <c r="D34" s="16">
        <f>SUM(D32:D33)</f>
        <v>2500</v>
      </c>
      <c r="E34" s="16">
        <f>SUM(E32:E33)</f>
        <v>0</v>
      </c>
      <c r="F34" s="16">
        <f>SUM(F32:F33)</f>
        <v>0</v>
      </c>
      <c r="G34" s="16">
        <f>SUM(G32:G33)</f>
        <v>0</v>
      </c>
      <c r="H34" s="16">
        <f>SUM(H32:H33)</f>
        <v>0</v>
      </c>
      <c r="J34" s="16">
        <f t="shared" si="3"/>
        <v>2500</v>
      </c>
    </row>
    <row r="35" spans="2:10" x14ac:dyDescent="0.35">
      <c r="B35" s="23"/>
      <c r="C35" s="14" t="s">
        <v>37</v>
      </c>
      <c r="D35" s="13" t="s">
        <v>31</v>
      </c>
      <c r="E35" s="10"/>
      <c r="F35" s="10"/>
      <c r="G35" s="10"/>
      <c r="H35" s="10"/>
      <c r="J35" s="15"/>
    </row>
    <row r="36" spans="2:10" ht="58" x14ac:dyDescent="0.35">
      <c r="B36" s="23"/>
      <c r="C36" s="25" t="s">
        <v>55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3"/>
        <v>5106000</v>
      </c>
    </row>
    <row r="37" spans="2:10" ht="58" x14ac:dyDescent="0.35">
      <c r="B37" s="23"/>
      <c r="C37" s="25" t="s">
        <v>56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3"/>
        <v>22500000</v>
      </c>
    </row>
    <row r="38" spans="2:10" ht="58" x14ac:dyDescent="0.35">
      <c r="B38" s="23"/>
      <c r="C38" s="25" t="s">
        <v>57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3"/>
        <v>75000000</v>
      </c>
    </row>
    <row r="39" spans="2:10" x14ac:dyDescent="0.35">
      <c r="B39" s="23"/>
      <c r="C39" s="25"/>
      <c r="D39" s="15"/>
      <c r="E39" s="11"/>
      <c r="F39" s="11"/>
      <c r="G39" s="11"/>
      <c r="H39" s="11"/>
      <c r="J39" s="15">
        <f t="shared" si="3"/>
        <v>0</v>
      </c>
    </row>
    <row r="40" spans="2:10" x14ac:dyDescent="0.35">
      <c r="B40" s="23"/>
      <c r="C40" s="9" t="s">
        <v>17</v>
      </c>
      <c r="D40" s="16">
        <f>SUM(D36:D39)</f>
        <v>20521200</v>
      </c>
      <c r="E40" s="16">
        <f>SUM(E36:E39)</f>
        <v>20521200</v>
      </c>
      <c r="F40" s="16">
        <f>SUM(F36:F39)</f>
        <v>20521200</v>
      </c>
      <c r="G40" s="16">
        <f>SUM(G36:G39)</f>
        <v>20521200</v>
      </c>
      <c r="H40" s="16">
        <f>SUM(H36:H39)</f>
        <v>20521200</v>
      </c>
      <c r="J40" s="16">
        <f t="shared" si="3"/>
        <v>102606000</v>
      </c>
    </row>
    <row r="41" spans="2:10" x14ac:dyDescent="0.35">
      <c r="B41" s="23"/>
      <c r="C41" s="14" t="s">
        <v>38</v>
      </c>
      <c r="D41" s="13" t="s">
        <v>31</v>
      </c>
      <c r="E41" s="10"/>
      <c r="F41" s="10"/>
      <c r="G41" s="10"/>
      <c r="H41" s="10"/>
      <c r="J41" s="15"/>
    </row>
    <row r="42" spans="2:10" x14ac:dyDescent="0.35">
      <c r="B42" s="23"/>
      <c r="C42" s="25" t="s">
        <v>58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3"/>
        <v>40000</v>
      </c>
    </row>
    <row r="43" spans="2:10" ht="29" x14ac:dyDescent="0.35">
      <c r="B43" s="23"/>
      <c r="C43" s="25" t="s">
        <v>59</v>
      </c>
      <c r="D43" s="15">
        <v>10000000</v>
      </c>
      <c r="E43" s="56">
        <v>10000000</v>
      </c>
      <c r="F43" s="56">
        <v>10000000</v>
      </c>
      <c r="G43" s="56">
        <v>10000000</v>
      </c>
      <c r="H43" s="56">
        <v>10000000</v>
      </c>
      <c r="J43" s="15">
        <f t="shared" si="3"/>
        <v>50000000</v>
      </c>
    </row>
    <row r="44" spans="2:10" x14ac:dyDescent="0.35">
      <c r="B44" s="23"/>
      <c r="C44" s="10"/>
      <c r="D44" s="15"/>
      <c r="E44" s="11"/>
      <c r="F44" s="11"/>
      <c r="G44" s="11"/>
      <c r="H44" s="11"/>
      <c r="J44" s="15">
        <f t="shared" si="3"/>
        <v>0</v>
      </c>
    </row>
    <row r="45" spans="2:10" x14ac:dyDescent="0.3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3"/>
        <v>50040000</v>
      </c>
    </row>
    <row r="46" spans="2:10" x14ac:dyDescent="0.35">
      <c r="B46" s="24"/>
      <c r="C46" s="9" t="s">
        <v>19</v>
      </c>
      <c r="D46" s="16">
        <f>SUM(D45,D40,D34,D30,D26,D16,D11)</f>
        <v>30628216.800000001</v>
      </c>
      <c r="E46" s="16">
        <f>SUM(E45,E40,E34,E30,E26,E16,E11)</f>
        <v>30579402.800000001</v>
      </c>
      <c r="F46" s="16">
        <f>SUM(F45,F40,F34,F30,F26,F16,F11)</f>
        <v>30582643.699999999</v>
      </c>
      <c r="G46" s="16">
        <f>SUM(G45,G40,G34,G30,G26,G16,G11)</f>
        <v>30585896.300000001</v>
      </c>
      <c r="H46" s="16">
        <f>SUM(H45,H40,H34,H30,H26,H16,H11)</f>
        <v>30589154.75</v>
      </c>
      <c r="J46" s="16">
        <f t="shared" si="3"/>
        <v>152965314.34999999</v>
      </c>
    </row>
    <row r="47" spans="2:10" x14ac:dyDescent="0.35">
      <c r="B47" s="6"/>
      <c r="D47"/>
      <c r="E47"/>
      <c r="H47"/>
      <c r="I47"/>
      <c r="J47" t="s">
        <v>20</v>
      </c>
    </row>
    <row r="48" spans="2:10" x14ac:dyDescent="0.35">
      <c r="B48" s="22" t="s">
        <v>39</v>
      </c>
      <c r="C48" s="17" t="s">
        <v>39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3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35">
      <c r="B50" s="23"/>
      <c r="C50" s="25"/>
      <c r="D50" s="13"/>
      <c r="E50" s="10"/>
      <c r="F50" s="10"/>
      <c r="G50" s="10"/>
      <c r="H50" s="10"/>
      <c r="J50" s="15">
        <f>SUM(D50:H50)</f>
        <v>0</v>
      </c>
    </row>
    <row r="51" spans="2:10" x14ac:dyDescent="0.35">
      <c r="B51" s="24"/>
      <c r="C51" s="9" t="s">
        <v>21</v>
      </c>
      <c r="D51" s="16">
        <f>SUM(D49:D50)</f>
        <v>0</v>
      </c>
      <c r="E51" s="16">
        <f>SUM(E49:E50)</f>
        <v>0</v>
      </c>
      <c r="F51" s="16">
        <f>SUM(F49:F50)</f>
        <v>0</v>
      </c>
      <c r="G51" s="16">
        <f>SUM(G49:G50)</f>
        <v>0</v>
      </c>
      <c r="H51" s="16">
        <f>SUM(H49:H50)</f>
        <v>0</v>
      </c>
      <c r="J51" s="16">
        <f>SUM(D51:H51)</f>
        <v>0</v>
      </c>
    </row>
    <row r="52" spans="2:10" ht="15" thickBot="1" x14ac:dyDescent="0.4">
      <c r="B52" s="6"/>
      <c r="D52"/>
      <c r="E52"/>
      <c r="H52"/>
      <c r="I52"/>
      <c r="J52" t="s">
        <v>20</v>
      </c>
    </row>
    <row r="53" spans="2:10" s="1" customFormat="1" ht="29.5" thickBot="1" x14ac:dyDescent="0.4">
      <c r="B53" s="19" t="s">
        <v>22</v>
      </c>
      <c r="C53" s="19"/>
      <c r="D53" s="20">
        <f>SUM(D51,D46)</f>
        <v>30628216.800000001</v>
      </c>
      <c r="E53" s="20">
        <f t="shared" ref="E53:J53" si="4">SUM(E51,E46)</f>
        <v>30579402.800000001</v>
      </c>
      <c r="F53" s="20">
        <f t="shared" si="4"/>
        <v>30582643.699999999</v>
      </c>
      <c r="G53" s="20">
        <f t="shared" si="4"/>
        <v>30585896.300000001</v>
      </c>
      <c r="H53" s="20">
        <f t="shared" si="4"/>
        <v>30589154.75</v>
      </c>
      <c r="I53" s="7"/>
      <c r="J53" s="20">
        <f t="shared" si="4"/>
        <v>152965314.34999999</v>
      </c>
    </row>
    <row r="54" spans="2:10" x14ac:dyDescent="0.35">
      <c r="B54" s="6"/>
    </row>
    <row r="55" spans="2:10" x14ac:dyDescent="0.35">
      <c r="B55" s="6"/>
    </row>
    <row r="56" spans="2:10" x14ac:dyDescent="0.35">
      <c r="B56" s="6"/>
    </row>
    <row r="57" spans="2:10" x14ac:dyDescent="0.35">
      <c r="B57" s="6"/>
    </row>
    <row r="58" spans="2:10" x14ac:dyDescent="0.35">
      <c r="B58" s="6"/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796875" defaultRowHeight="14.5" x14ac:dyDescent="0.35"/>
  <cols>
    <col min="1" max="1" width="3.1796875" customWidth="1"/>
    <col min="2" max="2" width="12.1796875" customWidth="1"/>
    <col min="3" max="3" width="52.81640625" customWidth="1"/>
    <col min="4" max="4" width="12.81640625" style="6" customWidth="1"/>
    <col min="5" max="5" width="12.453125" style="2" customWidth="1"/>
    <col min="6" max="7" width="12.81640625" customWidth="1"/>
    <col min="8" max="8" width="13.453125" style="2" customWidth="1"/>
    <col min="9" max="9" width="0.81640625" style="7" customWidth="1"/>
    <col min="10" max="10" width="14.453125" customWidth="1"/>
    <col min="11" max="11" width="10.1796875" customWidth="1"/>
  </cols>
  <sheetData>
    <row r="2" spans="2:39" ht="23.5" x14ac:dyDescent="0.55000000000000004">
      <c r="B2" s="30" t="s">
        <v>29</v>
      </c>
    </row>
    <row r="3" spans="2:39" x14ac:dyDescent="0.35">
      <c r="B3" s="5"/>
    </row>
    <row r="4" spans="2:39" x14ac:dyDescent="0.35">
      <c r="B4" s="5"/>
    </row>
    <row r="5" spans="2:39" ht="18.5" x14ac:dyDescent="0.4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5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23"/>
      <c r="C8" s="25" t="s">
        <v>42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3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35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35">
      <c r="B13" s="23"/>
      <c r="C13" s="25" t="s">
        <v>44</v>
      </c>
      <c r="D13" s="15">
        <f>0.17*D11</f>
        <v>6800.0000000000009</v>
      </c>
      <c r="E13" s="15">
        <f>0.17*E11</f>
        <v>7225.0000000000009</v>
      </c>
      <c r="F13" s="15">
        <f>0.17*F11</f>
        <v>7650.0000000000009</v>
      </c>
      <c r="G13" s="15">
        <f>0.17*G11</f>
        <v>8075.0000000000009</v>
      </c>
      <c r="H13" s="15">
        <f>0.17*H11</f>
        <v>8500</v>
      </c>
      <c r="J13" s="15">
        <f>SUM(D13:H13)</f>
        <v>38250</v>
      </c>
    </row>
    <row r="14" spans="2:39" x14ac:dyDescent="0.35">
      <c r="B14" s="23"/>
      <c r="C14" s="25"/>
      <c r="D14" s="15"/>
      <c r="E14" s="15"/>
      <c r="F14" s="15"/>
      <c r="G14" s="15"/>
      <c r="H14" s="15"/>
      <c r="J14" s="15">
        <f>SUM(D14:H14)</f>
        <v>0</v>
      </c>
    </row>
    <row r="15" spans="2:39" x14ac:dyDescent="0.35">
      <c r="B15" s="23"/>
      <c r="C15" s="10"/>
      <c r="D15" s="15"/>
      <c r="E15" s="11"/>
      <c r="F15" s="11"/>
      <c r="G15" s="11"/>
      <c r="H15" s="11"/>
      <c r="J15" s="15">
        <f>SUM(D15:H15)</f>
        <v>0</v>
      </c>
    </row>
    <row r="16" spans="2:39" x14ac:dyDescent="0.35">
      <c r="B16" s="23"/>
      <c r="C16" s="9" t="s">
        <v>13</v>
      </c>
      <c r="D16" s="16">
        <f>SUM(D13:D15)</f>
        <v>6800.0000000000009</v>
      </c>
      <c r="E16" s="16">
        <f t="shared" ref="E16:J16" si="1">SUM(E13:E15)</f>
        <v>7225.0000000000009</v>
      </c>
      <c r="F16" s="16">
        <f t="shared" si="1"/>
        <v>7650.0000000000009</v>
      </c>
      <c r="G16" s="16">
        <f t="shared" si="1"/>
        <v>8075.0000000000009</v>
      </c>
      <c r="H16" s="16">
        <f t="shared" si="1"/>
        <v>8500</v>
      </c>
      <c r="I16" s="7">
        <f t="shared" si="1"/>
        <v>0</v>
      </c>
      <c r="J16" s="16">
        <f t="shared" si="1"/>
        <v>38250</v>
      </c>
    </row>
    <row r="17" spans="2:10" x14ac:dyDescent="0.35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35">
      <c r="B18" s="23"/>
      <c r="C18" s="25" t="s">
        <v>60</v>
      </c>
      <c r="D18" s="13"/>
      <c r="E18" s="10"/>
      <c r="F18" s="10"/>
      <c r="G18" s="10"/>
      <c r="H18" s="10"/>
      <c r="J18" s="15" t="s">
        <v>31</v>
      </c>
    </row>
    <row r="19" spans="2:10" x14ac:dyDescent="0.35">
      <c r="B19" s="23"/>
      <c r="C19" s="29" t="s">
        <v>45</v>
      </c>
      <c r="D19" s="15" t="s">
        <v>35</v>
      </c>
      <c r="E19" s="11" t="s">
        <v>35</v>
      </c>
      <c r="F19" s="11" t="s">
        <v>35</v>
      </c>
      <c r="G19" s="11"/>
      <c r="H19" s="11"/>
      <c r="J19" s="15"/>
    </row>
    <row r="20" spans="2:10" x14ac:dyDescent="0.35">
      <c r="B20" s="23"/>
      <c r="C20" s="29" t="s">
        <v>46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5">
      <c r="B21" s="23"/>
      <c r="C21" s="29" t="s">
        <v>47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2">SUM(D21:H21)</f>
        <v>250</v>
      </c>
    </row>
    <row r="22" spans="2:10" x14ac:dyDescent="0.35">
      <c r="B22" s="23"/>
      <c r="C22" s="25" t="s">
        <v>48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2"/>
        <v>2250</v>
      </c>
    </row>
    <row r="23" spans="2:10" x14ac:dyDescent="0.35">
      <c r="B23" s="23"/>
      <c r="C23" s="29" t="s">
        <v>49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2"/>
        <v>1240</v>
      </c>
    </row>
    <row r="24" spans="2:10" x14ac:dyDescent="0.35">
      <c r="B24" s="23"/>
      <c r="C24" s="29" t="s">
        <v>50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2"/>
        <v>225</v>
      </c>
    </row>
    <row r="25" spans="2:10" x14ac:dyDescent="0.35">
      <c r="B25" s="23"/>
      <c r="C25" s="29" t="s">
        <v>51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2"/>
        <v>400</v>
      </c>
    </row>
    <row r="26" spans="2:10" x14ac:dyDescent="0.35">
      <c r="B26" s="23"/>
      <c r="C26" s="25" t="s">
        <v>52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2"/>
        <v>1640</v>
      </c>
    </row>
    <row r="27" spans="2:10" x14ac:dyDescent="0.35">
      <c r="B27" s="23"/>
      <c r="C27" s="9" t="s">
        <v>14</v>
      </c>
      <c r="D27" s="16">
        <f>SUM(D20:D26)</f>
        <v>1601</v>
      </c>
      <c r="E27" s="16">
        <f>SUM(E20:E26)</f>
        <v>1601</v>
      </c>
      <c r="F27" s="16">
        <f>SUM(F20:F26)</f>
        <v>1601</v>
      </c>
      <c r="G27" s="16">
        <f>SUM(G20:G26)</f>
        <v>1601</v>
      </c>
      <c r="H27" s="16">
        <f>SUM(H20:H26)</f>
        <v>1601</v>
      </c>
      <c r="J27" s="16">
        <f>SUM(D27:H27)</f>
        <v>8005</v>
      </c>
    </row>
    <row r="28" spans="2:10" x14ac:dyDescent="0.35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 x14ac:dyDescent="0.3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5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51" si="3">SUM(D30:H30)</f>
        <v>0</v>
      </c>
    </row>
    <row r="31" spans="2:10" x14ac:dyDescent="0.35">
      <c r="B31" s="23"/>
      <c r="C31" s="9" t="s">
        <v>15</v>
      </c>
      <c r="D31" s="12">
        <f>SUM(D29:D30)</f>
        <v>0</v>
      </c>
      <c r="E31" s="12">
        <f>SUM(E29:E30)</f>
        <v>0</v>
      </c>
      <c r="F31" s="12">
        <f>SUM(F29:F30)</f>
        <v>0</v>
      </c>
      <c r="G31" s="12">
        <f>SUM(G29:G30)</f>
        <v>0</v>
      </c>
      <c r="H31" s="12">
        <f>SUM(H29:H30)</f>
        <v>0</v>
      </c>
      <c r="J31" s="16">
        <f t="shared" si="3"/>
        <v>0</v>
      </c>
    </row>
    <row r="32" spans="2:10" x14ac:dyDescent="0.35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0" x14ac:dyDescent="0.35">
      <c r="B33" s="23"/>
      <c r="C33" s="25" t="s">
        <v>61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3"/>
        <v>5000</v>
      </c>
    </row>
    <row r="34" spans="2:10" x14ac:dyDescent="0.35">
      <c r="B34" s="23"/>
      <c r="C34" s="25"/>
      <c r="D34" s="15"/>
      <c r="E34" s="11"/>
      <c r="F34" s="11"/>
      <c r="G34" s="11"/>
      <c r="H34" s="11"/>
      <c r="J34" s="15">
        <f t="shared" si="3"/>
        <v>0</v>
      </c>
    </row>
    <row r="35" spans="2:10" x14ac:dyDescent="0.35">
      <c r="B35" s="23"/>
      <c r="C35" s="9" t="s">
        <v>16</v>
      </c>
      <c r="D35" s="16">
        <f>SUM(D33:D34)</f>
        <v>5000</v>
      </c>
      <c r="E35" s="16">
        <f>SUM(E33:E34)</f>
        <v>0</v>
      </c>
      <c r="F35" s="16">
        <f>SUM(F33:F34)</f>
        <v>0</v>
      </c>
      <c r="G35" s="16">
        <f>SUM(G33:G34)</f>
        <v>0</v>
      </c>
      <c r="H35" s="16">
        <f>SUM(H33:H34)</f>
        <v>0</v>
      </c>
      <c r="J35" s="16">
        <f t="shared" si="3"/>
        <v>5000</v>
      </c>
    </row>
    <row r="36" spans="2:10" x14ac:dyDescent="0.35">
      <c r="B36" s="23"/>
      <c r="C36" s="14" t="s">
        <v>37</v>
      </c>
      <c r="D36" s="13" t="s">
        <v>31</v>
      </c>
      <c r="E36" s="10"/>
      <c r="F36" s="10"/>
      <c r="G36" s="10"/>
      <c r="H36" s="10"/>
      <c r="J36" s="15"/>
    </row>
    <row r="37" spans="2:10" x14ac:dyDescent="0.3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3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3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35">
      <c r="B40" s="23"/>
      <c r="C40" s="58"/>
      <c r="D40" s="15"/>
      <c r="E40" s="15"/>
      <c r="F40" s="15"/>
      <c r="G40" s="15"/>
      <c r="H40" s="15"/>
      <c r="I40" s="35"/>
      <c r="J40" s="15"/>
    </row>
    <row r="41" spans="2:10" x14ac:dyDescent="0.35">
      <c r="B41" s="23"/>
      <c r="C41" s="25"/>
      <c r="D41" s="15"/>
      <c r="E41" s="11"/>
      <c r="F41" s="11"/>
      <c r="G41" s="11"/>
      <c r="H41" s="11"/>
      <c r="J41" s="15">
        <f t="shared" si="3"/>
        <v>0</v>
      </c>
    </row>
    <row r="42" spans="2:10" x14ac:dyDescent="0.35">
      <c r="B42" s="23"/>
      <c r="C42" s="9" t="s">
        <v>17</v>
      </c>
      <c r="D42" s="16">
        <f>SUM(D37:D41)</f>
        <v>0</v>
      </c>
      <c r="E42" s="16">
        <f>SUM(E37:E41)</f>
        <v>0</v>
      </c>
      <c r="F42" s="16">
        <f>SUM(F37:F41)</f>
        <v>0</v>
      </c>
      <c r="G42" s="16">
        <f>SUM(G37:G41)</f>
        <v>0</v>
      </c>
      <c r="H42" s="16">
        <f>SUM(H37:H41)</f>
        <v>0</v>
      </c>
      <c r="J42" s="16">
        <f t="shared" si="3"/>
        <v>0</v>
      </c>
    </row>
    <row r="43" spans="2:10" x14ac:dyDescent="0.35">
      <c r="B43" s="23"/>
      <c r="C43" s="14" t="s">
        <v>38</v>
      </c>
      <c r="D43" s="13" t="s">
        <v>31</v>
      </c>
      <c r="E43" s="10"/>
      <c r="F43" s="10"/>
      <c r="G43" s="10"/>
      <c r="H43" s="10"/>
      <c r="J43" s="15"/>
    </row>
    <row r="44" spans="2:10" ht="43.5" x14ac:dyDescent="0.35">
      <c r="B44" s="23"/>
      <c r="C44" s="25" t="s">
        <v>62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3"/>
        <v>375000</v>
      </c>
    </row>
    <row r="45" spans="2:10" ht="58" x14ac:dyDescent="0.35">
      <c r="B45" s="23"/>
      <c r="C45" s="25" t="s">
        <v>63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3"/>
        <v>750000</v>
      </c>
    </row>
    <row r="46" spans="2:10" ht="87" x14ac:dyDescent="0.35">
      <c r="B46" s="23"/>
      <c r="C46" s="25" t="s">
        <v>64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3"/>
        <v>2000000</v>
      </c>
    </row>
    <row r="47" spans="2:10" x14ac:dyDescent="0.35">
      <c r="B47" s="23"/>
      <c r="C47" s="25"/>
      <c r="D47" s="15"/>
      <c r="E47" s="11"/>
      <c r="F47" s="11"/>
      <c r="G47" s="11"/>
      <c r="H47" s="11"/>
      <c r="J47" s="15">
        <f t="shared" si="3"/>
        <v>0</v>
      </c>
    </row>
    <row r="48" spans="2:10" x14ac:dyDescent="0.35">
      <c r="B48" s="23"/>
      <c r="C48" s="25"/>
      <c r="D48" s="15"/>
      <c r="E48" s="11"/>
      <c r="F48" s="11"/>
      <c r="G48" s="11"/>
      <c r="H48" s="11"/>
      <c r="J48" s="15">
        <f t="shared" si="3"/>
        <v>0</v>
      </c>
    </row>
    <row r="49" spans="2:10" x14ac:dyDescent="0.35">
      <c r="B49" s="23"/>
      <c r="C49" s="10"/>
      <c r="D49" s="15"/>
      <c r="E49" s="11"/>
      <c r="F49" s="11"/>
      <c r="G49" s="11"/>
      <c r="H49" s="11"/>
      <c r="J49" s="15">
        <f t="shared" si="3"/>
        <v>0</v>
      </c>
    </row>
    <row r="50" spans="2:10" x14ac:dyDescent="0.35">
      <c r="B50" s="24"/>
      <c r="C50" s="9" t="s">
        <v>18</v>
      </c>
      <c r="D50" s="16">
        <f>SUM(D44:D49)</f>
        <v>533332</v>
      </c>
      <c r="E50" s="16">
        <f>SUM(E44:E49)</f>
        <v>647917</v>
      </c>
      <c r="F50" s="16">
        <f>SUM(F44:F49)</f>
        <v>647917</v>
      </c>
      <c r="G50" s="16">
        <f>SUM(G44:G49)</f>
        <v>647917</v>
      </c>
      <c r="H50" s="16">
        <f>SUM(H44:H49)</f>
        <v>647917</v>
      </c>
      <c r="J50" s="16">
        <f t="shared" si="3"/>
        <v>3125000</v>
      </c>
    </row>
    <row r="51" spans="2:10" x14ac:dyDescent="0.35">
      <c r="B51" s="24"/>
      <c r="C51" s="9" t="s">
        <v>19</v>
      </c>
      <c r="D51" s="16">
        <f>SUM(D50,D42,D35,D31,D27,D16,D11)</f>
        <v>586733</v>
      </c>
      <c r="E51" s="16">
        <f>SUM(E50,E42,E35,E31,E27,E16,E11)</f>
        <v>699243</v>
      </c>
      <c r="F51" s="16">
        <f>SUM(F50,F42,F35,F31,F27,F16,F11)</f>
        <v>702168</v>
      </c>
      <c r="G51" s="16">
        <f>SUM(G50,G42,G35,G31,G27,G16,G11)</f>
        <v>705093</v>
      </c>
      <c r="H51" s="16">
        <f>SUM(H50,H42,H35,H31,H27,H16,H11)</f>
        <v>708018</v>
      </c>
      <c r="J51" s="16">
        <f t="shared" si="3"/>
        <v>3401255</v>
      </c>
    </row>
    <row r="52" spans="2:10" x14ac:dyDescent="0.35">
      <c r="B52" s="6"/>
      <c r="D52"/>
      <c r="E52"/>
      <c r="H52"/>
      <c r="I52"/>
      <c r="J52" t="s">
        <v>20</v>
      </c>
    </row>
    <row r="53" spans="2:10" x14ac:dyDescent="0.35">
      <c r="B53" s="22" t="s">
        <v>39</v>
      </c>
      <c r="C53" s="17" t="s">
        <v>39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5">
      <c r="B55" s="23"/>
      <c r="C55" s="25"/>
      <c r="D55" s="13"/>
      <c r="E55" s="10"/>
      <c r="F55" s="10"/>
      <c r="G55" s="10"/>
      <c r="H55" s="10"/>
      <c r="J55" s="15">
        <f>SUM(D55:H55)</f>
        <v>0</v>
      </c>
    </row>
    <row r="56" spans="2:10" x14ac:dyDescent="0.35">
      <c r="B56" s="24"/>
      <c r="C56" s="9" t="s">
        <v>21</v>
      </c>
      <c r="D56" s="16">
        <f>SUM(D54:D55)</f>
        <v>0</v>
      </c>
      <c r="E56" s="16">
        <f>SUM(E54:E55)</f>
        <v>0</v>
      </c>
      <c r="F56" s="16">
        <f>SUM(F54:F55)</f>
        <v>0</v>
      </c>
      <c r="G56" s="16">
        <f>SUM(G54:G55)</f>
        <v>0</v>
      </c>
      <c r="H56" s="16">
        <f>SUM(H54:H55)</f>
        <v>0</v>
      </c>
      <c r="J56" s="16">
        <f>SUM(D56:H56)</f>
        <v>0</v>
      </c>
    </row>
    <row r="57" spans="2:10" ht="15" thickBot="1" x14ac:dyDescent="0.4">
      <c r="B57" s="6"/>
      <c r="D57"/>
      <c r="E57"/>
      <c r="H57"/>
      <c r="I57"/>
      <c r="J57" t="s">
        <v>20</v>
      </c>
    </row>
    <row r="58" spans="2:10" s="1" customFormat="1" ht="29.5" thickBot="1" x14ac:dyDescent="0.4">
      <c r="B58" s="19" t="s">
        <v>22</v>
      </c>
      <c r="C58" s="19"/>
      <c r="D58" s="20">
        <f>SUM(D56,D51)</f>
        <v>586733</v>
      </c>
      <c r="E58" s="20">
        <f t="shared" ref="E58:J58" si="4">SUM(E56,E51)</f>
        <v>699243</v>
      </c>
      <c r="F58" s="20">
        <f t="shared" si="4"/>
        <v>702168</v>
      </c>
      <c r="G58" s="20">
        <f t="shared" si="4"/>
        <v>705093</v>
      </c>
      <c r="H58" s="20">
        <f t="shared" si="4"/>
        <v>708018</v>
      </c>
      <c r="I58" s="7">
        <f>SUM(I56,I51)</f>
        <v>0</v>
      </c>
      <c r="J58" s="20">
        <f t="shared" si="4"/>
        <v>3401255</v>
      </c>
    </row>
    <row r="59" spans="2:10" x14ac:dyDescent="0.35">
      <c r="B59" s="6"/>
    </row>
    <row r="60" spans="2:10" x14ac:dyDescent="0.35">
      <c r="B60" s="6"/>
    </row>
    <row r="61" spans="2:10" x14ac:dyDescent="0.35">
      <c r="B61" s="6"/>
    </row>
    <row r="62" spans="2:10" x14ac:dyDescent="0.35">
      <c r="B62" s="6"/>
    </row>
    <row r="63" spans="2:10" x14ac:dyDescent="0.35">
      <c r="B63" s="6"/>
    </row>
    <row r="64" spans="2:10" x14ac:dyDescent="0.35">
      <c r="B64" s="6"/>
    </row>
    <row r="65" spans="2:2" x14ac:dyDescent="0.35">
      <c r="B65" s="6"/>
    </row>
    <row r="66" spans="2:2" x14ac:dyDescent="0.35">
      <c r="B66" s="6"/>
    </row>
    <row r="67" spans="2:2" x14ac:dyDescent="0.35">
      <c r="B67" s="6"/>
    </row>
    <row r="68" spans="2:2" x14ac:dyDescent="0.35">
      <c r="B68" s="6"/>
    </row>
    <row r="69" spans="2:2" x14ac:dyDescent="0.35">
      <c r="B69" s="6"/>
    </row>
    <row r="70" spans="2:2" x14ac:dyDescent="0.35">
      <c r="B70" s="6"/>
    </row>
    <row r="71" spans="2:2" x14ac:dyDescent="0.35">
      <c r="B71" s="6"/>
    </row>
    <row r="72" spans="2:2" x14ac:dyDescent="0.35">
      <c r="B72" s="6"/>
    </row>
    <row r="73" spans="2:2" x14ac:dyDescent="0.3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purl.org/dc/elements/1.1/"/>
    <ds:schemaRef ds:uri="http://schemas.microsoft.com/office/2006/metadata/properties"/>
    <ds:schemaRef ds:uri="http://schemas.microsoft.com/sharepoint/v3"/>
    <ds:schemaRef ds:uri="http://schemas.microsoft.com/sharepoint/v3/fields"/>
    <ds:schemaRef ds:uri="http://purl.org/dc/terms/"/>
    <ds:schemaRef ds:uri="3d00cabe-74f9-499f-ba26-1e0076cbc6cc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2755580c-7c5f-43cf-bd85-5c868b718937"/>
    <ds:schemaRef ds:uri="4ffa91fb-a0ff-4ac5-b2db-65c790d184a4"/>
    <ds:schemaRef ds:uri="http://schemas.microsoft.com/sharepoint.v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2024-04-01T23:18:49Z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