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25"/>
  <workbookPr filterPrivacy="1" codeName="ThisWorkbook" defaultThemeVersion="166925"/>
  <xr:revisionPtr revIDLastSave="0" documentId="8_{C58D8F20-227D-4B5E-A4B8-6F66B5E41B59}" xr6:coauthVersionLast="47" xr6:coauthVersionMax="47" xr10:uidLastSave="{00000000-0000-0000-0000-000000000000}"/>
  <bookViews>
    <workbookView xWindow="-28920" yWindow="-120" windowWidth="29040" windowHeight="15720" tabRatio="979" firstSheet="1" activeTab="1" xr2:uid="{AAC398A2-E95D-4231-A920-55B8B1C73F3F}"/>
  </bookViews>
  <sheets>
    <sheet name="Overview" sheetId="26" r:id="rId1"/>
    <sheet name="NDEP Complete Grant Budget" sheetId="39" r:id="rId2"/>
    <sheet name="Sub-Grant Consolidated Budget" sheetId="30" r:id="rId3"/>
    <sheet name="GOE Pre-Weatherization " sheetId="27" r:id="rId4"/>
    <sheet name="GOE Solar Garage and EV" sheetId="28" r:id="rId5"/>
    <sheet name="Nevada Clean Energy Fund" sheetId="36" r:id="rId6"/>
    <sheet name="NCEF with Revolving Loan" sheetId="40" r:id="rId7"/>
    <sheet name="Washoe County" sheetId="29" r:id="rId8"/>
    <sheet name="RTC Washoe" sheetId="37" r:id="rId9"/>
    <sheet name="City of Reno" sheetId="38" r:id="rId10"/>
    <sheet name="UNR Substainability Program" sheetId="35" r:id="rId11"/>
    <sheet name="UNR Business Environmental Prog" sheetId="31" r:id="rId12"/>
    <sheet name="Sample Budget 1" sheetId="32" r:id="rId13"/>
    <sheet name="Sample Budget 2" sheetId="33" r:id="rId14"/>
    <sheet name="Sample Budget 3" sheetId="34" r:id="rId15"/>
  </sheets>
  <definedNames>
    <definedName name="_xlnm._FilterDatabase" localSheetId="9" hidden="1">'City of Reno'!#REF!</definedName>
    <definedName name="_xlnm._FilterDatabase" localSheetId="3" hidden="1">'GOE Pre-Weatherization '!#REF!</definedName>
    <definedName name="_xlnm._FilterDatabase" localSheetId="4" hidden="1">'GOE Solar Garage and EV'!#REF!</definedName>
    <definedName name="_xlnm._FilterDatabase" localSheetId="6" hidden="1">'NCEF with Revolving Loan'!#REF!</definedName>
    <definedName name="_xlnm._FilterDatabase" localSheetId="5" hidden="1">'Nevada Clean Energy Fund'!#REF!</definedName>
    <definedName name="_xlnm._FilterDatabase" localSheetId="8" hidden="1">'RTC Washoe'!#REF!</definedName>
    <definedName name="_xlnm._FilterDatabase" localSheetId="12" hidden="1">'Sample Budget 1'!#REF!</definedName>
    <definedName name="_xlnm._FilterDatabase" localSheetId="13" hidden="1">'Sample Budget 2'!#REF!</definedName>
    <definedName name="_xlnm._FilterDatabase" localSheetId="14" hidden="1">'Sample Budget 3'!#REF!</definedName>
    <definedName name="_xlnm._FilterDatabase" localSheetId="2" hidden="1">'Sub-Grant Consolidated Budget'!#REF!</definedName>
    <definedName name="_xlnm._FilterDatabase" localSheetId="11" hidden="1">'UNR Business Environmental Prog'!#REF!</definedName>
    <definedName name="_xlnm._FilterDatabase" localSheetId="10" hidden="1">'UNR Substainability Program'!#REF!</definedName>
    <definedName name="_xlnm._FilterDatabase" localSheetId="7" hidden="1">'Washoe County'!#REF!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8" i="39" l="1"/>
  <c r="J20" i="39"/>
  <c r="D14" i="30"/>
  <c r="D66" i="39"/>
  <c r="J66" i="39"/>
  <c r="J74" i="39" s="1"/>
  <c r="H66" i="39"/>
  <c r="G66" i="39"/>
  <c r="G74" i="39" s="1"/>
  <c r="F66" i="39"/>
  <c r="E66" i="39"/>
  <c r="E74" i="39" s="1"/>
  <c r="F74" i="39"/>
  <c r="J85" i="40"/>
  <c r="I85" i="40"/>
  <c r="H80" i="40"/>
  <c r="G80" i="40"/>
  <c r="F80" i="40"/>
  <c r="E80" i="40"/>
  <c r="D80" i="40"/>
  <c r="D85" i="40" s="1"/>
  <c r="J79" i="40"/>
  <c r="J78" i="40"/>
  <c r="H74" i="40"/>
  <c r="H75" i="40" s="1"/>
  <c r="G74" i="40"/>
  <c r="G75" i="40" s="1"/>
  <c r="F74" i="40"/>
  <c r="F75" i="40" s="1"/>
  <c r="E74" i="40"/>
  <c r="D74" i="40"/>
  <c r="J73" i="40"/>
  <c r="J72" i="40"/>
  <c r="J71" i="40"/>
  <c r="J70" i="40"/>
  <c r="J69" i="40"/>
  <c r="J68" i="40"/>
  <c r="J67" i="40"/>
  <c r="J66" i="40"/>
  <c r="J65" i="40"/>
  <c r="J64" i="40"/>
  <c r="H62" i="40"/>
  <c r="G62" i="40"/>
  <c r="F62" i="40"/>
  <c r="E62" i="40"/>
  <c r="D62" i="40"/>
  <c r="J62" i="40" s="1"/>
  <c r="J61" i="40"/>
  <c r="J60" i="40"/>
  <c r="J59" i="40"/>
  <c r="J58" i="40"/>
  <c r="H56" i="40"/>
  <c r="J56" i="40" s="1"/>
  <c r="G56" i="40"/>
  <c r="F56" i="40"/>
  <c r="E56" i="40"/>
  <c r="D56" i="40"/>
  <c r="J55" i="40"/>
  <c r="J54" i="40"/>
  <c r="H51" i="40"/>
  <c r="G51" i="40"/>
  <c r="F51" i="40"/>
  <c r="E51" i="40"/>
  <c r="D51" i="40"/>
  <c r="J51" i="40" s="1"/>
  <c r="J50" i="40"/>
  <c r="J49" i="40"/>
  <c r="J48" i="40"/>
  <c r="J47" i="40"/>
  <c r="H45" i="40"/>
  <c r="G45" i="40"/>
  <c r="F45" i="40"/>
  <c r="E45" i="40"/>
  <c r="E75" i="40" s="1"/>
  <c r="D45" i="40"/>
  <c r="D75" i="40" s="1"/>
  <c r="J44" i="40"/>
  <c r="J43" i="40"/>
  <c r="J42" i="40"/>
  <c r="J41" i="40"/>
  <c r="J40" i="40"/>
  <c r="J39" i="40"/>
  <c r="J38" i="40"/>
  <c r="J37" i="40"/>
  <c r="J36" i="40"/>
  <c r="I34" i="40"/>
  <c r="H34" i="40"/>
  <c r="G34" i="40"/>
  <c r="F34" i="40"/>
  <c r="E34" i="40"/>
  <c r="D34" i="40"/>
  <c r="J33" i="40"/>
  <c r="J32" i="40"/>
  <c r="J31" i="40"/>
  <c r="J30" i="40"/>
  <c r="J29" i="40"/>
  <c r="J28" i="40"/>
  <c r="J27" i="40"/>
  <c r="J26" i="40"/>
  <c r="J25" i="40"/>
  <c r="J24" i="40"/>
  <c r="J34" i="40" s="1"/>
  <c r="J23" i="40"/>
  <c r="J22" i="40"/>
  <c r="I20" i="40"/>
  <c r="H20" i="40"/>
  <c r="G20" i="40"/>
  <c r="F20" i="40"/>
  <c r="E20" i="40"/>
  <c r="D20" i="40"/>
  <c r="J19" i="40"/>
  <c r="J18" i="40"/>
  <c r="J17" i="40"/>
  <c r="J16" i="40"/>
  <c r="J15" i="40"/>
  <c r="J14" i="40"/>
  <c r="J13" i="40"/>
  <c r="J12" i="40"/>
  <c r="J11" i="40"/>
  <c r="J10" i="40"/>
  <c r="J9" i="40"/>
  <c r="J8" i="40"/>
  <c r="J20" i="40" s="1"/>
  <c r="E45" i="39"/>
  <c r="F45" i="39"/>
  <c r="G45" i="39"/>
  <c r="H45" i="39"/>
  <c r="D45" i="39"/>
  <c r="E16" i="30"/>
  <c r="F16" i="30"/>
  <c r="G16" i="30"/>
  <c r="D16" i="30"/>
  <c r="D13" i="30"/>
  <c r="G12" i="30"/>
  <c r="H12" i="30"/>
  <c r="D11" i="30"/>
  <c r="F10" i="30"/>
  <c r="E9" i="30"/>
  <c r="F9" i="30"/>
  <c r="G9" i="30"/>
  <c r="H9" i="30"/>
  <c r="D9" i="30"/>
  <c r="E8" i="30"/>
  <c r="F8" i="30"/>
  <c r="G8" i="30"/>
  <c r="H8" i="30"/>
  <c r="D8" i="30"/>
  <c r="E7" i="30"/>
  <c r="F7" i="30"/>
  <c r="G7" i="30"/>
  <c r="D7" i="30"/>
  <c r="J69" i="39"/>
  <c r="J70" i="39"/>
  <c r="J71" i="39"/>
  <c r="H80" i="39"/>
  <c r="G80" i="39"/>
  <c r="F80" i="39"/>
  <c r="E80" i="39"/>
  <c r="D80" i="39"/>
  <c r="J79" i="39"/>
  <c r="J80" i="39"/>
  <c r="H74" i="39"/>
  <c r="D74" i="39"/>
  <c r="J73" i="39"/>
  <c r="J72" i="39"/>
  <c r="J68" i="39"/>
  <c r="J67" i="39"/>
  <c r="J65" i="39"/>
  <c r="J64" i="39"/>
  <c r="H62" i="39"/>
  <c r="G62" i="39"/>
  <c r="F62" i="39"/>
  <c r="E62" i="39"/>
  <c r="D62" i="39"/>
  <c r="J61" i="39"/>
  <c r="J62" i="39" s="1"/>
  <c r="J60" i="39"/>
  <c r="J59" i="39"/>
  <c r="J58" i="39"/>
  <c r="H56" i="39"/>
  <c r="G56" i="39"/>
  <c r="F56" i="39"/>
  <c r="E56" i="39"/>
  <c r="D56" i="39"/>
  <c r="J55" i="39"/>
  <c r="J54" i="39"/>
  <c r="J53" i="39"/>
  <c r="H51" i="39"/>
  <c r="G51" i="39"/>
  <c r="F51" i="39"/>
  <c r="E51" i="39"/>
  <c r="D51" i="39"/>
  <c r="J50" i="39"/>
  <c r="J49" i="39"/>
  <c r="J51" i="39" s="1"/>
  <c r="J48" i="39"/>
  <c r="J47" i="39"/>
  <c r="J44" i="39"/>
  <c r="J43" i="39"/>
  <c r="J42" i="39"/>
  <c r="J41" i="39"/>
  <c r="J40" i="39"/>
  <c r="J39" i="39"/>
  <c r="J38" i="39"/>
  <c r="J37" i="39"/>
  <c r="J36" i="39"/>
  <c r="J45" i="39" s="1"/>
  <c r="J34" i="39"/>
  <c r="H34" i="39"/>
  <c r="G34" i="39"/>
  <c r="F34" i="39"/>
  <c r="E34" i="39"/>
  <c r="D34" i="39"/>
  <c r="J33" i="39"/>
  <c r="J32" i="39"/>
  <c r="J31" i="39"/>
  <c r="J30" i="39"/>
  <c r="J29" i="39"/>
  <c r="J28" i="39"/>
  <c r="J27" i="39"/>
  <c r="J26" i="39"/>
  <c r="J25" i="39"/>
  <c r="J24" i="39"/>
  <c r="J23" i="39"/>
  <c r="J22" i="39"/>
  <c r="H20" i="39"/>
  <c r="G20" i="39"/>
  <c r="F20" i="39"/>
  <c r="E20" i="39"/>
  <c r="D20" i="39"/>
  <c r="J19" i="39"/>
  <c r="J18" i="39"/>
  <c r="J17" i="39"/>
  <c r="J16" i="39"/>
  <c r="J15" i="39"/>
  <c r="J14" i="39"/>
  <c r="J13" i="39"/>
  <c r="J12" i="39"/>
  <c r="J11" i="39"/>
  <c r="J10" i="39"/>
  <c r="J9" i="39"/>
  <c r="J8" i="39"/>
  <c r="D33" i="30"/>
  <c r="D32" i="30"/>
  <c r="D31" i="30"/>
  <c r="D30" i="30"/>
  <c r="J67" i="38"/>
  <c r="J68" i="38"/>
  <c r="J69" i="38"/>
  <c r="J70" i="38"/>
  <c r="J67" i="35"/>
  <c r="J68" i="35"/>
  <c r="J69" i="35"/>
  <c r="J70" i="35"/>
  <c r="J67" i="31"/>
  <c r="J68" i="31"/>
  <c r="J69" i="31"/>
  <c r="J70" i="31"/>
  <c r="J67" i="37"/>
  <c r="J68" i="37"/>
  <c r="J69" i="37"/>
  <c r="J70" i="37"/>
  <c r="J54" i="38"/>
  <c r="J54" i="35"/>
  <c r="J54" i="31"/>
  <c r="J54" i="37"/>
  <c r="J48" i="38"/>
  <c r="J49" i="38"/>
  <c r="J48" i="35"/>
  <c r="J49" i="35"/>
  <c r="J48" i="31"/>
  <c r="J49" i="31"/>
  <c r="J48" i="37"/>
  <c r="J49" i="37"/>
  <c r="J66" i="28"/>
  <c r="J67" i="28"/>
  <c r="J68" i="28"/>
  <c r="J69" i="28"/>
  <c r="J54" i="28"/>
  <c r="J48" i="28"/>
  <c r="J49" i="28"/>
  <c r="J67" i="27"/>
  <c r="J68" i="27"/>
  <c r="J69" i="27"/>
  <c r="J70" i="27"/>
  <c r="J54" i="27"/>
  <c r="J47" i="27"/>
  <c r="J48" i="27"/>
  <c r="J48" i="36"/>
  <c r="J47" i="36"/>
  <c r="E45" i="35"/>
  <c r="F45" i="35"/>
  <c r="G45" i="35"/>
  <c r="H45" i="35"/>
  <c r="D45" i="35"/>
  <c r="E34" i="35"/>
  <c r="F34" i="35"/>
  <c r="G34" i="35"/>
  <c r="H34" i="35"/>
  <c r="D34" i="35"/>
  <c r="J38" i="29"/>
  <c r="J39" i="29"/>
  <c r="J40" i="29"/>
  <c r="E34" i="31"/>
  <c r="F34" i="31"/>
  <c r="G34" i="31"/>
  <c r="H34" i="31"/>
  <c r="D34" i="31"/>
  <c r="E45" i="31"/>
  <c r="F45" i="31"/>
  <c r="G45" i="31"/>
  <c r="H45" i="31"/>
  <c r="D45" i="31"/>
  <c r="E34" i="29"/>
  <c r="F34" i="29"/>
  <c r="G34" i="29"/>
  <c r="H34" i="29"/>
  <c r="D34" i="29"/>
  <c r="J54" i="29"/>
  <c r="E51" i="29"/>
  <c r="F51" i="29"/>
  <c r="G51" i="29"/>
  <c r="D51" i="29"/>
  <c r="H51" i="29"/>
  <c r="J46" i="29"/>
  <c r="J47" i="29"/>
  <c r="J48" i="29"/>
  <c r="J8" i="36"/>
  <c r="E34" i="36"/>
  <c r="F34" i="36"/>
  <c r="G34" i="36"/>
  <c r="H34" i="36"/>
  <c r="D34" i="36"/>
  <c r="J66" i="36"/>
  <c r="J67" i="36"/>
  <c r="J68" i="36"/>
  <c r="J69" i="36"/>
  <c r="E56" i="36"/>
  <c r="E11" i="30" s="1"/>
  <c r="F56" i="36"/>
  <c r="F11" i="30" s="1"/>
  <c r="G56" i="36"/>
  <c r="G11" i="30" s="1"/>
  <c r="H56" i="36"/>
  <c r="H11" i="30" s="1"/>
  <c r="D56" i="36"/>
  <c r="E45" i="36"/>
  <c r="F45" i="36"/>
  <c r="G45" i="36"/>
  <c r="H45" i="36"/>
  <c r="D45" i="36"/>
  <c r="J36" i="28"/>
  <c r="J37" i="28"/>
  <c r="J38" i="28"/>
  <c r="J39" i="28"/>
  <c r="J40" i="28"/>
  <c r="J41" i="28"/>
  <c r="J23" i="27"/>
  <c r="J24" i="27"/>
  <c r="J25" i="27"/>
  <c r="J26" i="27"/>
  <c r="J27" i="27"/>
  <c r="J28" i="27"/>
  <c r="J29" i="27"/>
  <c r="J30" i="27"/>
  <c r="J31" i="27"/>
  <c r="J32" i="27"/>
  <c r="J33" i="27"/>
  <c r="J23" i="28"/>
  <c r="J24" i="28"/>
  <c r="J25" i="28"/>
  <c r="J26" i="28"/>
  <c r="J27" i="28"/>
  <c r="J28" i="28"/>
  <c r="J29" i="28"/>
  <c r="J30" i="28"/>
  <c r="J31" i="28"/>
  <c r="J32" i="28"/>
  <c r="J33" i="28"/>
  <c r="J23" i="36"/>
  <c r="J24" i="36"/>
  <c r="J25" i="36"/>
  <c r="J26" i="36"/>
  <c r="J27" i="36"/>
  <c r="J28" i="36"/>
  <c r="J29" i="36"/>
  <c r="J30" i="36"/>
  <c r="J31" i="36"/>
  <c r="J32" i="36"/>
  <c r="J33" i="36"/>
  <c r="J23" i="29"/>
  <c r="J24" i="29"/>
  <c r="J25" i="29"/>
  <c r="J26" i="29"/>
  <c r="J27" i="29"/>
  <c r="J28" i="29"/>
  <c r="J29" i="29"/>
  <c r="J30" i="29"/>
  <c r="J31" i="29"/>
  <c r="J32" i="29"/>
  <c r="J33" i="29"/>
  <c r="J23" i="38"/>
  <c r="J24" i="38"/>
  <c r="J25" i="38"/>
  <c r="J26" i="38"/>
  <c r="J27" i="38"/>
  <c r="J28" i="38"/>
  <c r="J29" i="38"/>
  <c r="J30" i="38"/>
  <c r="J31" i="38"/>
  <c r="J32" i="38"/>
  <c r="J33" i="38"/>
  <c r="J23" i="37"/>
  <c r="J24" i="37"/>
  <c r="J25" i="37"/>
  <c r="J26" i="37"/>
  <c r="J27" i="37"/>
  <c r="J28" i="37"/>
  <c r="J29" i="37"/>
  <c r="J30" i="37"/>
  <c r="J31" i="37"/>
  <c r="J32" i="37"/>
  <c r="J33" i="37"/>
  <c r="J23" i="35"/>
  <c r="J24" i="35"/>
  <c r="J25" i="35"/>
  <c r="J26" i="35"/>
  <c r="J27" i="35"/>
  <c r="J28" i="35"/>
  <c r="J29" i="35"/>
  <c r="J30" i="35"/>
  <c r="J31" i="35"/>
  <c r="J32" i="35"/>
  <c r="J33" i="35"/>
  <c r="J23" i="31"/>
  <c r="J24" i="31"/>
  <c r="J25" i="31"/>
  <c r="J26" i="31"/>
  <c r="J27" i="31"/>
  <c r="J28" i="31"/>
  <c r="J29" i="31"/>
  <c r="J30" i="31"/>
  <c r="J31" i="31"/>
  <c r="J32" i="31"/>
  <c r="J33" i="31"/>
  <c r="J22" i="31"/>
  <c r="J22" i="35"/>
  <c r="J22" i="37"/>
  <c r="J22" i="38"/>
  <c r="J22" i="29"/>
  <c r="J22" i="36"/>
  <c r="J22" i="28"/>
  <c r="J22" i="27"/>
  <c r="J9" i="27"/>
  <c r="J10" i="27"/>
  <c r="J11" i="27"/>
  <c r="J12" i="27"/>
  <c r="J13" i="27"/>
  <c r="J14" i="27"/>
  <c r="J15" i="27"/>
  <c r="J16" i="27"/>
  <c r="J17" i="27"/>
  <c r="J18" i="27"/>
  <c r="J19" i="27"/>
  <c r="J9" i="28"/>
  <c r="J10" i="28"/>
  <c r="J11" i="28"/>
  <c r="J12" i="28"/>
  <c r="J13" i="28"/>
  <c r="J14" i="28"/>
  <c r="J15" i="28"/>
  <c r="J16" i="28"/>
  <c r="J17" i="28"/>
  <c r="J18" i="28"/>
  <c r="J19" i="28"/>
  <c r="J9" i="36"/>
  <c r="J10" i="36"/>
  <c r="J11" i="36"/>
  <c r="J12" i="36"/>
  <c r="J13" i="36"/>
  <c r="J14" i="36"/>
  <c r="J15" i="36"/>
  <c r="J16" i="36"/>
  <c r="J17" i="36"/>
  <c r="J18" i="36"/>
  <c r="J19" i="36"/>
  <c r="J9" i="29"/>
  <c r="J10" i="29"/>
  <c r="J11" i="29"/>
  <c r="J12" i="29"/>
  <c r="J13" i="29"/>
  <c r="J14" i="29"/>
  <c r="J15" i="29"/>
  <c r="J16" i="29"/>
  <c r="J17" i="29"/>
  <c r="J18" i="29"/>
  <c r="J19" i="29"/>
  <c r="J9" i="38"/>
  <c r="J10" i="38"/>
  <c r="J11" i="38"/>
  <c r="J12" i="38"/>
  <c r="J13" i="38"/>
  <c r="J14" i="38"/>
  <c r="J15" i="38"/>
  <c r="J16" i="38"/>
  <c r="J17" i="38"/>
  <c r="J18" i="38"/>
  <c r="J19" i="38"/>
  <c r="J9" i="37"/>
  <c r="J10" i="37"/>
  <c r="J11" i="37"/>
  <c r="J12" i="37"/>
  <c r="J13" i="37"/>
  <c r="J14" i="37"/>
  <c r="J15" i="37"/>
  <c r="J16" i="37"/>
  <c r="J17" i="37"/>
  <c r="J18" i="37"/>
  <c r="J19" i="37"/>
  <c r="J9" i="35"/>
  <c r="J10" i="35"/>
  <c r="J11" i="35"/>
  <c r="J12" i="35"/>
  <c r="J13" i="35"/>
  <c r="J14" i="35"/>
  <c r="J15" i="35"/>
  <c r="J16" i="35"/>
  <c r="J17" i="35"/>
  <c r="J18" i="35"/>
  <c r="J19" i="35"/>
  <c r="J9" i="31"/>
  <c r="J10" i="31"/>
  <c r="J11" i="31"/>
  <c r="J12" i="31"/>
  <c r="J13" i="31"/>
  <c r="J14" i="31"/>
  <c r="J15" i="31"/>
  <c r="J16" i="31"/>
  <c r="J17" i="31"/>
  <c r="J18" i="31"/>
  <c r="J19" i="31"/>
  <c r="I82" i="38"/>
  <c r="H80" i="38"/>
  <c r="G80" i="38"/>
  <c r="F80" i="38"/>
  <c r="E80" i="38"/>
  <c r="D80" i="38"/>
  <c r="J79" i="38"/>
  <c r="J78" i="38"/>
  <c r="H74" i="38"/>
  <c r="G74" i="38"/>
  <c r="F74" i="38"/>
  <c r="E74" i="38"/>
  <c r="D74" i="38"/>
  <c r="J73" i="38"/>
  <c r="J72" i="38"/>
  <c r="J71" i="38"/>
  <c r="J66" i="38"/>
  <c r="J65" i="38"/>
  <c r="J64" i="38"/>
  <c r="H62" i="38"/>
  <c r="G62" i="38"/>
  <c r="F62" i="38"/>
  <c r="E62" i="38"/>
  <c r="D62" i="38"/>
  <c r="J61" i="38"/>
  <c r="J60" i="38"/>
  <c r="J59" i="38"/>
  <c r="J58" i="38"/>
  <c r="H56" i="38"/>
  <c r="G56" i="38"/>
  <c r="F56" i="38"/>
  <c r="E56" i="38"/>
  <c r="D56" i="38"/>
  <c r="J55" i="38"/>
  <c r="J53" i="38"/>
  <c r="H51" i="38"/>
  <c r="G51" i="38"/>
  <c r="F51" i="38"/>
  <c r="E51" i="38"/>
  <c r="D51" i="38"/>
  <c r="J50" i="38"/>
  <c r="J47" i="38"/>
  <c r="H45" i="38"/>
  <c r="G45" i="38"/>
  <c r="F45" i="38"/>
  <c r="E45" i="38"/>
  <c r="D45" i="38"/>
  <c r="J44" i="38"/>
  <c r="J43" i="38"/>
  <c r="J42" i="38"/>
  <c r="J41" i="38"/>
  <c r="J40" i="38"/>
  <c r="J39" i="38"/>
  <c r="J38" i="38"/>
  <c r="J37" i="38"/>
  <c r="J36" i="38"/>
  <c r="I34" i="38"/>
  <c r="H34" i="38"/>
  <c r="G34" i="38"/>
  <c r="F34" i="38"/>
  <c r="E34" i="38"/>
  <c r="D34" i="38"/>
  <c r="I20" i="38"/>
  <c r="H20" i="38"/>
  <c r="G20" i="38"/>
  <c r="F20" i="38"/>
  <c r="E20" i="38"/>
  <c r="D20" i="38"/>
  <c r="J8" i="38"/>
  <c r="I82" i="37"/>
  <c r="H80" i="37"/>
  <c r="G80" i="37"/>
  <c r="F80" i="37"/>
  <c r="E80" i="37"/>
  <c r="D80" i="37"/>
  <c r="J79" i="37"/>
  <c r="J78" i="37"/>
  <c r="H74" i="37"/>
  <c r="G74" i="37"/>
  <c r="F74" i="37"/>
  <c r="E74" i="37"/>
  <c r="D74" i="37"/>
  <c r="J73" i="37"/>
  <c r="J72" i="37"/>
  <c r="J71" i="37"/>
  <c r="J66" i="37"/>
  <c r="J65" i="37"/>
  <c r="J64" i="37"/>
  <c r="H62" i="37"/>
  <c r="G62" i="37"/>
  <c r="F62" i="37"/>
  <c r="E62" i="37"/>
  <c r="D62" i="37"/>
  <c r="J61" i="37"/>
  <c r="J60" i="37"/>
  <c r="J59" i="37"/>
  <c r="J58" i="37"/>
  <c r="H56" i="37"/>
  <c r="G56" i="37"/>
  <c r="F56" i="37"/>
  <c r="E56" i="37"/>
  <c r="D56" i="37"/>
  <c r="J55" i="37"/>
  <c r="J53" i="37"/>
  <c r="H51" i="37"/>
  <c r="G51" i="37"/>
  <c r="F51" i="37"/>
  <c r="E51" i="37"/>
  <c r="D51" i="37"/>
  <c r="J50" i="37"/>
  <c r="J47" i="37"/>
  <c r="H45" i="37"/>
  <c r="G45" i="37"/>
  <c r="F45" i="37"/>
  <c r="E45" i="37"/>
  <c r="D45" i="37"/>
  <c r="J44" i="37"/>
  <c r="J43" i="37"/>
  <c r="J42" i="37"/>
  <c r="J41" i="37"/>
  <c r="J40" i="37"/>
  <c r="J39" i="37"/>
  <c r="J38" i="37"/>
  <c r="J37" i="37"/>
  <c r="J36" i="37"/>
  <c r="I34" i="37"/>
  <c r="H34" i="37"/>
  <c r="G34" i="37"/>
  <c r="F34" i="37"/>
  <c r="E34" i="37"/>
  <c r="D34" i="37"/>
  <c r="I20" i="37"/>
  <c r="H20" i="37"/>
  <c r="G20" i="37"/>
  <c r="F20" i="37"/>
  <c r="E20" i="37"/>
  <c r="D20" i="37"/>
  <c r="J8" i="37"/>
  <c r="I83" i="36"/>
  <c r="H80" i="36"/>
  <c r="H16" i="30" s="1"/>
  <c r="G80" i="36"/>
  <c r="F80" i="36"/>
  <c r="E80" i="36"/>
  <c r="D80" i="36"/>
  <c r="J79" i="36"/>
  <c r="J78" i="36"/>
  <c r="H74" i="36"/>
  <c r="H13" i="30" s="1"/>
  <c r="G74" i="36"/>
  <c r="G13" i="30" s="1"/>
  <c r="F74" i="36"/>
  <c r="F13" i="30" s="1"/>
  <c r="E74" i="36"/>
  <c r="E13" i="30" s="1"/>
  <c r="D74" i="36"/>
  <c r="J73" i="36"/>
  <c r="J72" i="36"/>
  <c r="J71" i="36"/>
  <c r="J70" i="36"/>
  <c r="J65" i="36"/>
  <c r="J64" i="36"/>
  <c r="H62" i="36"/>
  <c r="G62" i="36"/>
  <c r="F62" i="36"/>
  <c r="F12" i="30" s="1"/>
  <c r="E62" i="36"/>
  <c r="E12" i="30" s="1"/>
  <c r="D62" i="36"/>
  <c r="D12" i="30" s="1"/>
  <c r="J61" i="36"/>
  <c r="J60" i="36"/>
  <c r="J59" i="36"/>
  <c r="J58" i="36"/>
  <c r="J55" i="36"/>
  <c r="J54" i="36"/>
  <c r="H51" i="36"/>
  <c r="H10" i="30" s="1"/>
  <c r="G51" i="36"/>
  <c r="G10" i="30" s="1"/>
  <c r="F51" i="36"/>
  <c r="E51" i="36"/>
  <c r="E10" i="30" s="1"/>
  <c r="D51" i="36"/>
  <c r="D10" i="30" s="1"/>
  <c r="J50" i="36"/>
  <c r="J49" i="36"/>
  <c r="J44" i="36"/>
  <c r="J43" i="36"/>
  <c r="J42" i="36"/>
  <c r="J41" i="36"/>
  <c r="J40" i="36"/>
  <c r="J39" i="36"/>
  <c r="J38" i="36"/>
  <c r="J37" i="36"/>
  <c r="J36" i="36"/>
  <c r="I34" i="36"/>
  <c r="I20" i="36"/>
  <c r="H20" i="36"/>
  <c r="H7" i="30" s="1"/>
  <c r="G20" i="36"/>
  <c r="F20" i="36"/>
  <c r="E20" i="36"/>
  <c r="D20" i="36"/>
  <c r="I82" i="35"/>
  <c r="H80" i="35"/>
  <c r="G80" i="35"/>
  <c r="F80" i="35"/>
  <c r="E80" i="35"/>
  <c r="D80" i="35"/>
  <c r="J79" i="35"/>
  <c r="J78" i="35"/>
  <c r="H74" i="35"/>
  <c r="G74" i="35"/>
  <c r="F74" i="35"/>
  <c r="E74" i="35"/>
  <c r="D74" i="35"/>
  <c r="J73" i="35"/>
  <c r="J72" i="35"/>
  <c r="J71" i="35"/>
  <c r="J66" i="35"/>
  <c r="J65" i="35"/>
  <c r="J64" i="35"/>
  <c r="H62" i="35"/>
  <c r="G62" i="35"/>
  <c r="F62" i="35"/>
  <c r="E62" i="35"/>
  <c r="D62" i="35"/>
  <c r="J61" i="35"/>
  <c r="J60" i="35"/>
  <c r="J59" i="35"/>
  <c r="J58" i="35"/>
  <c r="H56" i="35"/>
  <c r="G56" i="35"/>
  <c r="F56" i="35"/>
  <c r="E56" i="35"/>
  <c r="D56" i="35"/>
  <c r="J55" i="35"/>
  <c r="J53" i="35"/>
  <c r="H51" i="35"/>
  <c r="G51" i="35"/>
  <c r="F51" i="35"/>
  <c r="E51" i="35"/>
  <c r="D51" i="35"/>
  <c r="J50" i="35"/>
  <c r="J47" i="35"/>
  <c r="J44" i="35"/>
  <c r="J43" i="35"/>
  <c r="J42" i="35"/>
  <c r="J41" i="35"/>
  <c r="J40" i="35"/>
  <c r="J39" i="35"/>
  <c r="J38" i="35"/>
  <c r="J37" i="35"/>
  <c r="J36" i="35"/>
  <c r="I34" i="35"/>
  <c r="I20" i="35"/>
  <c r="H20" i="35"/>
  <c r="G20" i="35"/>
  <c r="F20" i="35"/>
  <c r="E20" i="35"/>
  <c r="D20" i="35"/>
  <c r="J8" i="35"/>
  <c r="D75" i="39" l="1"/>
  <c r="D82" i="39" s="1"/>
  <c r="J75" i="40"/>
  <c r="E85" i="40"/>
  <c r="F85" i="40"/>
  <c r="G85" i="40"/>
  <c r="H85" i="40"/>
  <c r="J80" i="40"/>
  <c r="J74" i="40"/>
  <c r="J45" i="40"/>
  <c r="F75" i="39"/>
  <c r="J56" i="39"/>
  <c r="H75" i="39"/>
  <c r="E75" i="39"/>
  <c r="F82" i="39"/>
  <c r="G75" i="39"/>
  <c r="G82" i="39" s="1"/>
  <c r="E82" i="39"/>
  <c r="H82" i="39"/>
  <c r="J34" i="35"/>
  <c r="J34" i="37"/>
  <c r="J34" i="38"/>
  <c r="J34" i="28"/>
  <c r="J34" i="27"/>
  <c r="J34" i="31"/>
  <c r="J34" i="29"/>
  <c r="J34" i="36"/>
  <c r="J20" i="35"/>
  <c r="J62" i="37"/>
  <c r="J56" i="38"/>
  <c r="J62" i="36"/>
  <c r="E75" i="36"/>
  <c r="E83" i="36" s="1"/>
  <c r="G75" i="36"/>
  <c r="G83" i="36" s="1"/>
  <c r="F75" i="38"/>
  <c r="F82" i="38" s="1"/>
  <c r="E75" i="38"/>
  <c r="E82" i="38" s="1"/>
  <c r="G75" i="38"/>
  <c r="G82" i="38" s="1"/>
  <c r="H75" i="38"/>
  <c r="H82" i="38" s="1"/>
  <c r="E75" i="37"/>
  <c r="E82" i="37" s="1"/>
  <c r="G75" i="37"/>
  <c r="G82" i="37" s="1"/>
  <c r="J20" i="36"/>
  <c r="J45" i="38"/>
  <c r="F75" i="37"/>
  <c r="F82" i="37" s="1"/>
  <c r="J62" i="38"/>
  <c r="H75" i="37"/>
  <c r="H82" i="37" s="1"/>
  <c r="J51" i="35"/>
  <c r="J56" i="36"/>
  <c r="J74" i="36"/>
  <c r="J45" i="37"/>
  <c r="D75" i="37"/>
  <c r="J20" i="37"/>
  <c r="J20" i="38"/>
  <c r="J56" i="35"/>
  <c r="D75" i="35"/>
  <c r="D82" i="35" s="1"/>
  <c r="D75" i="36"/>
  <c r="E75" i="35"/>
  <c r="E82" i="35" s="1"/>
  <c r="H75" i="35"/>
  <c r="H82" i="35" s="1"/>
  <c r="H75" i="36"/>
  <c r="H83" i="36" s="1"/>
  <c r="J80" i="37"/>
  <c r="J45" i="35"/>
  <c r="G75" i="35"/>
  <c r="G82" i="35" s="1"/>
  <c r="J56" i="37"/>
  <c r="F75" i="35"/>
  <c r="F82" i="35" s="1"/>
  <c r="F75" i="36"/>
  <c r="F83" i="36" s="1"/>
  <c r="J51" i="37"/>
  <c r="J51" i="38"/>
  <c r="D75" i="38"/>
  <c r="J51" i="36"/>
  <c r="J62" i="35"/>
  <c r="J80" i="35"/>
  <c r="J80" i="38"/>
  <c r="J74" i="38"/>
  <c r="J74" i="37"/>
  <c r="J45" i="36"/>
  <c r="J80" i="36"/>
  <c r="J74" i="35"/>
  <c r="J36" i="31"/>
  <c r="J37" i="31"/>
  <c r="J36" i="29"/>
  <c r="J37" i="29"/>
  <c r="J59" i="27"/>
  <c r="J60" i="27"/>
  <c r="J36" i="27"/>
  <c r="J37" i="27"/>
  <c r="E54" i="34"/>
  <c r="J54" i="34" s="1"/>
  <c r="F54" i="34"/>
  <c r="F56" i="34" s="1"/>
  <c r="J56" i="34" s="1"/>
  <c r="G54" i="34"/>
  <c r="H54" i="34"/>
  <c r="D54" i="34"/>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E80" i="28"/>
  <c r="F80" i="28"/>
  <c r="J61" i="28"/>
  <c r="H34" i="28"/>
  <c r="J8" i="29"/>
  <c r="I82" i="31"/>
  <c r="H80" i="31"/>
  <c r="G80" i="31"/>
  <c r="F80" i="31"/>
  <c r="E80" i="31"/>
  <c r="D80" i="31"/>
  <c r="J79" i="31"/>
  <c r="J78" i="31"/>
  <c r="H74" i="31"/>
  <c r="G74" i="31"/>
  <c r="F74" i="31"/>
  <c r="E74" i="31"/>
  <c r="D74" i="31"/>
  <c r="J73" i="31"/>
  <c r="J72" i="31"/>
  <c r="J71" i="31"/>
  <c r="J66" i="31"/>
  <c r="J65" i="31"/>
  <c r="J64" i="31"/>
  <c r="H62" i="31"/>
  <c r="G62" i="31"/>
  <c r="F62" i="31"/>
  <c r="E62" i="31"/>
  <c r="D62" i="31"/>
  <c r="J61" i="31"/>
  <c r="J60" i="31"/>
  <c r="J59" i="31"/>
  <c r="J58" i="31"/>
  <c r="H56" i="31"/>
  <c r="G56" i="31"/>
  <c r="F56" i="31"/>
  <c r="E56" i="31"/>
  <c r="D56" i="31"/>
  <c r="J55" i="31"/>
  <c r="J53" i="31"/>
  <c r="H51" i="31"/>
  <c r="G51" i="31"/>
  <c r="F51" i="31"/>
  <c r="E51" i="31"/>
  <c r="D51" i="31"/>
  <c r="J50" i="31"/>
  <c r="J47" i="31"/>
  <c r="J44" i="31"/>
  <c r="J43" i="31"/>
  <c r="J42" i="31"/>
  <c r="J41" i="31"/>
  <c r="J40" i="31"/>
  <c r="J39" i="31"/>
  <c r="J38" i="31"/>
  <c r="I34" i="31"/>
  <c r="I20" i="31"/>
  <c r="H20" i="31"/>
  <c r="G20" i="31"/>
  <c r="F20" i="31"/>
  <c r="E20" i="31"/>
  <c r="D20" i="31"/>
  <c r="J8" i="31"/>
  <c r="I82" i="29"/>
  <c r="H80" i="29"/>
  <c r="G80" i="29"/>
  <c r="F80" i="29"/>
  <c r="E80" i="29"/>
  <c r="D80" i="29"/>
  <c r="J79" i="29"/>
  <c r="J78" i="29"/>
  <c r="H74" i="29"/>
  <c r="G74" i="29"/>
  <c r="F74" i="29"/>
  <c r="E74" i="29"/>
  <c r="D74" i="29"/>
  <c r="J73" i="29"/>
  <c r="J72" i="29"/>
  <c r="J67" i="29"/>
  <c r="J66" i="29"/>
  <c r="J65" i="29"/>
  <c r="J64" i="29"/>
  <c r="H62" i="29"/>
  <c r="G62" i="29"/>
  <c r="F62" i="29"/>
  <c r="E62" i="29"/>
  <c r="D62" i="29"/>
  <c r="J61" i="29"/>
  <c r="J60" i="29"/>
  <c r="J59" i="29"/>
  <c r="J58" i="29"/>
  <c r="H56" i="29"/>
  <c r="G56" i="29"/>
  <c r="F56" i="29"/>
  <c r="E56" i="29"/>
  <c r="D56" i="29"/>
  <c r="J55" i="29"/>
  <c r="J53" i="29"/>
  <c r="J50" i="29"/>
  <c r="J49" i="29"/>
  <c r="H45" i="29"/>
  <c r="G45" i="29"/>
  <c r="F45" i="29"/>
  <c r="E45" i="29"/>
  <c r="D45" i="29"/>
  <c r="J44" i="29"/>
  <c r="J43" i="29"/>
  <c r="J42" i="29"/>
  <c r="J41" i="29"/>
  <c r="I34" i="29"/>
  <c r="I20" i="29"/>
  <c r="H20" i="29"/>
  <c r="G20" i="29"/>
  <c r="F20" i="29"/>
  <c r="E20" i="29"/>
  <c r="D20" i="29"/>
  <c r="I82" i="28"/>
  <c r="H80" i="28"/>
  <c r="G80" i="28"/>
  <c r="D80" i="28"/>
  <c r="J79" i="28"/>
  <c r="H74" i="28"/>
  <c r="G74" i="28"/>
  <c r="F74" i="28"/>
  <c r="E74" i="28"/>
  <c r="D74" i="28"/>
  <c r="J73" i="28"/>
  <c r="J72" i="28"/>
  <c r="J71" i="28"/>
  <c r="J70" i="28"/>
  <c r="J65" i="28"/>
  <c r="J64" i="28"/>
  <c r="H62" i="28"/>
  <c r="G62" i="28"/>
  <c r="F62" i="28"/>
  <c r="E62" i="28"/>
  <c r="D62" i="28"/>
  <c r="J60" i="28"/>
  <c r="J59" i="28"/>
  <c r="J58" i="28"/>
  <c r="H56" i="28"/>
  <c r="G56" i="28"/>
  <c r="F56" i="28"/>
  <c r="E56" i="28"/>
  <c r="D56" i="28"/>
  <c r="J55" i="28"/>
  <c r="J53" i="28"/>
  <c r="H51" i="28"/>
  <c r="G51" i="28"/>
  <c r="F51" i="28"/>
  <c r="E51" i="28"/>
  <c r="D51" i="28"/>
  <c r="J50" i="28"/>
  <c r="J47" i="28"/>
  <c r="H45" i="28"/>
  <c r="G45" i="28"/>
  <c r="F45" i="28"/>
  <c r="E45" i="28"/>
  <c r="D45" i="28"/>
  <c r="J44" i="28"/>
  <c r="J43" i="28"/>
  <c r="J42" i="28"/>
  <c r="I34" i="28"/>
  <c r="I20" i="28"/>
  <c r="H20" i="28"/>
  <c r="G20" i="28"/>
  <c r="G34" i="28" s="1"/>
  <c r="F20" i="28"/>
  <c r="F34" i="28" s="1"/>
  <c r="E20" i="28"/>
  <c r="E34" i="28" s="1"/>
  <c r="D20" i="28"/>
  <c r="D34" i="28" s="1"/>
  <c r="J8" i="28"/>
  <c r="I82" i="27"/>
  <c r="H80" i="27"/>
  <c r="G80" i="27"/>
  <c r="F80" i="27"/>
  <c r="E80" i="27"/>
  <c r="D80" i="27"/>
  <c r="J79" i="27"/>
  <c r="J78" i="27"/>
  <c r="H74" i="27"/>
  <c r="G74" i="27"/>
  <c r="F74" i="27"/>
  <c r="E74" i="27"/>
  <c r="D74" i="27"/>
  <c r="J73" i="27"/>
  <c r="J72" i="27"/>
  <c r="J71" i="27"/>
  <c r="J66" i="27"/>
  <c r="J65" i="27"/>
  <c r="J64" i="27"/>
  <c r="H62" i="27"/>
  <c r="G62" i="27"/>
  <c r="F62" i="27"/>
  <c r="E62" i="27"/>
  <c r="D62" i="27"/>
  <c r="J61" i="27"/>
  <c r="H56" i="27"/>
  <c r="G56" i="27"/>
  <c r="F56" i="27"/>
  <c r="E56" i="27"/>
  <c r="D56" i="27"/>
  <c r="J55" i="27"/>
  <c r="J53" i="27"/>
  <c r="H51" i="27"/>
  <c r="G51" i="27"/>
  <c r="F51" i="27"/>
  <c r="E51" i="27"/>
  <c r="D51" i="27"/>
  <c r="J50" i="27"/>
  <c r="J49" i="27"/>
  <c r="H45" i="27"/>
  <c r="G45" i="27"/>
  <c r="F45" i="27"/>
  <c r="E45" i="27"/>
  <c r="D45" i="27"/>
  <c r="J44" i="27"/>
  <c r="J43" i="27"/>
  <c r="J42" i="27"/>
  <c r="J41" i="27"/>
  <c r="J40" i="27"/>
  <c r="J39" i="27"/>
  <c r="J38" i="27"/>
  <c r="I34" i="27"/>
  <c r="I20" i="27"/>
  <c r="H20" i="27"/>
  <c r="H34" i="27" s="1"/>
  <c r="G20" i="27"/>
  <c r="G34" i="27" s="1"/>
  <c r="F20" i="27"/>
  <c r="F34" i="27" s="1"/>
  <c r="E20" i="27"/>
  <c r="E34" i="27" s="1"/>
  <c r="D20" i="27"/>
  <c r="D34" i="27" s="1"/>
  <c r="J8" i="27"/>
  <c r="J75" i="39" l="1"/>
  <c r="J82" i="39" s="1"/>
  <c r="J75" i="37"/>
  <c r="J82" i="37" s="1"/>
  <c r="J51" i="27"/>
  <c r="J74" i="27"/>
  <c r="J62" i="27"/>
  <c r="J20" i="29"/>
  <c r="J51" i="31"/>
  <c r="J56" i="27"/>
  <c r="J75" i="38"/>
  <c r="J82" i="38" s="1"/>
  <c r="J75" i="35"/>
  <c r="J82" i="35" s="1"/>
  <c r="J45" i="31"/>
  <c r="J80" i="31"/>
  <c r="J45" i="27"/>
  <c r="D82" i="37"/>
  <c r="D82" i="38"/>
  <c r="J75" i="36"/>
  <c r="J83" i="36" s="1"/>
  <c r="D28" i="30" s="1"/>
  <c r="J51" i="29"/>
  <c r="J56" i="31"/>
  <c r="J20" i="31"/>
  <c r="J20" i="27"/>
  <c r="J56" i="29"/>
  <c r="D83" i="36"/>
  <c r="H51" i="34"/>
  <c r="H58" i="34" s="1"/>
  <c r="F51" i="34"/>
  <c r="F58" i="34" s="1"/>
  <c r="D16" i="34"/>
  <c r="D51" i="34" s="1"/>
  <c r="J50" i="34"/>
  <c r="D16" i="33"/>
  <c r="J13" i="33"/>
  <c r="J16" i="33" s="1"/>
  <c r="D51" i="33"/>
  <c r="E51" i="33"/>
  <c r="E58" i="33" s="1"/>
  <c r="F51" i="33"/>
  <c r="F58" i="33" s="1"/>
  <c r="G58" i="33"/>
  <c r="G51" i="33"/>
  <c r="H58" i="33"/>
  <c r="J50" i="33"/>
  <c r="F46" i="32"/>
  <c r="F53" i="32" s="1"/>
  <c r="E46" i="32"/>
  <c r="E53" i="32" s="1"/>
  <c r="D53" i="32"/>
  <c r="H53" i="32"/>
  <c r="J34" i="32"/>
  <c r="J13" i="32"/>
  <c r="J16" i="32" s="1"/>
  <c r="H75" i="27"/>
  <c r="H82" i="27" s="1"/>
  <c r="G75" i="27"/>
  <c r="G82" i="27" s="1"/>
  <c r="D75" i="27"/>
  <c r="D82" i="27" s="1"/>
  <c r="J80" i="28"/>
  <c r="J78" i="28"/>
  <c r="J62" i="28"/>
  <c r="J51" i="28"/>
  <c r="J56" i="28"/>
  <c r="J45" i="28"/>
  <c r="E75" i="28"/>
  <c r="E82" i="28" s="1"/>
  <c r="D75" i="28"/>
  <c r="D82" i="28" s="1"/>
  <c r="G75" i="28"/>
  <c r="G82" i="28" s="1"/>
  <c r="H75" i="28"/>
  <c r="H82" i="28" s="1"/>
  <c r="F75" i="28"/>
  <c r="J20" i="28"/>
  <c r="H75" i="31"/>
  <c r="H82" i="31" s="1"/>
  <c r="J62" i="31"/>
  <c r="F75" i="31"/>
  <c r="F82" i="31" s="1"/>
  <c r="G75" i="31"/>
  <c r="G82" i="31" s="1"/>
  <c r="D75" i="31"/>
  <c r="D82" i="31" s="1"/>
  <c r="E75" i="31"/>
  <c r="E82" i="31" s="1"/>
  <c r="J62" i="29"/>
  <c r="J45" i="29"/>
  <c r="E75" i="29"/>
  <c r="E82" i="29" s="1"/>
  <c r="G75" i="29"/>
  <c r="G82" i="29" s="1"/>
  <c r="H75" i="29"/>
  <c r="H82" i="29" s="1"/>
  <c r="D75" i="29"/>
  <c r="D82" i="29" s="1"/>
  <c r="F75" i="29"/>
  <c r="F82" i="29" s="1"/>
  <c r="J74" i="31"/>
  <c r="E75" i="27"/>
  <c r="E82" i="27" s="1"/>
  <c r="F75" i="27"/>
  <c r="F82" i="27" s="1"/>
  <c r="J80" i="29"/>
  <c r="J74" i="29"/>
  <c r="J74" i="28"/>
  <c r="J80" i="27"/>
  <c r="J16" i="30" l="1"/>
  <c r="J10" i="30"/>
  <c r="J11" i="30"/>
  <c r="D58" i="34"/>
  <c r="J51" i="34"/>
  <c r="J58" i="34" s="1"/>
  <c r="J51" i="33"/>
  <c r="J58" i="33" s="1"/>
  <c r="D58" i="33"/>
  <c r="J46" i="32"/>
  <c r="J53" i="32" s="1"/>
  <c r="E14" i="30"/>
  <c r="E21" i="30" s="1"/>
  <c r="J12" i="30"/>
  <c r="F14" i="30"/>
  <c r="F21" i="30" s="1"/>
  <c r="J9" i="30"/>
  <c r="J8" i="30"/>
  <c r="J75" i="28"/>
  <c r="J82" i="28" s="1"/>
  <c r="D27" i="30" s="1"/>
  <c r="G14" i="30"/>
  <c r="G21" i="30" s="1"/>
  <c r="J7" i="30"/>
  <c r="F82" i="28"/>
  <c r="H14" i="30"/>
  <c r="H21" i="30" s="1"/>
  <c r="J13" i="30"/>
  <c r="J75" i="31"/>
  <c r="J82" i="31" s="1"/>
  <c r="J75" i="29"/>
  <c r="J82" i="29" s="1"/>
  <c r="D29" i="30" s="1"/>
  <c r="J75" i="27"/>
  <c r="J82" i="27" s="1"/>
  <c r="D26" i="30" s="1"/>
  <c r="J14" i="30" l="1"/>
  <c r="J21" i="30" s="1"/>
  <c r="D21" i="30"/>
  <c r="J18" i="30" l="1"/>
  <c r="D34" i="30"/>
  <c r="E26" i="30" l="1"/>
  <c r="E30" i="30"/>
  <c r="E31" i="30"/>
  <c r="E32" i="30"/>
  <c r="E33" i="30"/>
  <c r="E29" i="30"/>
  <c r="E28" i="30"/>
  <c r="E27" i="30"/>
  <c r="E34" i="30" l="1"/>
</calcChain>
</file>

<file path=xl/sharedStrings.xml><?xml version="1.0" encoding="utf-8"?>
<sst xmlns="http://schemas.openxmlformats.org/spreadsheetml/2006/main" count="929" uniqueCount="205">
  <si>
    <t>Detailed Budget Table</t>
  </si>
  <si>
    <t xml:space="preserve">This Excel Workbook is provided to aid applicants in developing the required budget table(s) within the budget narrative.  </t>
  </si>
  <si>
    <t>BUDGET BY YEAR</t>
  </si>
  <si>
    <t>COST-TYPE</t>
  </si>
  <si>
    <t>CATEGORY</t>
  </si>
  <si>
    <t>YEAR 1</t>
  </si>
  <si>
    <t>YEAR 2</t>
  </si>
  <si>
    <t>YEAR 3</t>
  </si>
  <si>
    <t>YEAR 4</t>
  </si>
  <si>
    <t>YEAR 5</t>
  </si>
  <si>
    <t>TOTAL</t>
  </si>
  <si>
    <t>Direct Costs</t>
  </si>
  <si>
    <t>Personnel</t>
  </si>
  <si>
    <t> </t>
  </si>
  <si>
    <t>Year 1</t>
  </si>
  <si>
    <t>Year 2</t>
  </si>
  <si>
    <t>Year 3</t>
  </si>
  <si>
    <t>Year 4</t>
  </si>
  <si>
    <t>Year 5</t>
  </si>
  <si>
    <t>Bureau Chief @ $94,500/yr</t>
  </si>
  <si>
    <t>PE Supervisor @ $86,500 /yr</t>
  </si>
  <si>
    <t>Environmental Scientist 3 @ $66,500/yr</t>
  </si>
  <si>
    <t>Management Analyst  3 @ $77,500/yr</t>
  </si>
  <si>
    <t>Administrative Assistant @ $49,500/yr</t>
  </si>
  <si>
    <t>FTE</t>
  </si>
  <si>
    <t xml:space="preserve">TOTAL PERSONNEL </t>
  </si>
  <si>
    <t xml:space="preserve"> Fringe Benefits </t>
  </si>
  <si>
    <t>Bureau Chief</t>
  </si>
  <si>
    <t>PE Supervisor</t>
  </si>
  <si>
    <t>Environmental Scientist 3</t>
  </si>
  <si>
    <t>Management Analyst 3</t>
  </si>
  <si>
    <t>Administrative Assistant</t>
  </si>
  <si>
    <t xml:space="preserve"> TOTAL FRINGE BENEFITS  </t>
  </si>
  <si>
    <t xml:space="preserve"> Travel </t>
  </si>
  <si>
    <t>Travel to Washoe County, 1 to 3 staff monthly</t>
  </si>
  <si>
    <t>Travel to Las Vegas for Vehicle Expro</t>
  </si>
  <si>
    <t>Airfare $380 @ 2 round trip</t>
  </si>
  <si>
    <t xml:space="preserve">Hotel -$152 per day, 1 night @ 2 </t>
  </si>
  <si>
    <t>Per Diem per day  $51.75 2 days @ 2</t>
  </si>
  <si>
    <t>Airport parking per day $16 2 days @ 2</t>
  </si>
  <si>
    <t xml:space="preserve"> TOTAL TRAVEL </t>
  </si>
  <si>
    <t xml:space="preserve"> Equipment </t>
  </si>
  <si>
    <t/>
  </si>
  <si>
    <t xml:space="preserve">Cubical build with data and phone line instalation </t>
  </si>
  <si>
    <t xml:space="preserve"> </t>
  </si>
  <si>
    <t xml:space="preserve"> TOTAL EQUIPMENT </t>
  </si>
  <si>
    <t xml:space="preserve"> Supplies </t>
  </si>
  <si>
    <t>General office supplies, paper, printing ink, pens, etc.</t>
  </si>
  <si>
    <t>Email and phone line $38.97 @ 2 per month</t>
  </si>
  <si>
    <t xml:space="preserve"> TOTAL SUPPLIES </t>
  </si>
  <si>
    <t xml:space="preserve"> Contractual </t>
  </si>
  <si>
    <t>Bi-Ligual Document Translation Service Contract</t>
  </si>
  <si>
    <t xml:space="preserve"> TOTAL CONTRACTUAL </t>
  </si>
  <si>
    <t>OTHER</t>
  </si>
  <si>
    <t>Participant Support Costs (Public fleet ZEV rebates)</t>
  </si>
  <si>
    <t>Participant Support Costs (MHD ZEV Incentives)</t>
  </si>
  <si>
    <t>Subgrants to Subrecipent Members (All remaining projects)</t>
  </si>
  <si>
    <t>TOTAL OTHER</t>
  </si>
  <si>
    <t>TOTAL DIRECT</t>
  </si>
  <si>
    <t>Indirect Costs</t>
  </si>
  <si>
    <t xml:space="preserve">Federal Negotiated Indirect Cost Rate = 21.28% </t>
  </si>
  <si>
    <t xml:space="preserve"> TOTAL INDIRECT </t>
  </si>
  <si>
    <t xml:space="preserve"> TOTAL FUNDING </t>
  </si>
  <si>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</si>
  <si>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</si>
  <si>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SUB-GRANT TOTAL DIRECT</t>
  </si>
  <si>
    <t xml:space="preserve"> SUB-GRANT TOTAL INDIRECT </t>
  </si>
  <si>
    <t>SUB-GRANTS  TOTAL</t>
  </si>
  <si>
    <t>Nevada Division of Environmental Protection Operating and Project Cost</t>
  </si>
  <si>
    <t>BUDGET BY SUBGRANT TAB</t>
  </si>
  <si>
    <t>Project Number</t>
  </si>
  <si>
    <t>Project Name</t>
  </si>
  <si>
    <t>Total Cost</t>
  </si>
  <si>
    <t>% of Total</t>
  </si>
  <si>
    <t>GOE Pre-Weatherization</t>
  </si>
  <si>
    <t>GOE Solar Garage and EV</t>
  </si>
  <si>
    <t>Nevada Clean Energy Fund</t>
  </si>
  <si>
    <t>Washoe County</t>
  </si>
  <si>
    <t>RTC Washoe</t>
  </si>
  <si>
    <t>City of Reno</t>
  </si>
  <si>
    <t>UNR Substainability</t>
  </si>
  <si>
    <t>UNR BEP</t>
  </si>
  <si>
    <t>Total</t>
  </si>
  <si>
    <t>Energy Program Manager @ $129,710/yr, .05 FTE, with salary increase.</t>
  </si>
  <si>
    <t>Management Analyst @$70,652/yr, .1 FTE, with salary increase.</t>
  </si>
  <si>
    <t>Grants and Fiscal manager @ $131,519/yr, .01 FTE.</t>
  </si>
  <si>
    <t>Grants and Projects Analyst @$64,7534/yr, .05 FTE, with salery increase.</t>
  </si>
  <si>
    <t>Public Information Officer @$82,434/yr, .02 FTE with salary increase.</t>
  </si>
  <si>
    <t>Deputy Director @$169,742.50/yr, .01 FTE</t>
  </si>
  <si>
    <t>Project third party administration</t>
  </si>
  <si>
    <t>Program funds for pre-weatherization</t>
  </si>
  <si>
    <t>GOE indirect costs 42.69%</t>
  </si>
  <si>
    <t>Design and proffesional services</t>
  </si>
  <si>
    <t>Construction of project</t>
  </si>
  <si>
    <t>Advertisement costs</t>
  </si>
  <si>
    <t>Chief Executive Officer (CEO) @ $152,250 6%</t>
  </si>
  <si>
    <t>Director of Investments @ $121,800 15%</t>
  </si>
  <si>
    <t>Manager, Investments - ZEV @ $90,000 100%</t>
  </si>
  <si>
    <t>Manager, Investments - Affordable Housing / Schools @ $90,000 25%</t>
  </si>
  <si>
    <t>Chief Operating Officer (COO) @ $125,000 4%</t>
  </si>
  <si>
    <t>General Counsel &amp; Chief Risk Officer @ $132,000 4%</t>
  </si>
  <si>
    <t>Federal Grants Manager @ $80,000 10%</t>
  </si>
  <si>
    <t>CPRG Financial Analyst @ $70,000 100%</t>
  </si>
  <si>
    <t>Loan Officer - Residential @ $70,000 15%</t>
  </si>
  <si>
    <t>Community Engagement Manager @ $80,000 5%</t>
  </si>
  <si>
    <t>Program Coordinator @ $60,000 5%</t>
  </si>
  <si>
    <t>Chief Executive Officer (CEO)</t>
  </si>
  <si>
    <t>Director of Investments</t>
  </si>
  <si>
    <t>Manager, Investments - ZEV</t>
  </si>
  <si>
    <t>Manager, Investments - Affordable Housing</t>
  </si>
  <si>
    <t>Chief Operating Officer (COO)</t>
  </si>
  <si>
    <t>General Counsel &amp; Chief Risk Officer</t>
  </si>
  <si>
    <t>Federal Grants Manager</t>
  </si>
  <si>
    <t>CPRG Financial Analyst</t>
  </si>
  <si>
    <t>Loan Officer - Residential</t>
  </si>
  <si>
    <t>Community Engagement Manager</t>
  </si>
  <si>
    <t>Program Coordinator</t>
  </si>
  <si>
    <t>Two trips per year that require airfare,  hotels, etc.</t>
  </si>
  <si>
    <t>Airfare - $400 roundtrip</t>
  </si>
  <si>
    <t xml:space="preserve">Per Diem: 3 days per trip @ $50/day  </t>
  </si>
  <si>
    <t xml:space="preserve">Hotel: 2 nights per trip @ $200/night  </t>
  </si>
  <si>
    <t>Taxi/Rental Car: $200/trip</t>
  </si>
  <si>
    <t>Mileage for local travel (600 miles per year at $0.655/mi)</t>
  </si>
  <si>
    <t>Two laptops</t>
  </si>
  <si>
    <t>Ancillary desk equipment</t>
  </si>
  <si>
    <t>Two cell phones</t>
  </si>
  <si>
    <t>Legal services for financial product design &amp; implementation</t>
  </si>
  <si>
    <t>Liability insurance associated with loan deployment</t>
  </si>
  <si>
    <t>Loan servicing fees (1.2% of loans closed)</t>
  </si>
  <si>
    <t>Participant Support Costs - Home Energy Audit Rebates</t>
  </si>
  <si>
    <t>Participant Support Costs - ZEV Training Stipends</t>
  </si>
  <si>
    <t>ZEV Loans (average 38 per year at $130,921 per loan)</t>
  </si>
  <si>
    <t>Note: The loan portion of the budget highlighted in yellow reflects only the funds requested to start the revolving loans. The tab "NCEF with Revolving Loan" reflects the expected recycling of funds as the loans are paid off and are available to loaned out again.</t>
  </si>
  <si>
    <t>Building Clean Energy Loans (average 8 per year at $250,000 per loan)</t>
  </si>
  <si>
    <t>Conference registration fees</t>
  </si>
  <si>
    <t>Printing and publication services</t>
  </si>
  <si>
    <t>Cellular service @ $50/month per line for two employees</t>
  </si>
  <si>
    <t>Event costs for NCEF-hosted events and trainings</t>
  </si>
  <si>
    <t>Shared workspace for two employees</t>
  </si>
  <si>
    <t>Note: This tab of the spreadsheet is included for illustrative purposes to show the Nevada Clean Energy Fund's Budget with the context of the CPRG funds being recycled through repayment and reloaning of the initial funding of the revolving loans over the 5 year performance period. These are not additional funds being requested and are not included in the Sub-Grant Consolidated Budget Tab or the NDEP Complete Grant Budget tab.</t>
  </si>
  <si>
    <t>Note: As noted on spreadsheet tab "Nevada Clean Energy Fund" the difference in funds here reflects the repayment of the initial $5,000,000 loans from requested CPRG funding which is then loaned out again resulting in an estimated total of $24,875,000 in loans for the ZEV revoling loan and $10,000,000 in loans for the building clean energy revolving loan.</t>
  </si>
  <si>
    <t>Program Income</t>
  </si>
  <si>
    <t xml:space="preserve">TOTAL PROGRAM INCOME </t>
  </si>
  <si>
    <t>Note: This program income reflects the expected additonal loans that can be made during performance period as a result of loans being paid off and funds being able to be loaned out again.</t>
  </si>
  <si>
    <t>1 FTE Project Coordinator (60003020)</t>
  </si>
  <si>
    <t>Washoe Medicare, Health Insurance, PERS</t>
  </si>
  <si>
    <t>Form, windows, chillers, PV, MDF's, etc.</t>
  </si>
  <si>
    <t>B3.1 Building Retrofits</t>
  </si>
  <si>
    <t xml:space="preserve">B3.2 High-Efficiency, All-New Electric Buildings </t>
  </si>
  <si>
    <t>B3.6 Pair retrofits with on-site renewable energy</t>
  </si>
  <si>
    <t>Laptop</t>
  </si>
  <si>
    <t>Phone</t>
  </si>
  <si>
    <t>Software Subscriptions</t>
  </si>
  <si>
    <t>Contracted journeyman, trades and instalers</t>
  </si>
  <si>
    <t>TOTAL CONTRACTUAL</t>
  </si>
  <si>
    <t>Other</t>
  </si>
  <si>
    <t>Base A/E Designs, inspections, etc.</t>
  </si>
  <si>
    <t>12% indirect on funded payroll only</t>
  </si>
  <si>
    <t>Free Youth Transit, Expected lost fare revenue</t>
  </si>
  <si>
    <t>Micromobility Design and Construction</t>
  </si>
  <si>
    <t>Multi-use path</t>
  </si>
  <si>
    <t>Curb and bike lane</t>
  </si>
  <si>
    <t>Lighting design and installation</t>
  </si>
  <si>
    <t>Project Manager @50%</t>
  </si>
  <si>
    <t>Energy Manager @100%</t>
  </si>
  <si>
    <t>HVAC Tech @100%</t>
  </si>
  <si>
    <t>BAS Staff @100%</t>
  </si>
  <si>
    <t>Outreach Coordinator @100%</t>
  </si>
  <si>
    <t xml:space="preserve">Part-time coalition coord </t>
  </si>
  <si>
    <t>UNR posted rate of 31.6%</t>
  </si>
  <si>
    <t>Nat'l Clean Cities conf &amp; local</t>
  </si>
  <si>
    <t>Laptop in year 1 + annual printing of a marketing brochure for the coalition and meeting flyers</t>
  </si>
  <si>
    <t>UNR posted off-campus rate 26%</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</si>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</sst>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_(&quot;$&quot;* #,##0_);_(&quot;$&quot;* \(#,##0\);_(&quot;$&quot;* &quot;-&quot;??_);_(@_)"/>
    <numFmt numFmtId="165" formatCode="&quot;$&quot;#,##0"/>
  </numFmts>
  <fonts count="37">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sz val="11"/>
      <color theme="1"/>
      <name val="Calibri"/>
      <family val="2"/>
    </font>
    <font>
      <b/>
      <sz val="14"/>
      <color theme="1"/>
      <name val="Calibri"/>
      <family val="2"/>
      <scheme val="minor"/>
    </font>
    <font>
      <sz val="11"/>
      <color theme="1"/>
      <name val="Calibri Light"/>
      <family val="2"/>
    </font>
    <font>
      <b/>
      <sz val="11"/>
      <color theme="1"/>
      <name val="Calibri Light"/>
      <family val="2"/>
    </font>
    <font>
      <b/>
      <i/>
      <sz val="11"/>
      <color theme="1"/>
      <name val="Calibri"/>
      <family val="2"/>
      <scheme val="minor"/>
    </font>
    <font>
      <i/>
      <sz val="11"/>
      <color rgb="FFA6A6A6"/>
      <name val="Calibri"/>
      <family val="2"/>
      <scheme val="minor"/>
    </font>
    <font>
      <b/>
      <sz val="18"/>
      <name val="Calibri"/>
      <family val="2"/>
      <scheme val="minor"/>
    </font>
    <font>
      <sz val="11"/>
      <name val="Calibri"/>
      <family val="2"/>
      <scheme val="minor"/>
    </font>
    <font>
      <i/>
      <sz val="11"/>
      <name val="Calibri"/>
      <family val="2"/>
      <scheme val="minor"/>
    </font>
    <font>
      <b/>
      <sz val="14"/>
      <name val="Calibri"/>
      <family val="2"/>
      <scheme val="minor"/>
    </font>
    <font>
      <b/>
      <sz val="11"/>
      <name val="Calibri"/>
      <family val="2"/>
      <scheme val="minor"/>
    </font>
    <font>
      <sz val="11"/>
      <name val="Calibri Light"/>
      <family val="2"/>
    </font>
    <font>
      <b/>
      <sz val="11"/>
      <name val="Calibri Light"/>
      <family val="2"/>
    </font>
    <font>
      <sz val="11"/>
      <name val="Calibri"/>
      <family val="2"/>
    </font>
    <font>
      <b/>
      <i/>
      <sz val="11"/>
      <name val="Calibri"/>
      <family val="2"/>
      <scheme val="minor"/>
    </font>
    <font>
      <sz val="9"/>
      <color rgb="FF000000"/>
      <name val="Calibri"/>
      <family val="2"/>
      <scheme val="minor"/>
    </font>
    <font>
      <i/>
      <sz val="11"/>
      <color rgb="FF3A3838"/>
      <name val="Calibri"/>
      <family val="2"/>
      <scheme val="minor"/>
    </font>
    <font>
      <sz val="11"/>
      <color rgb="FF3A3838"/>
      <name val="Calibri"/>
      <family val="2"/>
      <scheme val="minor"/>
    </font>
    <font>
      <b/>
      <sz val="12"/>
      <color rgb="FF000000"/>
      <name val="Calibri"/>
      <family val="2"/>
      <scheme val="minor"/>
    </font>
  </fonts>
  <fills count="15">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rgb="FFFFC000"/>
        <bgColor indexed="64"/>
      </patternFill>
    </fill>
    <fill>
      <patternFill patternType="solid">
        <fgColor theme="6" tint="0.59999389629810485"/>
        <bgColor indexed="64"/>
      </patternFill>
    </fill>
    <fill>
      <patternFill patternType="solid">
        <fgColor rgb="FFFFFF00"/>
        <bgColor indexed="64"/>
      </patternFill>
    </fill>
    <fill>
      <patternFill patternType="solid">
        <fgColor rgb="FFEDD1D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rgb="FF000000"/>
      </right>
      <top style="thin">
        <color rgb="FF000000"/>
      </top>
      <bottom/>
      <diagonal/>
    </border>
    <border>
      <left/>
      <right style="thin">
        <color indexed="64"/>
      </right>
      <top/>
      <bottom style="medium">
        <color indexed="64"/>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241">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0" fontId="17"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19" fillId="5" borderId="8" xfId="0" applyFont="1" applyFill="1" applyBorder="1"/>
    <xf numFmtId="0" fontId="2" fillId="5" borderId="7" xfId="0" applyFont="1" applyFill="1" applyBorder="1" applyAlignment="1">
      <alignment wrapText="1"/>
    </xf>
    <xf numFmtId="0" fontId="2" fillId="5" borderId="6" xfId="0" applyFont="1" applyFill="1" applyBorder="1" applyAlignment="1">
      <alignment wrapText="1"/>
    </xf>
    <xf numFmtId="0" fontId="2" fillId="6" borderId="13" xfId="0" applyFont="1" applyFill="1" applyBorder="1" applyAlignment="1">
      <alignment wrapText="1"/>
    </xf>
    <xf numFmtId="0" fontId="2" fillId="6" borderId="14" xfId="0" applyFont="1" applyFill="1" applyBorder="1" applyAlignment="1">
      <alignment wrapText="1"/>
    </xf>
    <xf numFmtId="0" fontId="2" fillId="6" borderId="15" xfId="0" applyFont="1" applyFill="1" applyBorder="1" applyAlignment="1">
      <alignment wrapText="1"/>
    </xf>
    <xf numFmtId="0" fontId="2" fillId="6" borderId="7" xfId="0" applyFont="1" applyFill="1" applyBorder="1" applyAlignment="1">
      <alignment wrapText="1"/>
    </xf>
    <xf numFmtId="0" fontId="2" fillId="6" borderId="3" xfId="0" applyFont="1" applyFill="1" applyBorder="1"/>
    <xf numFmtId="0" fontId="0" fillId="0" borderId="1" xfId="0" applyBorder="1" applyAlignment="1">
      <alignment wrapText="1"/>
    </xf>
    <xf numFmtId="6" fontId="3" fillId="0" borderId="1" xfId="0" applyNumberFormat="1" applyFont="1" applyBorder="1" applyAlignment="1">
      <alignment wrapText="1"/>
    </xf>
    <xf numFmtId="0" fontId="20" fillId="0" borderId="0" xfId="0" applyFont="1"/>
    <xf numFmtId="0" fontId="21" fillId="0" borderId="21" xfId="0" applyFont="1" applyBorder="1"/>
    <xf numFmtId="0" fontId="21" fillId="0" borderId="22" xfId="0" applyFont="1" applyBorder="1"/>
    <xf numFmtId="0" fontId="21" fillId="0" borderId="2" xfId="0" applyFont="1" applyBorder="1"/>
    <xf numFmtId="9" fontId="20" fillId="0" borderId="1" xfId="0" applyNumberFormat="1" applyFont="1" applyBorder="1"/>
    <xf numFmtId="0" fontId="3" fillId="0" borderId="1" xfId="0" applyFont="1" applyBorder="1" applyAlignment="1">
      <alignment horizontal="left" wrapText="1" indent="2"/>
    </xf>
    <xf numFmtId="0" fontId="21" fillId="0" borderId="0" xfId="0" applyFont="1" applyAlignment="1">
      <alignment horizontal="right"/>
    </xf>
    <xf numFmtId="0" fontId="21" fillId="0" borderId="1" xfId="0" applyFont="1" applyBorder="1"/>
    <xf numFmtId="0" fontId="0" fillId="0" borderId="1" xfId="0" applyBorder="1" applyAlignment="1">
      <alignment horizontal="left" wrapText="1" indent="2"/>
    </xf>
    <xf numFmtId="6" fontId="0" fillId="0" borderId="1" xfId="0" applyNumberFormat="1" applyBorder="1" applyAlignment="1">
      <alignment wrapText="1"/>
    </xf>
    <xf numFmtId="0" fontId="0" fillId="4" borderId="1" xfId="0" applyFill="1" applyBorder="1" applyAlignment="1">
      <alignment wrapText="1"/>
    </xf>
    <xf numFmtId="6" fontId="3" fillId="4" borderId="1" xfId="0" applyNumberFormat="1" applyFont="1" applyFill="1" applyBorder="1" applyAlignment="1">
      <alignment wrapText="1"/>
    </xf>
    <xf numFmtId="0" fontId="2"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left" wrapText="1" indent="4"/>
    </xf>
    <xf numFmtId="6" fontId="3" fillId="4" borderId="4" xfId="0" applyNumberFormat="1" applyFont="1" applyFill="1" applyBorder="1" applyAlignment="1">
      <alignment wrapText="1"/>
    </xf>
    <xf numFmtId="0" fontId="2" fillId="0" borderId="11" xfId="0" applyFont="1" applyBorder="1" applyAlignment="1">
      <alignment wrapText="1"/>
    </xf>
    <xf numFmtId="6" fontId="22" fillId="0" borderId="12" xfId="0" applyNumberFormat="1" applyFont="1" applyBorder="1" applyAlignment="1">
      <alignment wrapText="1"/>
    </xf>
    <xf numFmtId="0" fontId="18" fillId="0" borderId="23" xfId="0" applyFont="1" applyBorder="1" applyAlignment="1">
      <alignment vertical="center" wrapText="1"/>
    </xf>
    <xf numFmtId="6" fontId="18" fillId="0" borderId="23" xfId="0" applyNumberFormat="1" applyFont="1" applyBorder="1" applyAlignment="1">
      <alignment horizontal="right" vertical="center" wrapText="1"/>
    </xf>
    <xf numFmtId="0" fontId="18" fillId="0" borderId="0" xfId="0" applyFont="1" applyAlignment="1">
      <alignment wrapText="1"/>
    </xf>
    <xf numFmtId="6" fontId="0" fillId="0" borderId="1" xfId="0" applyNumberFormat="1" applyBorder="1"/>
    <xf numFmtId="3" fontId="3" fillId="0" borderId="1" xfId="0" applyNumberFormat="1" applyFont="1" applyBorder="1" applyAlignment="1">
      <alignment wrapText="1"/>
    </xf>
    <xf numFmtId="3" fontId="0" fillId="0" borderId="1" xfId="0" applyNumberFormat="1" applyBorder="1" applyAlignment="1">
      <alignment wrapText="1"/>
    </xf>
    <xf numFmtId="0" fontId="7" fillId="0" borderId="21" xfId="0" applyFont="1" applyBorder="1" applyAlignment="1">
      <alignment vertical="center" wrapText="1"/>
    </xf>
    <xf numFmtId="6" fontId="7" fillId="0" borderId="21" xfId="0" applyNumberFormat="1" applyFont="1" applyBorder="1" applyAlignment="1">
      <alignment horizontal="right" vertical="center" wrapText="1"/>
    </xf>
    <xf numFmtId="0" fontId="7" fillId="0" borderId="0" xfId="0" applyFont="1" applyAlignment="1">
      <alignment vertical="center" wrapText="1"/>
    </xf>
    <xf numFmtId="6" fontId="7" fillId="0" borderId="1" xfId="0" applyNumberFormat="1" applyFont="1" applyBorder="1" applyAlignment="1">
      <alignment horizontal="right" vertical="center" wrapText="1"/>
    </xf>
    <xf numFmtId="6" fontId="7" fillId="0" borderId="21" xfId="0" applyNumberFormat="1" applyFont="1" applyBorder="1" applyAlignment="1">
      <alignment vertical="center" wrapText="1"/>
    </xf>
    <xf numFmtId="0" fontId="21" fillId="0" borderId="0" xfId="0" applyFont="1"/>
    <xf numFmtId="9" fontId="20" fillId="0" borderId="0" xfId="0" applyNumberFormat="1" applyFont="1"/>
    <xf numFmtId="0" fontId="24" fillId="0" borderId="0" xfId="0" applyFont="1"/>
    <xf numFmtId="0" fontId="25" fillId="0" borderId="0" xfId="0" applyFont="1"/>
    <xf numFmtId="0" fontId="25" fillId="0" borderId="0" xfId="0" applyFont="1" applyAlignment="1">
      <alignment vertical="top"/>
    </xf>
    <xf numFmtId="164" fontId="25" fillId="0" borderId="0" xfId="1" applyNumberFormat="1" applyFont="1" applyBorder="1"/>
    <xf numFmtId="0" fontId="26" fillId="0" borderId="0" xfId="0" applyFont="1"/>
    <xf numFmtId="0" fontId="27" fillId="5" borderId="8" xfId="0" applyFont="1" applyFill="1" applyBorder="1"/>
    <xf numFmtId="0" fontId="28" fillId="5" borderId="7" xfId="0" applyFont="1" applyFill="1" applyBorder="1" applyAlignment="1">
      <alignment wrapText="1"/>
    </xf>
    <xf numFmtId="0" fontId="28" fillId="5" borderId="6" xfId="0" applyFont="1" applyFill="1" applyBorder="1" applyAlignment="1">
      <alignment wrapText="1"/>
    </xf>
    <xf numFmtId="0" fontId="28" fillId="6" borderId="13" xfId="0" applyFont="1" applyFill="1" applyBorder="1" applyAlignment="1">
      <alignment wrapText="1"/>
    </xf>
    <xf numFmtId="0" fontId="28" fillId="6" borderId="14" xfId="0" applyFont="1" applyFill="1" applyBorder="1" applyAlignment="1">
      <alignment wrapText="1"/>
    </xf>
    <xf numFmtId="0" fontId="28" fillId="6" borderId="15" xfId="0" applyFont="1" applyFill="1" applyBorder="1" applyAlignment="1">
      <alignment wrapText="1"/>
    </xf>
    <xf numFmtId="0" fontId="28" fillId="6" borderId="7" xfId="0" applyFont="1" applyFill="1" applyBorder="1" applyAlignment="1">
      <alignment wrapText="1"/>
    </xf>
    <xf numFmtId="0" fontId="28" fillId="6" borderId="3" xfId="0" applyFont="1" applyFill="1" applyBorder="1"/>
    <xf numFmtId="0" fontId="28" fillId="0" borderId="2" xfId="0" applyFont="1" applyBorder="1" applyAlignment="1">
      <alignment vertical="top"/>
    </xf>
    <xf numFmtId="0" fontId="28" fillId="0" borderId="1" xfId="0" applyFont="1" applyBorder="1" applyAlignment="1">
      <alignment vertical="top"/>
    </xf>
    <xf numFmtId="0" fontId="25" fillId="0" borderId="1" xfId="0" applyFont="1" applyBorder="1" applyAlignment="1">
      <alignment wrapText="1"/>
    </xf>
    <xf numFmtId="0" fontId="25" fillId="0" borderId="1" xfId="0" applyFont="1" applyBorder="1"/>
    <xf numFmtId="0" fontId="25" fillId="0" borderId="5" xfId="0" applyFont="1" applyBorder="1" applyAlignment="1">
      <alignment vertical="top"/>
    </xf>
    <xf numFmtId="0" fontId="26" fillId="0" borderId="1" xfId="0" applyFont="1" applyBorder="1" applyAlignment="1">
      <alignment horizontal="left" wrapText="1" indent="2"/>
    </xf>
    <xf numFmtId="6" fontId="26" fillId="0" borderId="1" xfId="0" applyNumberFormat="1" applyFont="1" applyBorder="1" applyAlignment="1">
      <alignment wrapText="1"/>
    </xf>
    <xf numFmtId="6" fontId="25" fillId="0" borderId="0" xfId="0" applyNumberFormat="1" applyFont="1"/>
    <xf numFmtId="0" fontId="29" fillId="0" borderId="0" xfId="0" applyFont="1"/>
    <xf numFmtId="0" fontId="30" fillId="0" borderId="0" xfId="0" applyFont="1"/>
    <xf numFmtId="9" fontId="29" fillId="0" borderId="0" xfId="0" applyNumberFormat="1" applyFont="1"/>
    <xf numFmtId="0" fontId="30" fillId="0" borderId="0" xfId="0" applyFont="1" applyAlignment="1">
      <alignment horizontal="right"/>
    </xf>
    <xf numFmtId="0" fontId="25" fillId="0" borderId="1" xfId="0" applyFont="1" applyBorder="1" applyAlignment="1">
      <alignment horizontal="left" wrapText="1" indent="2"/>
    </xf>
    <xf numFmtId="6" fontId="25" fillId="0" borderId="1" xfId="0" applyNumberFormat="1" applyFont="1" applyBorder="1" applyAlignment="1">
      <alignment wrapText="1"/>
    </xf>
    <xf numFmtId="0" fontId="25" fillId="4" borderId="1" xfId="0" applyFont="1" applyFill="1" applyBorder="1" applyAlignment="1">
      <alignment wrapText="1"/>
    </xf>
    <xf numFmtId="6" fontId="26" fillId="4" borderId="1" xfId="0" applyNumberFormat="1" applyFont="1" applyFill="1" applyBorder="1" applyAlignment="1">
      <alignment wrapText="1"/>
    </xf>
    <xf numFmtId="0" fontId="28" fillId="0" borderId="1" xfId="0" applyFont="1" applyBorder="1" applyAlignment="1">
      <alignment wrapText="1"/>
    </xf>
    <xf numFmtId="0" fontId="26" fillId="0" borderId="1" xfId="0" applyFont="1" applyBorder="1" applyAlignment="1">
      <alignment wrapText="1"/>
    </xf>
    <xf numFmtId="0" fontId="31" fillId="0" borderId="23" xfId="0" applyFont="1" applyBorder="1" applyAlignment="1">
      <alignment vertical="center" wrapText="1"/>
    </xf>
    <xf numFmtId="6" fontId="31" fillId="0" borderId="23" xfId="0" applyNumberFormat="1" applyFont="1" applyBorder="1" applyAlignment="1">
      <alignment horizontal="right" vertical="center" wrapText="1"/>
    </xf>
    <xf numFmtId="6" fontId="25" fillId="0" borderId="1" xfId="0" applyNumberFormat="1" applyFont="1" applyBorder="1"/>
    <xf numFmtId="0" fontId="31" fillId="0" borderId="0" xfId="0" applyFont="1"/>
    <xf numFmtId="0" fontId="31" fillId="0" borderId="23" xfId="0" applyFont="1" applyBorder="1" applyAlignment="1">
      <alignment horizontal="left"/>
    </xf>
    <xf numFmtId="0" fontId="31" fillId="0" borderId="1" xfId="0" applyFont="1" applyBorder="1" applyAlignment="1">
      <alignment horizontal="left" vertical="center" wrapText="1"/>
    </xf>
    <xf numFmtId="6" fontId="31" fillId="0" borderId="1" xfId="0" applyNumberFormat="1" applyFont="1" applyBorder="1" applyAlignment="1">
      <alignment horizontal="right" vertical="center" wrapText="1"/>
    </xf>
    <xf numFmtId="0" fontId="31" fillId="0" borderId="1" xfId="0" applyFont="1" applyBorder="1" applyAlignment="1">
      <alignment horizontal="right" vertical="center" wrapText="1"/>
    </xf>
    <xf numFmtId="0" fontId="31" fillId="0" borderId="1" xfId="0" applyFont="1" applyBorder="1" applyAlignment="1">
      <alignment wrapText="1"/>
    </xf>
    <xf numFmtId="0" fontId="26" fillId="0" borderId="1" xfId="0" applyFont="1" applyBorder="1" applyAlignment="1">
      <alignment horizontal="left" wrapText="1" indent="4"/>
    </xf>
    <xf numFmtId="6" fontId="26" fillId="4" borderId="4" xfId="0" applyNumberFormat="1" applyFont="1" applyFill="1" applyBorder="1" applyAlignment="1">
      <alignment wrapText="1"/>
    </xf>
    <xf numFmtId="0" fontId="25" fillId="0" borderId="3" xfId="0" applyFont="1" applyBorder="1" applyAlignment="1">
      <alignment vertical="top"/>
    </xf>
    <xf numFmtId="0" fontId="28" fillId="0" borderId="1" xfId="0" applyFont="1" applyBorder="1"/>
    <xf numFmtId="0" fontId="28" fillId="0" borderId="11" xfId="0" applyFont="1" applyBorder="1" applyAlignment="1">
      <alignment wrapText="1"/>
    </xf>
    <xf numFmtId="6" fontId="32" fillId="0" borderId="12" xfId="0" applyNumberFormat="1" applyFont="1" applyBorder="1" applyAlignment="1">
      <alignment wrapText="1"/>
    </xf>
    <xf numFmtId="0" fontId="28" fillId="0" borderId="0" xfId="0" applyFont="1"/>
    <xf numFmtId="0" fontId="2" fillId="6" borderId="24" xfId="0" applyFont="1" applyFill="1" applyBorder="1"/>
    <xf numFmtId="0" fontId="28" fillId="0" borderId="2" xfId="0" applyFont="1" applyBorder="1" applyAlignment="1">
      <alignment vertical="top" wrapText="1"/>
    </xf>
    <xf numFmtId="6" fontId="25" fillId="4" borderId="1" xfId="0" applyNumberFormat="1" applyFont="1" applyFill="1" applyBorder="1" applyAlignment="1">
      <alignment wrapText="1"/>
    </xf>
    <xf numFmtId="0" fontId="25" fillId="0" borderId="1" xfId="0" applyFont="1" applyBorder="1" applyAlignment="1">
      <alignment horizontal="left" wrapText="1" indent="4"/>
    </xf>
    <xf numFmtId="6" fontId="25" fillId="4" borderId="4" xfId="0" applyNumberFormat="1" applyFont="1" applyFill="1" applyBorder="1" applyAlignment="1">
      <alignment wrapText="1"/>
    </xf>
    <xf numFmtId="6" fontId="28" fillId="0" borderId="12" xfId="0" applyNumberFormat="1" applyFont="1" applyBorder="1" applyAlignment="1">
      <alignment wrapText="1"/>
    </xf>
    <xf numFmtId="0" fontId="7" fillId="0" borderId="8" xfId="0" applyFont="1" applyBorder="1" applyAlignment="1">
      <alignment horizontal="left" wrapText="1" indent="2"/>
    </xf>
    <xf numFmtId="0" fontId="25" fillId="0" borderId="1" xfId="0" applyFont="1" applyBorder="1" applyAlignment="1">
      <alignment horizontal="left" wrapText="1" indent="3"/>
    </xf>
    <xf numFmtId="0" fontId="25" fillId="0" borderId="2" xfId="0" applyFont="1" applyBorder="1" applyAlignment="1">
      <alignment wrapText="1"/>
    </xf>
    <xf numFmtId="0" fontId="25" fillId="0" borderId="8" xfId="0" applyFont="1" applyBorder="1" applyAlignment="1">
      <alignment wrapText="1"/>
    </xf>
    <xf numFmtId="10" fontId="3" fillId="0" borderId="1" xfId="0" applyNumberFormat="1" applyFont="1" applyBorder="1" applyAlignment="1">
      <alignment horizontal="left" wrapText="1" indent="2"/>
    </xf>
    <xf numFmtId="6" fontId="3" fillId="0" borderId="0" xfId="0" applyNumberFormat="1" applyFont="1" applyAlignment="1">
      <alignment wrapText="1"/>
    </xf>
    <xf numFmtId="0" fontId="10" fillId="0" borderId="2" xfId="0" applyFont="1" applyBorder="1" applyAlignment="1">
      <alignment vertical="top"/>
    </xf>
    <xf numFmtId="0" fontId="10" fillId="0" borderId="1" xfId="0" applyFont="1" applyBorder="1"/>
    <xf numFmtId="0" fontId="7" fillId="0" borderId="3" xfId="0" applyFont="1" applyBorder="1" applyAlignment="1">
      <alignment vertical="top"/>
    </xf>
    <xf numFmtId="0" fontId="5" fillId="0" borderId="1" xfId="0" applyFont="1" applyBorder="1" applyAlignment="1">
      <alignment horizontal="left" wrapText="1" indent="2"/>
    </xf>
    <xf numFmtId="6" fontId="5" fillId="0" borderId="1" xfId="0" applyNumberFormat="1" applyFont="1" applyBorder="1" applyAlignment="1">
      <alignment wrapText="1"/>
    </xf>
    <xf numFmtId="6" fontId="7" fillId="0" borderId="1" xfId="0" applyNumberFormat="1" applyFont="1" applyBorder="1"/>
    <xf numFmtId="6" fontId="7" fillId="0" borderId="8" xfId="0" applyNumberFormat="1" applyFont="1" applyBorder="1"/>
    <xf numFmtId="0" fontId="33" fillId="0" borderId="1" xfId="0" applyFont="1" applyBorder="1" applyAlignment="1">
      <alignment horizontal="left" wrapText="1" indent="2"/>
    </xf>
    <xf numFmtId="3" fontId="2" fillId="0" borderId="0" xfId="0" applyNumberFormat="1" applyFont="1"/>
    <xf numFmtId="3" fontId="0" fillId="0" borderId="0" xfId="0" applyNumberFormat="1"/>
    <xf numFmtId="0" fontId="34" fillId="0" borderId="1" xfId="0" applyFont="1" applyBorder="1" applyAlignment="1">
      <alignment horizontal="left" wrapText="1" indent="2"/>
    </xf>
    <xf numFmtId="6" fontId="34" fillId="0" borderId="1" xfId="0" applyNumberFormat="1" applyFont="1" applyBorder="1" applyAlignment="1">
      <alignment wrapText="1"/>
    </xf>
    <xf numFmtId="6" fontId="35" fillId="0" borderId="1" xfId="0" applyNumberFormat="1" applyFont="1" applyBorder="1" applyAlignment="1">
      <alignment wrapText="1"/>
    </xf>
    <xf numFmtId="0" fontId="35" fillId="0" borderId="1" xfId="0" applyFont="1" applyBorder="1" applyAlignment="1">
      <alignment horizontal="left" wrapText="1" indent="4"/>
    </xf>
    <xf numFmtId="0" fontId="35" fillId="0" borderId="1" xfId="0" applyFont="1" applyBorder="1" applyAlignment="1">
      <alignment horizontal="left" wrapText="1" indent="2"/>
    </xf>
    <xf numFmtId="0" fontId="35" fillId="0" borderId="1" xfId="0" applyFont="1" applyBorder="1" applyAlignment="1">
      <alignment vertical="center" wrapText="1"/>
    </xf>
    <xf numFmtId="0" fontId="0" fillId="0" borderId="0" xfId="0" applyAlignment="1">
      <alignment vertical="center" wrapText="1"/>
    </xf>
    <xf numFmtId="0" fontId="2" fillId="0" borderId="0" xfId="0" applyFont="1" applyAlignment="1">
      <alignment vertical="center" wrapText="1"/>
    </xf>
    <xf numFmtId="6" fontId="0" fillId="0" borderId="0" xfId="0" applyNumberFormat="1" applyAlignment="1">
      <alignment vertical="center" wrapText="1"/>
    </xf>
    <xf numFmtId="6" fontId="2" fillId="0" borderId="0" xfId="0" applyNumberFormat="1" applyFont="1" applyAlignment="1">
      <alignment vertical="center" wrapText="1"/>
    </xf>
    <xf numFmtId="165" fontId="3" fillId="0" borderId="1" xfId="0" applyNumberFormat="1" applyFont="1" applyBorder="1" applyAlignment="1">
      <alignment wrapText="1"/>
    </xf>
    <xf numFmtId="6" fontId="9" fillId="0" borderId="8" xfId="0" applyNumberFormat="1" applyFont="1" applyBorder="1" applyAlignment="1">
      <alignment wrapText="1"/>
    </xf>
    <xf numFmtId="165" fontId="7" fillId="4" borderId="1" xfId="0" applyNumberFormat="1" applyFont="1" applyFill="1" applyBorder="1" applyAlignment="1">
      <alignment wrapText="1"/>
    </xf>
    <xf numFmtId="0" fontId="7" fillId="0" borderId="0" xfId="0" applyFont="1" applyAlignment="1">
      <alignment wrapText="1"/>
    </xf>
    <xf numFmtId="6" fontId="7" fillId="0" borderId="0" xfId="0" applyNumberFormat="1" applyFont="1" applyAlignment="1">
      <alignment wrapText="1"/>
    </xf>
    <xf numFmtId="165" fontId="7" fillId="0" borderId="1" xfId="0" applyNumberFormat="1" applyFont="1" applyBorder="1" applyAlignment="1">
      <alignment wrapText="1"/>
    </xf>
    <xf numFmtId="6" fontId="7" fillId="0" borderId="6" xfId="0" applyNumberFormat="1" applyFont="1" applyBorder="1" applyAlignment="1">
      <alignment wrapText="1"/>
    </xf>
    <xf numFmtId="0" fontId="10" fillId="0" borderId="0" xfId="0" applyFont="1" applyAlignment="1">
      <alignment vertical="top"/>
    </xf>
    <xf numFmtId="0" fontId="7" fillId="0" borderId="0" xfId="0" applyFont="1" applyAlignment="1">
      <alignment vertical="top"/>
    </xf>
    <xf numFmtId="6" fontId="25" fillId="0" borderId="0" xfId="0" applyNumberFormat="1" applyFont="1" applyAlignment="1">
      <alignment wrapText="1"/>
    </xf>
    <xf numFmtId="0" fontId="7" fillId="10" borderId="1" xfId="0" applyFont="1" applyFill="1" applyBorder="1" applyAlignment="1">
      <alignment wrapText="1"/>
    </xf>
    <xf numFmtId="0" fontId="23" fillId="10" borderId="1" xfId="0" applyFont="1" applyFill="1" applyBorder="1" applyAlignment="1">
      <alignment wrapText="1"/>
    </xf>
    <xf numFmtId="6" fontId="25" fillId="10" borderId="1" xfId="0" applyNumberFormat="1" applyFont="1" applyFill="1" applyBorder="1" applyAlignment="1">
      <alignment wrapText="1"/>
    </xf>
    <xf numFmtId="6" fontId="2" fillId="0" borderId="0" xfId="0" applyNumberFormat="1" applyFont="1"/>
    <xf numFmtId="0" fontId="0" fillId="0" borderId="26" xfId="0" applyBorder="1"/>
    <xf numFmtId="165" fontId="7" fillId="11" borderId="1" xfId="0" applyNumberFormat="1" applyFont="1" applyFill="1" applyBorder="1" applyAlignment="1">
      <alignment wrapText="1"/>
    </xf>
    <xf numFmtId="0" fontId="0" fillId="0" borderId="2" xfId="0" applyBorder="1" applyAlignment="1">
      <alignment vertical="top"/>
    </xf>
    <xf numFmtId="0" fontId="10" fillId="0" borderId="19" xfId="0" applyFont="1" applyBorder="1" applyAlignment="1">
      <alignment wrapText="1"/>
    </xf>
    <xf numFmtId="0" fontId="1" fillId="2" borderId="6" xfId="0" applyFont="1" applyFill="1" applyBorder="1" applyAlignment="1">
      <alignment wrapText="1"/>
    </xf>
    <xf numFmtId="0" fontId="0" fillId="0" borderId="6" xfId="0" applyBorder="1"/>
    <xf numFmtId="0" fontId="7" fillId="7" borderId="1" xfId="0" applyFont="1" applyFill="1" applyBorder="1" applyAlignment="1">
      <alignment horizontal="left" wrapText="1"/>
    </xf>
    <xf numFmtId="6" fontId="0" fillId="12" borderId="1" xfId="0" applyNumberFormat="1" applyFill="1" applyBorder="1"/>
    <xf numFmtId="6" fontId="7" fillId="13" borderId="1" xfId="0" applyNumberFormat="1" applyFont="1" applyFill="1" applyBorder="1" applyAlignment="1">
      <alignment wrapText="1"/>
    </xf>
    <xf numFmtId="6" fontId="3" fillId="13" borderId="1" xfId="0" applyNumberFormat="1" applyFont="1" applyFill="1" applyBorder="1" applyAlignment="1">
      <alignment wrapText="1"/>
    </xf>
    <xf numFmtId="6" fontId="7" fillId="14" borderId="1" xfId="0" applyNumberFormat="1" applyFont="1" applyFill="1" applyBorder="1" applyAlignment="1">
      <alignment wrapText="1"/>
    </xf>
    <xf numFmtId="6" fontId="3" fillId="14" borderId="1" xfId="0" applyNumberFormat="1" applyFont="1" applyFill="1" applyBorder="1" applyAlignment="1">
      <alignmen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xf numFmtId="0" fontId="7" fillId="0" borderId="0" xfId="0" applyFont="1" applyAlignment="1">
      <alignment horizontal="center" wrapText="1"/>
    </xf>
    <xf numFmtId="0" fontId="3" fillId="0" borderId="0" xfId="0" applyFont="1" applyAlignment="1">
      <alignment horizontal="left" wrapText="1"/>
    </xf>
    <xf numFmtId="0" fontId="36" fillId="12" borderId="8" xfId="0" applyFont="1" applyFill="1" applyBorder="1" applyAlignment="1">
      <alignment horizontal="center" wrapText="1"/>
    </xf>
    <xf numFmtId="0" fontId="36" fillId="12" borderId="7" xfId="0" applyFont="1" applyFill="1" applyBorder="1" applyAlignment="1">
      <alignment horizontal="center" wrapText="1"/>
    </xf>
    <xf numFmtId="0" fontId="36" fillId="12" borderId="6" xfId="0" applyFont="1" applyFill="1" applyBorder="1" applyAlignment="1">
      <alignment horizontal="center" wrapText="1"/>
    </xf>
    <xf numFmtId="0" fontId="7" fillId="11" borderId="8" xfId="0" applyFont="1" applyFill="1" applyBorder="1" applyAlignment="1">
      <alignment horizontal="left" wrapText="1"/>
    </xf>
    <xf numFmtId="0" fontId="7" fillId="11" borderId="7" xfId="0" applyFont="1" applyFill="1" applyBorder="1" applyAlignment="1">
      <alignment horizontal="left" wrapText="1"/>
    </xf>
    <xf numFmtId="0" fontId="7" fillId="11" borderId="6" xfId="0" applyFont="1" applyFill="1" applyBorder="1" applyAlignment="1">
      <alignment horizontal="left" wrapText="1"/>
    </xf>
    <xf numFmtId="0" fontId="0" fillId="13" borderId="0" xfId="0" applyFill="1" applyAlignment="1">
      <alignment horizontal="center" wrapText="1"/>
    </xf>
    <xf numFmtId="0" fontId="0" fillId="9" borderId="0" xfId="0" applyFill="1" applyAlignment="1">
      <alignment horizontal="center" wrapText="1"/>
    </xf>
    <xf numFmtId="0" fontId="0" fillId="14" borderId="0" xfId="0" applyFill="1" applyAlignment="1">
      <alignment horizontal="center" wrapText="1"/>
    </xf>
    <xf numFmtId="0" fontId="19" fillId="11" borderId="0" xfId="0" applyFont="1" applyFill="1" applyAlignment="1">
      <alignment horizontal="center" wrapText="1"/>
    </xf>
    <xf numFmtId="0" fontId="8" fillId="0" borderId="23" xfId="0" applyFont="1" applyBorder="1" applyAlignment="1">
      <alignment vertical="center" wrapText="1"/>
    </xf>
    <xf numFmtId="6" fontId="8" fillId="0" borderId="23" xfId="0" applyNumberFormat="1" applyFont="1" applyBorder="1" applyAlignment="1">
      <alignment horizontal="right" vertical="center" wrapText="1"/>
    </xf>
    <xf numFmtId="0" fontId="8" fillId="0" borderId="0" xfId="0" applyFont="1"/>
    <xf numFmtId="0" fontId="8" fillId="0" borderId="23" xfId="0" applyFont="1" applyBorder="1" applyAlignment="1">
      <alignment horizontal="left"/>
    </xf>
    <xf numFmtId="0" fontId="8" fillId="0" borderId="1" xfId="0" applyFont="1" applyBorder="1" applyAlignment="1">
      <alignment horizontal="left" vertical="center" wrapText="1"/>
    </xf>
    <xf numFmtId="6" fontId="8" fillId="0" borderId="1" xfId="0" applyNumberFormat="1" applyFont="1" applyBorder="1" applyAlignment="1">
      <alignment horizontal="right" vertical="center" wrapText="1"/>
    </xf>
    <xf numFmtId="0" fontId="8" fillId="0" borderId="1" xfId="0" applyFont="1" applyBorder="1" applyAlignment="1">
      <alignment horizontal="right" vertical="center" wrapText="1"/>
    </xf>
    <xf numFmtId="0" fontId="8" fillId="0" borderId="1" xfId="0" applyFont="1" applyBorder="1" applyAlignment="1">
      <alignment wrapText="1"/>
    </xf>
    <xf numFmtId="6" fontId="7" fillId="0" borderId="25" xfId="0" applyNumberFormat="1" applyFont="1" applyBorder="1" applyAlignment="1">
      <alignment horizontal="right" vertical="center" wrapText="1"/>
    </xf>
    <xf numFmtId="0" fontId="7" fillId="0" borderId="1" xfId="0" applyFont="1" applyBorder="1" applyAlignment="1">
      <alignment vertical="center" wrapText="1"/>
    </xf>
    <xf numFmtId="6" fontId="7" fillId="0" borderId="23" xfId="0" applyNumberFormat="1" applyFont="1" applyBorder="1" applyAlignment="1">
      <alignment horizontal="right" vertical="center" wrapText="1"/>
    </xf>
    <xf numFmtId="6" fontId="8" fillId="0" borderId="1" xfId="0" applyNumberFormat="1" applyFont="1" applyBorder="1" applyAlignment="1">
      <alignment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D1D1"/>
      <color rgb="FFEDF1F9"/>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topLeftCell="A10" zoomScale="90" zoomScaleNormal="90" workbookViewId="0">
      <selection activeCell="R25" sqref="R25"/>
    </sheetView>
  </sheetViews>
  <sheetFormatPr defaultRowHeight="15"/>
  <cols>
    <col min="1" max="1" width="1.85546875" customWidth="1"/>
    <col min="5" max="5" width="13.42578125" bestFit="1" customWidth="1"/>
    <col min="6" max="6" width="14.42578125" bestFit="1" customWidth="1"/>
    <col min="7" max="9" width="14.42578125" customWidth="1"/>
    <col min="10" max="10" width="10.85546875" bestFit="1" customWidth="1"/>
    <col min="11" max="11" width="15.5703125" customWidth="1"/>
    <col min="18" max="18" width="37.5703125" customWidth="1"/>
  </cols>
  <sheetData>
    <row r="1" spans="4:11" ht="10.5" customHeight="1"/>
    <row r="2" spans="4:11">
      <c r="D2" s="3"/>
      <c r="E2" s="3"/>
      <c r="J2" s="33"/>
      <c r="K2" s="3"/>
    </row>
    <row r="3" spans="4:11">
      <c r="D3" s="3"/>
      <c r="E3" s="3"/>
      <c r="J3" s="31"/>
      <c r="K3" s="32"/>
    </row>
    <row r="4" spans="4:11">
      <c r="D4" s="4"/>
      <c r="E4" s="3"/>
    </row>
    <row r="9" spans="4:11">
      <c r="J9" s="21"/>
    </row>
    <row r="17" spans="5:18">
      <c r="E17" s="34"/>
      <c r="F17" s="34"/>
      <c r="G17" s="34"/>
      <c r="H17" s="34"/>
      <c r="I17" s="34"/>
    </row>
    <row r="18" spans="5:18">
      <c r="E18" s="34"/>
      <c r="F18" s="34"/>
      <c r="G18" s="34"/>
      <c r="H18" s="34"/>
      <c r="I18" s="34"/>
    </row>
    <row r="27" spans="5:18" ht="23.25">
      <c r="Q27" s="30"/>
    </row>
    <row r="28" spans="5:18">
      <c r="Q28" s="61"/>
      <c r="R28" s="62"/>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0944A-A81A-4624-871B-AD5955EB87CF}">
  <sheetPr>
    <tabColor theme="9" tint="0.39997558519241921"/>
    <pageSetUpPr fitToPage="1"/>
  </sheetPr>
  <dimension ref="B2:AM97"/>
  <sheetViews>
    <sheetView showGridLines="0" zoomScale="85" zoomScaleNormal="85" workbookViewId="0">
      <pane xSplit="3" ySplit="6" topLeftCell="D7" activePane="bottomRight" state="frozen"/>
      <selection pane="bottomRight" activeCell="D82" sqref="D82:F82"/>
      <selection pane="bottomLeft" activeCell="J66" sqref="J66:J70"/>
      <selection pane="topRight" activeCell="J66" sqref="J66:J70"/>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customWidth="1"/>
    <col min="10" max="10" width="14.5703125" customWidth="1"/>
    <col min="11" max="11" width="10.140625" customWidth="1"/>
  </cols>
  <sheetData>
    <row r="2" spans="2:39" ht="23.25">
      <c r="B2" s="30" t="s">
        <v>0</v>
      </c>
    </row>
    <row r="3" spans="2:39">
      <c r="B3" s="5" t="s">
        <v>1</v>
      </c>
    </row>
    <row r="4" spans="2:39">
      <c r="B4" s="5"/>
    </row>
    <row r="5" spans="2:39" ht="18.75">
      <c r="B5" s="68" t="s">
        <v>2</v>
      </c>
      <c r="C5" s="69"/>
      <c r="D5" s="69"/>
      <c r="E5" s="69"/>
      <c r="F5" s="69"/>
      <c r="G5" s="69"/>
      <c r="H5" s="69"/>
      <c r="I5" s="69"/>
      <c r="J5" s="70"/>
    </row>
    <row r="6" spans="2:39">
      <c r="B6" s="71" t="s">
        <v>3</v>
      </c>
      <c r="C6" s="71" t="s">
        <v>4</v>
      </c>
      <c r="D6" s="71" t="s">
        <v>5</v>
      </c>
      <c r="E6" s="72" t="s">
        <v>6</v>
      </c>
      <c r="F6" s="72" t="s">
        <v>7</v>
      </c>
      <c r="G6" s="72" t="s">
        <v>8</v>
      </c>
      <c r="H6" s="73" t="s">
        <v>9</v>
      </c>
      <c r="I6" s="74"/>
      <c r="J6" s="75" t="s">
        <v>10</v>
      </c>
    </row>
    <row r="7" spans="2:39" s="5" customFormat="1">
      <c r="B7" s="22" t="s">
        <v>11</v>
      </c>
      <c r="C7" s="26" t="s">
        <v>12</v>
      </c>
      <c r="D7" s="76" t="s">
        <v>13</v>
      </c>
      <c r="E7" s="76" t="s">
        <v>13</v>
      </c>
      <c r="F7" s="76" t="s">
        <v>13</v>
      </c>
      <c r="G7" s="76"/>
      <c r="H7" s="76" t="s">
        <v>13</v>
      </c>
      <c r="I7"/>
      <c r="J7" s="18" t="s">
        <v>13</v>
      </c>
      <c r="K7"/>
      <c r="L7"/>
      <c r="M7"/>
      <c r="N7"/>
      <c r="O7"/>
      <c r="P7"/>
      <c r="Q7"/>
      <c r="R7"/>
      <c r="S7"/>
      <c r="T7"/>
      <c r="U7"/>
      <c r="V7"/>
      <c r="W7"/>
      <c r="X7"/>
      <c r="Y7"/>
      <c r="Z7"/>
      <c r="AA7"/>
      <c r="AB7"/>
      <c r="AC7"/>
      <c r="AD7"/>
      <c r="AE7"/>
      <c r="AF7"/>
      <c r="AG7"/>
      <c r="AH7"/>
      <c r="AI7"/>
      <c r="AJ7"/>
      <c r="AK7"/>
      <c r="AL7"/>
      <c r="AM7"/>
    </row>
    <row r="8" spans="2:39">
      <c r="B8" s="23"/>
      <c r="C8" s="96"/>
      <c r="D8" s="97"/>
      <c r="E8" s="97"/>
      <c r="F8" s="97"/>
      <c r="G8" s="97"/>
      <c r="H8" s="97"/>
      <c r="I8" s="34">
        <v>450000</v>
      </c>
      <c r="J8" s="77">
        <f>SUM(D8:H8)</f>
        <v>0</v>
      </c>
      <c r="L8" s="78"/>
      <c r="M8" s="107"/>
      <c r="N8" s="107"/>
      <c r="O8" s="107"/>
      <c r="P8" s="107"/>
      <c r="Q8" s="107"/>
    </row>
    <row r="9" spans="2:39">
      <c r="B9" s="23"/>
      <c r="C9" s="98"/>
      <c r="D9" s="97"/>
      <c r="E9" s="97"/>
      <c r="F9" s="97"/>
      <c r="G9" s="97"/>
      <c r="H9" s="97"/>
      <c r="I9" s="34"/>
      <c r="J9" s="77">
        <f t="shared" ref="J9:J19" si="0">SUM(D9:H9)</f>
        <v>0</v>
      </c>
      <c r="L9" s="78"/>
      <c r="M9" s="108"/>
      <c r="N9" s="108"/>
      <c r="O9" s="108"/>
      <c r="P9" s="108"/>
      <c r="Q9" s="108"/>
    </row>
    <row r="10" spans="2:39">
      <c r="B10" s="23"/>
      <c r="C10" s="96"/>
      <c r="D10" s="97"/>
      <c r="E10" s="97"/>
      <c r="F10" s="97"/>
      <c r="G10" s="97"/>
      <c r="H10" s="97"/>
      <c r="I10" s="34"/>
      <c r="J10" s="77">
        <f t="shared" si="0"/>
        <v>0</v>
      </c>
      <c r="L10" s="78"/>
      <c r="M10" s="108"/>
      <c r="N10" s="108"/>
      <c r="O10" s="108"/>
      <c r="P10" s="108"/>
      <c r="Q10" s="108"/>
    </row>
    <row r="11" spans="2:39">
      <c r="B11" s="23"/>
      <c r="C11" s="96"/>
      <c r="D11" s="97"/>
      <c r="E11" s="97"/>
      <c r="F11" s="97"/>
      <c r="G11" s="97"/>
      <c r="H11" s="97"/>
      <c r="I11" s="34"/>
      <c r="J11" s="77">
        <f t="shared" si="0"/>
        <v>0</v>
      </c>
      <c r="L11" s="78"/>
      <c r="M11" s="108"/>
      <c r="N11" s="108"/>
      <c r="O11" s="108"/>
      <c r="P11" s="108"/>
      <c r="Q11" s="108"/>
    </row>
    <row r="12" spans="2:39">
      <c r="B12" s="23"/>
      <c r="C12" s="96"/>
      <c r="D12" s="97"/>
      <c r="E12" s="97"/>
      <c r="F12" s="97"/>
      <c r="G12" s="97"/>
      <c r="H12" s="97"/>
      <c r="I12" s="34"/>
      <c r="J12" s="77">
        <f t="shared" si="0"/>
        <v>0</v>
      </c>
      <c r="L12" s="78"/>
      <c r="M12" s="108"/>
      <c r="N12" s="108"/>
      <c r="O12" s="108"/>
      <c r="P12" s="108"/>
      <c r="Q12" s="108"/>
    </row>
    <row r="13" spans="2:39">
      <c r="B13" s="23"/>
      <c r="C13" s="96"/>
      <c r="D13" s="97"/>
      <c r="E13" s="97"/>
      <c r="F13" s="97"/>
      <c r="G13" s="97"/>
      <c r="H13" s="97"/>
      <c r="I13" s="34"/>
      <c r="J13" s="77">
        <f t="shared" si="0"/>
        <v>0</v>
      </c>
      <c r="L13" s="78"/>
      <c r="M13" s="108"/>
      <c r="N13" s="108"/>
      <c r="O13" s="108"/>
      <c r="P13" s="108"/>
      <c r="Q13" s="108"/>
    </row>
    <row r="14" spans="2:39">
      <c r="B14" s="23"/>
      <c r="C14" s="83"/>
      <c r="D14" s="77"/>
      <c r="E14" s="77"/>
      <c r="F14" s="77"/>
      <c r="G14" s="77"/>
      <c r="H14" s="77"/>
      <c r="I14" s="34"/>
      <c r="J14" s="77">
        <f t="shared" si="0"/>
        <v>0</v>
      </c>
      <c r="L14" s="78"/>
      <c r="M14" s="108"/>
      <c r="N14" s="108"/>
      <c r="O14" s="108"/>
      <c r="P14" s="108"/>
      <c r="Q14" s="108"/>
    </row>
    <row r="15" spans="2:39">
      <c r="B15" s="23"/>
      <c r="C15" s="83"/>
      <c r="D15" s="77"/>
      <c r="E15" s="77"/>
      <c r="F15" s="77"/>
      <c r="G15" s="77"/>
      <c r="H15" s="77"/>
      <c r="I15" s="34"/>
      <c r="J15" s="77">
        <f t="shared" si="0"/>
        <v>0</v>
      </c>
      <c r="L15" s="84"/>
      <c r="M15" s="107"/>
      <c r="N15" s="107"/>
      <c r="O15" s="107"/>
      <c r="P15" s="107"/>
      <c r="Q15" s="107"/>
    </row>
    <row r="16" spans="2:39">
      <c r="B16" s="23"/>
      <c r="C16" s="83"/>
      <c r="D16" s="77"/>
      <c r="E16" s="77"/>
      <c r="F16" s="77"/>
      <c r="G16" s="77"/>
      <c r="H16" s="77"/>
      <c r="I16" s="34"/>
      <c r="J16" s="77">
        <f t="shared" si="0"/>
        <v>0</v>
      </c>
    </row>
    <row r="17" spans="2:10">
      <c r="B17" s="23"/>
      <c r="C17" s="83"/>
      <c r="D17" s="77"/>
      <c r="E17" s="77"/>
      <c r="F17" s="77"/>
      <c r="G17" s="77"/>
      <c r="H17" s="77"/>
      <c r="I17" s="34"/>
      <c r="J17" s="77">
        <f t="shared" si="0"/>
        <v>0</v>
      </c>
    </row>
    <row r="18" spans="2:10">
      <c r="B18" s="23"/>
      <c r="C18" s="83"/>
      <c r="D18" s="77"/>
      <c r="E18" s="77"/>
      <c r="F18" s="77"/>
      <c r="G18" s="77"/>
      <c r="H18" s="77"/>
      <c r="J18" s="77">
        <f t="shared" si="0"/>
        <v>0</v>
      </c>
    </row>
    <row r="19" spans="2:10">
      <c r="B19" s="23"/>
      <c r="C19" s="86"/>
      <c r="D19" s="77"/>
      <c r="E19" s="87"/>
      <c r="F19" s="87"/>
      <c r="G19" s="87"/>
      <c r="H19" s="87"/>
      <c r="J19" s="77">
        <f t="shared" si="0"/>
        <v>0</v>
      </c>
    </row>
    <row r="20" spans="2:10">
      <c r="B20" s="23"/>
      <c r="C20" s="88" t="s">
        <v>25</v>
      </c>
      <c r="D20" s="89">
        <f>SUM(D8:D19)</f>
        <v>0</v>
      </c>
      <c r="E20" s="89">
        <f t="shared" ref="E20:J20" si="1">SUM(E8:E19)</f>
        <v>0</v>
      </c>
      <c r="F20" s="89">
        <f t="shared" si="1"/>
        <v>0</v>
      </c>
      <c r="G20" s="89">
        <f t="shared" si="1"/>
        <v>0</v>
      </c>
      <c r="H20" s="89">
        <f t="shared" si="1"/>
        <v>0</v>
      </c>
      <c r="I20">
        <f t="shared" si="1"/>
        <v>450000</v>
      </c>
      <c r="J20" s="89">
        <f t="shared" si="1"/>
        <v>0</v>
      </c>
    </row>
    <row r="21" spans="2:10">
      <c r="B21" s="23"/>
      <c r="C21" s="90" t="s">
        <v>26</v>
      </c>
      <c r="D21" s="91" t="s">
        <v>13</v>
      </c>
      <c r="E21" s="76"/>
      <c r="F21" s="76"/>
      <c r="G21" s="76"/>
      <c r="H21" s="76"/>
      <c r="J21" s="18" t="s">
        <v>13</v>
      </c>
    </row>
    <row r="22" spans="2:10">
      <c r="B22" s="23"/>
      <c r="C22" s="229"/>
      <c r="D22" s="230"/>
      <c r="E22" s="230"/>
      <c r="F22" s="230"/>
      <c r="G22" s="230"/>
      <c r="H22" s="230"/>
      <c r="J22" s="99">
        <f>SUM(D22:I22)</f>
        <v>0</v>
      </c>
    </row>
    <row r="23" spans="2:10">
      <c r="B23" s="23"/>
      <c r="C23" s="229"/>
      <c r="D23" s="230"/>
      <c r="E23" s="230"/>
      <c r="F23" s="230"/>
      <c r="G23" s="230"/>
      <c r="H23" s="230"/>
      <c r="J23" s="99">
        <f t="shared" ref="J23:J33" si="2">SUM(D23:I23)</f>
        <v>0</v>
      </c>
    </row>
    <row r="24" spans="2:10">
      <c r="B24" s="23"/>
      <c r="C24" s="231"/>
      <c r="D24" s="230"/>
      <c r="E24" s="230"/>
      <c r="F24" s="230"/>
      <c r="G24" s="230"/>
      <c r="H24" s="230"/>
      <c r="J24" s="99">
        <f t="shared" si="2"/>
        <v>0</v>
      </c>
    </row>
    <row r="25" spans="2:10">
      <c r="B25" s="23"/>
      <c r="C25" s="232"/>
      <c r="D25" s="230"/>
      <c r="E25" s="230"/>
      <c r="F25" s="230"/>
      <c r="G25" s="230"/>
      <c r="H25" s="230"/>
      <c r="J25" s="99">
        <f t="shared" si="2"/>
        <v>0</v>
      </c>
    </row>
    <row r="26" spans="2:10">
      <c r="B26" s="23"/>
      <c r="C26" s="229"/>
      <c r="D26" s="230"/>
      <c r="E26" s="230"/>
      <c r="F26" s="230"/>
      <c r="G26" s="230"/>
      <c r="H26" s="230"/>
      <c r="J26" s="99">
        <f t="shared" si="2"/>
        <v>0</v>
      </c>
    </row>
    <row r="27" spans="2:10">
      <c r="B27" s="23"/>
      <c r="C27" s="229"/>
      <c r="D27" s="230"/>
      <c r="E27" s="230"/>
      <c r="F27" s="230"/>
      <c r="G27" s="230"/>
      <c r="H27" s="230"/>
      <c r="J27" s="99">
        <f t="shared" si="2"/>
        <v>0</v>
      </c>
    </row>
    <row r="28" spans="2:10">
      <c r="B28" s="23"/>
      <c r="C28" s="90"/>
      <c r="D28" s="91"/>
      <c r="E28" s="76"/>
      <c r="F28" s="76"/>
      <c r="G28" s="76"/>
      <c r="H28" s="76"/>
      <c r="J28" s="99">
        <f t="shared" si="2"/>
        <v>0</v>
      </c>
    </row>
    <row r="29" spans="2:10">
      <c r="B29" s="23"/>
      <c r="C29" s="90"/>
      <c r="D29" s="91"/>
      <c r="E29" s="76"/>
      <c r="F29" s="76"/>
      <c r="G29" s="76"/>
      <c r="H29" s="76"/>
      <c r="J29" s="99">
        <f t="shared" si="2"/>
        <v>0</v>
      </c>
    </row>
    <row r="30" spans="2:10">
      <c r="B30" s="23"/>
      <c r="C30" s="90"/>
      <c r="D30" s="91"/>
      <c r="E30" s="76"/>
      <c r="F30" s="76"/>
      <c r="G30" s="76"/>
      <c r="H30" s="76"/>
      <c r="J30" s="99">
        <f t="shared" si="2"/>
        <v>0</v>
      </c>
    </row>
    <row r="31" spans="2:10">
      <c r="B31" s="23"/>
      <c r="C31" s="83"/>
      <c r="D31" s="77"/>
      <c r="E31" s="77"/>
      <c r="F31" s="77"/>
      <c r="G31" s="77"/>
      <c r="H31" s="77"/>
      <c r="J31" s="99">
        <f t="shared" si="2"/>
        <v>0</v>
      </c>
    </row>
    <row r="32" spans="2:10">
      <c r="B32" s="23"/>
      <c r="C32" s="83"/>
      <c r="D32" s="77"/>
      <c r="E32" s="77"/>
      <c r="F32" s="77"/>
      <c r="G32" s="77"/>
      <c r="H32" s="77"/>
      <c r="J32" s="99">
        <f t="shared" si="2"/>
        <v>0</v>
      </c>
    </row>
    <row r="33" spans="2:10">
      <c r="B33" s="23"/>
      <c r="C33" s="76"/>
      <c r="D33" s="77"/>
      <c r="E33" s="87"/>
      <c r="F33" s="87"/>
      <c r="G33" s="87"/>
      <c r="H33" s="87"/>
      <c r="J33" s="99">
        <f t="shared" si="2"/>
        <v>0</v>
      </c>
    </row>
    <row r="34" spans="2:10">
      <c r="B34" s="23"/>
      <c r="C34" s="88" t="s">
        <v>32</v>
      </c>
      <c r="D34" s="89">
        <f>SUM(D31:D33)</f>
        <v>0</v>
      </c>
      <c r="E34" s="89">
        <f t="shared" ref="E34:I34" si="3">SUM(E31:E33)</f>
        <v>0</v>
      </c>
      <c r="F34" s="89">
        <f t="shared" si="3"/>
        <v>0</v>
      </c>
      <c r="G34" s="89">
        <f t="shared" si="3"/>
        <v>0</v>
      </c>
      <c r="H34" s="89">
        <f t="shared" si="3"/>
        <v>0</v>
      </c>
      <c r="I34">
        <f t="shared" si="3"/>
        <v>0</v>
      </c>
      <c r="J34" s="89">
        <f>SUM(J22:J33)</f>
        <v>0</v>
      </c>
    </row>
    <row r="35" spans="2:10">
      <c r="B35" s="23"/>
      <c r="C35" s="90" t="s">
        <v>33</v>
      </c>
      <c r="D35" s="91" t="s">
        <v>13</v>
      </c>
      <c r="E35" s="76"/>
      <c r="F35" s="76"/>
      <c r="G35" s="76"/>
      <c r="H35" s="76"/>
      <c r="J35" s="18" t="s">
        <v>13</v>
      </c>
    </row>
    <row r="36" spans="2:10">
      <c r="B36" s="23"/>
      <c r="C36" s="233"/>
      <c r="D36" s="234"/>
      <c r="E36" s="234"/>
      <c r="F36" s="234"/>
      <c r="G36" s="234"/>
      <c r="H36" s="234"/>
      <c r="J36" s="77">
        <f t="shared" ref="J36:J37" si="4">SUM(D36:H36)</f>
        <v>0</v>
      </c>
    </row>
    <row r="37" spans="2:10">
      <c r="B37" s="23"/>
      <c r="C37" s="233"/>
      <c r="D37" s="235"/>
      <c r="E37" s="235"/>
      <c r="F37" s="235"/>
      <c r="G37" s="235"/>
      <c r="H37" s="235"/>
      <c r="J37" s="77">
        <f t="shared" si="4"/>
        <v>0</v>
      </c>
    </row>
    <row r="38" spans="2:10">
      <c r="B38" s="23"/>
      <c r="C38" s="233"/>
      <c r="D38" s="234"/>
      <c r="E38" s="234"/>
      <c r="F38" s="234"/>
      <c r="G38" s="234"/>
      <c r="H38" s="234"/>
      <c r="I38" s="34">
        <v>2000</v>
      </c>
      <c r="J38" s="77">
        <f>SUM(D38:H38)</f>
        <v>0</v>
      </c>
    </row>
    <row r="39" spans="2:10">
      <c r="B39" s="23"/>
      <c r="C39" s="233"/>
      <c r="D39" s="234"/>
      <c r="E39" s="234"/>
      <c r="F39" s="234"/>
      <c r="G39" s="234"/>
      <c r="H39" s="234"/>
      <c r="I39" s="34">
        <v>250</v>
      </c>
      <c r="J39" s="77">
        <f t="shared" ref="J39:J44" si="5">SUM(D39:H39)</f>
        <v>0</v>
      </c>
    </row>
    <row r="40" spans="2:10">
      <c r="B40" s="23"/>
      <c r="C40" s="233"/>
      <c r="D40" s="234"/>
      <c r="E40" s="234"/>
      <c r="F40" s="234"/>
      <c r="G40" s="234"/>
      <c r="H40" s="234"/>
      <c r="I40" s="34">
        <v>2250</v>
      </c>
      <c r="J40" s="77">
        <f t="shared" si="5"/>
        <v>0</v>
      </c>
    </row>
    <row r="41" spans="2:10">
      <c r="B41" s="23"/>
      <c r="C41" s="236"/>
      <c r="D41" s="234"/>
      <c r="E41" s="234"/>
      <c r="F41" s="234"/>
      <c r="G41" s="234"/>
      <c r="H41" s="234"/>
      <c r="I41" s="34">
        <v>1243</v>
      </c>
      <c r="J41" s="77">
        <f t="shared" si="5"/>
        <v>0</v>
      </c>
    </row>
    <row r="42" spans="2:10">
      <c r="B42" s="23"/>
      <c r="C42" s="92"/>
      <c r="D42" s="77"/>
      <c r="E42" s="77"/>
      <c r="F42" s="77"/>
      <c r="G42" s="77"/>
      <c r="H42" s="77"/>
      <c r="I42" s="34">
        <v>225</v>
      </c>
      <c r="J42" s="77">
        <f t="shared" si="5"/>
        <v>0</v>
      </c>
    </row>
    <row r="43" spans="2:10">
      <c r="B43" s="23"/>
      <c r="C43" s="92"/>
      <c r="D43" s="77"/>
      <c r="E43" s="77"/>
      <c r="F43" s="77"/>
      <c r="G43" s="77"/>
      <c r="H43" s="77"/>
      <c r="I43" s="34">
        <v>400</v>
      </c>
      <c r="J43" s="77">
        <f t="shared" si="5"/>
        <v>0</v>
      </c>
    </row>
    <row r="44" spans="2:10">
      <c r="B44" s="23"/>
      <c r="C44" s="83"/>
      <c r="D44" s="77"/>
      <c r="E44" s="77"/>
      <c r="F44" s="77"/>
      <c r="G44" s="77"/>
      <c r="H44" s="77"/>
      <c r="I44" s="34">
        <v>1638</v>
      </c>
      <c r="J44" s="77">
        <f t="shared" si="5"/>
        <v>0</v>
      </c>
    </row>
    <row r="45" spans="2:10">
      <c r="B45" s="23"/>
      <c r="C45" s="88" t="s">
        <v>40</v>
      </c>
      <c r="D45" s="89">
        <f>SUM(D38:D44)</f>
        <v>0</v>
      </c>
      <c r="E45" s="89">
        <f t="shared" ref="E45:H45" si="6">SUM(E38:E44)</f>
        <v>0</v>
      </c>
      <c r="F45" s="89">
        <f t="shared" si="6"/>
        <v>0</v>
      </c>
      <c r="G45" s="89">
        <f t="shared" si="6"/>
        <v>0</v>
      </c>
      <c r="H45" s="89">
        <f t="shared" si="6"/>
        <v>0</v>
      </c>
      <c r="J45" s="89">
        <f>SUM(D45:H45)</f>
        <v>0</v>
      </c>
    </row>
    <row r="46" spans="2:10">
      <c r="B46" s="23"/>
      <c r="C46" s="90" t="s">
        <v>41</v>
      </c>
      <c r="D46" s="77"/>
      <c r="E46" s="76"/>
      <c r="F46" s="76"/>
      <c r="G46" s="76"/>
      <c r="H46" s="76"/>
      <c r="J46" s="77" t="s">
        <v>42</v>
      </c>
    </row>
    <row r="47" spans="2:10">
      <c r="B47" s="23"/>
      <c r="C47" s="83"/>
      <c r="D47" s="77"/>
      <c r="E47" s="76"/>
      <c r="F47" s="76"/>
      <c r="G47" s="76"/>
      <c r="H47" s="76"/>
      <c r="J47" s="77">
        <f>SUM(D47:H47)</f>
        <v>0</v>
      </c>
    </row>
    <row r="48" spans="2:10">
      <c r="B48" s="23"/>
      <c r="C48" s="83"/>
      <c r="D48" s="77"/>
      <c r="E48" s="76"/>
      <c r="F48" s="76"/>
      <c r="G48" s="76"/>
      <c r="H48" s="76"/>
      <c r="J48" s="77">
        <f t="shared" ref="J48:J49" si="7">SUM(D48:H48)</f>
        <v>0</v>
      </c>
    </row>
    <row r="49" spans="2:10">
      <c r="B49" s="23"/>
      <c r="C49" s="83"/>
      <c r="D49" s="77"/>
      <c r="E49" s="76"/>
      <c r="F49" s="76"/>
      <c r="G49" s="76"/>
      <c r="H49" s="76"/>
      <c r="J49" s="77">
        <f t="shared" si="7"/>
        <v>0</v>
      </c>
    </row>
    <row r="50" spans="2:10">
      <c r="B50" s="23" t="s">
        <v>44</v>
      </c>
      <c r="C50" s="91" t="s">
        <v>44</v>
      </c>
      <c r="D50" s="91" t="s">
        <v>13</v>
      </c>
      <c r="E50" s="76"/>
      <c r="F50" s="76"/>
      <c r="G50" s="76"/>
      <c r="H50" s="76"/>
      <c r="J50" s="77">
        <f t="shared" ref="J50:J75" si="8">SUM(D50:H50)</f>
        <v>0</v>
      </c>
    </row>
    <row r="51" spans="2:10">
      <c r="B51" s="23"/>
      <c r="C51" s="88" t="s">
        <v>45</v>
      </c>
      <c r="D51" s="93">
        <f>SUM(D47:D50)</f>
        <v>0</v>
      </c>
      <c r="E51" s="93">
        <f t="shared" ref="E51:H51" si="9">SUM(E47:E50)</f>
        <v>0</v>
      </c>
      <c r="F51" s="93">
        <f t="shared" si="9"/>
        <v>0</v>
      </c>
      <c r="G51" s="93">
        <f t="shared" si="9"/>
        <v>0</v>
      </c>
      <c r="H51" s="93">
        <f t="shared" si="9"/>
        <v>0</v>
      </c>
      <c r="J51" s="89">
        <f t="shared" si="8"/>
        <v>0</v>
      </c>
    </row>
    <row r="52" spans="2:10">
      <c r="B52" s="23"/>
      <c r="C52" s="90" t="s">
        <v>46</v>
      </c>
      <c r="D52" s="91" t="s">
        <v>13</v>
      </c>
      <c r="E52" s="76"/>
      <c r="F52" s="76"/>
      <c r="G52" s="76"/>
      <c r="H52" s="76"/>
      <c r="J52" s="77"/>
    </row>
    <row r="53" spans="2:10">
      <c r="B53" s="23"/>
      <c r="C53" s="83"/>
      <c r="D53" s="77"/>
      <c r="E53" s="77"/>
      <c r="F53" s="77"/>
      <c r="G53" s="77"/>
      <c r="H53" s="77"/>
      <c r="I53" s="34">
        <v>5000</v>
      </c>
      <c r="J53" s="77">
        <f t="shared" si="8"/>
        <v>0</v>
      </c>
    </row>
    <row r="54" spans="2:10">
      <c r="B54" s="23"/>
      <c r="C54" s="83"/>
      <c r="D54" s="77"/>
      <c r="E54" s="77"/>
      <c r="F54" s="77"/>
      <c r="G54" s="77"/>
      <c r="H54" s="77"/>
      <c r="I54" s="34"/>
      <c r="J54" s="77">
        <f t="shared" si="8"/>
        <v>0</v>
      </c>
    </row>
    <row r="55" spans="2:10">
      <c r="B55" s="23"/>
      <c r="C55" s="83"/>
      <c r="D55" s="77"/>
      <c r="E55" s="87"/>
      <c r="F55" s="87"/>
      <c r="G55" s="87"/>
      <c r="H55" s="87"/>
      <c r="J55" s="77">
        <f t="shared" si="8"/>
        <v>0</v>
      </c>
    </row>
    <row r="56" spans="2:10">
      <c r="B56" s="23"/>
      <c r="C56" s="88" t="s">
        <v>49</v>
      </c>
      <c r="D56" s="89">
        <f>SUM(D53:D55)</f>
        <v>0</v>
      </c>
      <c r="E56" s="89">
        <f t="shared" ref="E56:H56" si="10">SUM(E53:E55)</f>
        <v>0</v>
      </c>
      <c r="F56" s="89">
        <f t="shared" si="10"/>
        <v>0</v>
      </c>
      <c r="G56" s="89">
        <f t="shared" si="10"/>
        <v>0</v>
      </c>
      <c r="H56" s="89">
        <f t="shared" si="10"/>
        <v>0</v>
      </c>
      <c r="J56" s="89">
        <f t="shared" si="8"/>
        <v>0</v>
      </c>
    </row>
    <row r="57" spans="2:10">
      <c r="B57" s="23"/>
      <c r="C57" s="90" t="s">
        <v>50</v>
      </c>
      <c r="D57" s="91" t="s">
        <v>13</v>
      </c>
      <c r="E57" s="76"/>
      <c r="F57" s="76"/>
      <c r="G57" s="76"/>
      <c r="H57" s="76"/>
      <c r="J57" s="77"/>
    </row>
    <row r="58" spans="2:10">
      <c r="B58" s="23"/>
      <c r="C58" s="134" t="s">
        <v>160</v>
      </c>
      <c r="D58" s="135">
        <v>1400000</v>
      </c>
      <c r="E58" s="135">
        <v>357000</v>
      </c>
      <c r="F58" s="135">
        <v>243000</v>
      </c>
      <c r="G58" s="77"/>
      <c r="H58" s="77"/>
      <c r="I58" s="34">
        <v>5106000</v>
      </c>
      <c r="J58" s="77">
        <f t="shared" si="8"/>
        <v>2000000</v>
      </c>
    </row>
    <row r="59" spans="2:10">
      <c r="B59" s="23"/>
      <c r="C59" s="134" t="s">
        <v>161</v>
      </c>
      <c r="D59" s="135">
        <v>1250000</v>
      </c>
      <c r="E59" s="135">
        <v>150000</v>
      </c>
      <c r="F59" s="135">
        <v>100000</v>
      </c>
      <c r="G59" s="77"/>
      <c r="H59" s="77"/>
      <c r="I59" s="34">
        <v>22500000</v>
      </c>
      <c r="J59" s="77">
        <f t="shared" si="8"/>
        <v>1500000</v>
      </c>
    </row>
    <row r="60" spans="2:10">
      <c r="B60" s="23"/>
      <c r="C60" s="124" t="s">
        <v>162</v>
      </c>
      <c r="D60" s="135">
        <v>250000</v>
      </c>
      <c r="E60" s="135">
        <v>750000</v>
      </c>
      <c r="F60" s="135"/>
      <c r="G60" s="77"/>
      <c r="H60" s="77"/>
      <c r="I60" s="34">
        <v>75000000</v>
      </c>
      <c r="J60" s="77">
        <f t="shared" si="8"/>
        <v>1000000</v>
      </c>
    </row>
    <row r="61" spans="2:10">
      <c r="B61" s="23"/>
      <c r="C61" s="83"/>
      <c r="D61" s="77"/>
      <c r="E61" s="87"/>
      <c r="F61" s="87"/>
      <c r="G61" s="87"/>
      <c r="H61" s="87"/>
      <c r="J61" s="77">
        <f t="shared" si="8"/>
        <v>0</v>
      </c>
    </row>
    <row r="62" spans="2:10">
      <c r="B62" s="23"/>
      <c r="C62" s="88" t="s">
        <v>52</v>
      </c>
      <c r="D62" s="89">
        <f>SUM(D58:D61)</f>
        <v>2900000</v>
      </c>
      <c r="E62" s="89">
        <f t="shared" ref="E62:H62" si="11">SUM(E58:E61)</f>
        <v>1257000</v>
      </c>
      <c r="F62" s="89">
        <f t="shared" si="11"/>
        <v>343000</v>
      </c>
      <c r="G62" s="89">
        <f t="shared" si="11"/>
        <v>0</v>
      </c>
      <c r="H62" s="89">
        <f t="shared" si="11"/>
        <v>0</v>
      </c>
      <c r="J62" s="89">
        <f t="shared" si="8"/>
        <v>4500000</v>
      </c>
    </row>
    <row r="63" spans="2:10">
      <c r="B63" s="23"/>
      <c r="C63" s="90" t="s">
        <v>53</v>
      </c>
      <c r="D63" s="91" t="s">
        <v>13</v>
      </c>
      <c r="E63" s="76"/>
      <c r="F63" s="76"/>
      <c r="G63" s="76"/>
      <c r="H63" s="76"/>
      <c r="J63" s="77"/>
    </row>
    <row r="64" spans="2:10">
      <c r="B64" s="23"/>
      <c r="C64" s="83"/>
      <c r="D64" s="77"/>
      <c r="E64" s="77"/>
      <c r="F64" s="77"/>
      <c r="G64" s="77"/>
      <c r="H64" s="77"/>
      <c r="I64" s="34">
        <v>375000</v>
      </c>
      <c r="J64" s="77">
        <f t="shared" si="8"/>
        <v>0</v>
      </c>
    </row>
    <row r="65" spans="2:10">
      <c r="B65" s="23"/>
      <c r="C65" s="83"/>
      <c r="D65" s="77"/>
      <c r="E65" s="77"/>
      <c r="F65" s="77"/>
      <c r="G65" s="77"/>
      <c r="H65" s="77"/>
      <c r="I65" s="34">
        <v>781250</v>
      </c>
      <c r="J65" s="77">
        <f t="shared" si="8"/>
        <v>0</v>
      </c>
    </row>
    <row r="66" spans="2:10">
      <c r="B66" s="23"/>
      <c r="C66" s="83"/>
      <c r="D66" s="77"/>
      <c r="E66" s="77"/>
      <c r="F66" s="77"/>
      <c r="G66" s="77"/>
      <c r="H66" s="77"/>
      <c r="I66" s="34">
        <v>2083335</v>
      </c>
      <c r="J66" s="77">
        <f t="shared" si="8"/>
        <v>0</v>
      </c>
    </row>
    <row r="67" spans="2:10">
      <c r="B67" s="23"/>
      <c r="C67" s="83"/>
      <c r="D67" s="77"/>
      <c r="E67" s="77"/>
      <c r="F67" s="77"/>
      <c r="G67" s="77"/>
      <c r="H67" s="77"/>
      <c r="I67" s="34"/>
      <c r="J67" s="77">
        <f t="shared" si="8"/>
        <v>0</v>
      </c>
    </row>
    <row r="68" spans="2:10">
      <c r="B68" s="23"/>
      <c r="C68" s="83"/>
      <c r="D68" s="77"/>
      <c r="E68" s="77"/>
      <c r="F68" s="77"/>
      <c r="G68" s="77"/>
      <c r="H68" s="77"/>
      <c r="I68" s="34"/>
      <c r="J68" s="77">
        <f t="shared" si="8"/>
        <v>0</v>
      </c>
    </row>
    <row r="69" spans="2:10">
      <c r="B69" s="23"/>
      <c r="C69" s="83"/>
      <c r="D69" s="77"/>
      <c r="E69" s="77"/>
      <c r="F69" s="77"/>
      <c r="G69" s="77"/>
      <c r="H69" s="77"/>
      <c r="I69" s="34"/>
      <c r="J69" s="77">
        <f t="shared" si="8"/>
        <v>0</v>
      </c>
    </row>
    <row r="70" spans="2:10">
      <c r="B70" s="23"/>
      <c r="C70" s="83"/>
      <c r="D70" s="77"/>
      <c r="E70" s="77"/>
      <c r="F70" s="77"/>
      <c r="G70" s="77"/>
      <c r="H70" s="77"/>
      <c r="I70" s="34"/>
      <c r="J70" s="77">
        <f t="shared" si="8"/>
        <v>0</v>
      </c>
    </row>
    <row r="71" spans="2:10">
      <c r="B71" s="23"/>
      <c r="C71" s="83"/>
      <c r="D71" s="77"/>
      <c r="E71" s="87"/>
      <c r="F71" s="87"/>
      <c r="G71" s="87"/>
      <c r="H71" s="87"/>
      <c r="J71" s="77">
        <f t="shared" si="8"/>
        <v>0</v>
      </c>
    </row>
    <row r="72" spans="2:10">
      <c r="B72" s="23"/>
      <c r="C72" s="83"/>
      <c r="D72" s="77"/>
      <c r="E72" s="87"/>
      <c r="F72" s="87"/>
      <c r="G72" s="87"/>
      <c r="H72" s="87"/>
      <c r="J72" s="77">
        <f t="shared" si="8"/>
        <v>0</v>
      </c>
    </row>
    <row r="73" spans="2:10">
      <c r="B73" s="23"/>
      <c r="C73" s="76"/>
      <c r="D73" s="77"/>
      <c r="E73" s="87"/>
      <c r="F73" s="87"/>
      <c r="G73" s="87"/>
      <c r="H73" s="87"/>
      <c r="J73" s="77">
        <f t="shared" si="8"/>
        <v>0</v>
      </c>
    </row>
    <row r="74" spans="2:10">
      <c r="B74" s="24"/>
      <c r="C74" s="88" t="s">
        <v>57</v>
      </c>
      <c r="D74" s="89">
        <f>SUM(D64:D73)</f>
        <v>0</v>
      </c>
      <c r="E74" s="89">
        <f t="shared" ref="E74:H74" si="12">SUM(E64:E73)</f>
        <v>0</v>
      </c>
      <c r="F74" s="89">
        <f t="shared" si="12"/>
        <v>0</v>
      </c>
      <c r="G74" s="89">
        <f t="shared" si="12"/>
        <v>0</v>
      </c>
      <c r="H74" s="89">
        <f t="shared" si="12"/>
        <v>0</v>
      </c>
      <c r="J74" s="89">
        <f t="shared" si="8"/>
        <v>0</v>
      </c>
    </row>
    <row r="75" spans="2:10">
      <c r="B75" s="24"/>
      <c r="C75" s="88" t="s">
        <v>58</v>
      </c>
      <c r="D75" s="89">
        <f>SUM(D74,D62,D56,D51,D45,D34,D20)</f>
        <v>2900000</v>
      </c>
      <c r="E75" s="89">
        <f t="shared" ref="E75:H75" si="13">SUM(E74,E62,E56,E51,E45,E34,E20)</f>
        <v>1257000</v>
      </c>
      <c r="F75" s="89">
        <f t="shared" si="13"/>
        <v>343000</v>
      </c>
      <c r="G75" s="89">
        <f t="shared" si="13"/>
        <v>0</v>
      </c>
      <c r="H75" s="89">
        <f t="shared" si="13"/>
        <v>0</v>
      </c>
      <c r="J75" s="89">
        <f t="shared" si="8"/>
        <v>4500000</v>
      </c>
    </row>
    <row r="76" spans="2:10">
      <c r="B76" s="6"/>
      <c r="D76"/>
      <c r="E76"/>
      <c r="H76"/>
      <c r="J76" t="s">
        <v>42</v>
      </c>
    </row>
    <row r="77" spans="2:10" ht="30">
      <c r="B77" s="67" t="s">
        <v>59</v>
      </c>
      <c r="C77" s="17" t="s">
        <v>59</v>
      </c>
      <c r="D77" s="18"/>
      <c r="E77" s="18"/>
      <c r="F77" s="18"/>
      <c r="G77" s="18"/>
      <c r="H77" s="18"/>
      <c r="J77" s="18" t="s">
        <v>42</v>
      </c>
    </row>
    <row r="78" spans="2:10">
      <c r="B78" s="23"/>
      <c r="C78" s="83"/>
      <c r="D78" s="91"/>
      <c r="E78" s="76"/>
      <c r="F78" s="76"/>
      <c r="G78" s="76"/>
      <c r="H78" s="76"/>
      <c r="J78" s="77">
        <f>SUM(D78:H78)</f>
        <v>0</v>
      </c>
    </row>
    <row r="79" spans="2:10">
      <c r="B79" s="23"/>
      <c r="C79" s="83"/>
      <c r="D79" s="91"/>
      <c r="E79" s="76"/>
      <c r="F79" s="76"/>
      <c r="G79" s="76"/>
      <c r="H79" s="76"/>
      <c r="J79" s="77">
        <f t="shared" ref="J79:J80" si="14">SUM(D79:H79)</f>
        <v>0</v>
      </c>
    </row>
    <row r="80" spans="2:10">
      <c r="B80" s="24"/>
      <c r="C80" s="88" t="s">
        <v>61</v>
      </c>
      <c r="D80" s="89">
        <f>SUM(D78:D79)</f>
        <v>0</v>
      </c>
      <c r="E80" s="89">
        <f t="shared" ref="E80:H80" si="15">SUM(E78:E79)</f>
        <v>0</v>
      </c>
      <c r="F80" s="89">
        <f t="shared" si="15"/>
        <v>0</v>
      </c>
      <c r="G80" s="89">
        <f t="shared" si="15"/>
        <v>0</v>
      </c>
      <c r="H80" s="89">
        <f t="shared" si="15"/>
        <v>0</v>
      </c>
      <c r="J80" s="89">
        <f t="shared" si="14"/>
        <v>0</v>
      </c>
    </row>
    <row r="81" spans="2:10" ht="15.75" thickBot="1">
      <c r="B81" s="6"/>
      <c r="D81"/>
      <c r="E81"/>
      <c r="H81"/>
      <c r="J81" t="s">
        <v>42</v>
      </c>
    </row>
    <row r="82" spans="2:10" s="1" customFormat="1" ht="30.75" thickBot="1">
      <c r="B82" s="94" t="s">
        <v>62</v>
      </c>
      <c r="C82" s="94"/>
      <c r="D82" s="95">
        <f>SUM(D80,D75)</f>
        <v>2900000</v>
      </c>
      <c r="E82" s="95">
        <f t="shared" ref="E82:J82" si="16">SUM(E80,E75)</f>
        <v>1257000</v>
      </c>
      <c r="F82" s="95">
        <f t="shared" si="16"/>
        <v>343000</v>
      </c>
      <c r="G82" s="95">
        <f t="shared" si="16"/>
        <v>0</v>
      </c>
      <c r="H82" s="95">
        <f t="shared" si="16"/>
        <v>0</v>
      </c>
      <c r="I82">
        <f>SUM(I80,I75)</f>
        <v>0</v>
      </c>
      <c r="J82" s="95">
        <f t="shared" si="16"/>
        <v>4500000</v>
      </c>
    </row>
    <row r="83" spans="2:10">
      <c r="B83" s="6"/>
    </row>
    <row r="84" spans="2:10">
      <c r="B84" s="6"/>
    </row>
    <row r="85" spans="2:10">
      <c r="B85" s="6"/>
    </row>
    <row r="86" spans="2:10">
      <c r="B86" s="6"/>
    </row>
    <row r="87" spans="2:10">
      <c r="B87" s="6"/>
    </row>
    <row r="88" spans="2:10">
      <c r="B88" s="6"/>
    </row>
    <row r="89" spans="2:10">
      <c r="B89" s="6"/>
    </row>
    <row r="90" spans="2:10">
      <c r="B90" s="6"/>
    </row>
    <row r="91" spans="2:10">
      <c r="B91" s="6"/>
    </row>
    <row r="92" spans="2:10">
      <c r="B92" s="6"/>
    </row>
    <row r="93" spans="2:10">
      <c r="B93" s="6"/>
    </row>
    <row r="94" spans="2:10">
      <c r="B94" s="6"/>
    </row>
    <row r="95" spans="2:10">
      <c r="B95" s="6"/>
    </row>
    <row r="96" spans="2:10">
      <c r="B96" s="6"/>
    </row>
    <row r="97" spans="2:2">
      <c r="B97" s="6"/>
    </row>
  </sheetData>
  <pageMargins left="0.7" right="0.7" top="0.75" bottom="0.75" header="0.3" footer="0.3"/>
  <pageSetup scale="86"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37927-9F2A-4950-9354-C0B016760B21}">
  <sheetPr>
    <tabColor theme="9" tint="0.39997558519241921"/>
    <pageSetUpPr fitToPage="1"/>
  </sheetPr>
  <dimension ref="B2:AM97"/>
  <sheetViews>
    <sheetView showGridLines="0" zoomScale="85" zoomScaleNormal="85" workbookViewId="0">
      <pane xSplit="3" ySplit="6" topLeftCell="D58" activePane="bottomRight" state="frozen"/>
      <selection pane="bottomRight" activeCell="K82" sqref="K82"/>
      <selection pane="bottomLeft" activeCell="J66" sqref="J66:J70"/>
      <selection pane="topRight" activeCell="J66" sqref="J66:J70"/>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customWidth="1"/>
    <col min="10" max="10" width="14.5703125" customWidth="1"/>
    <col min="11" max="11" width="10.140625" customWidth="1"/>
  </cols>
  <sheetData>
    <row r="2" spans="2:39" ht="23.25">
      <c r="B2" s="30" t="s">
        <v>0</v>
      </c>
    </row>
    <row r="3" spans="2:39">
      <c r="B3" s="5" t="s">
        <v>1</v>
      </c>
    </row>
    <row r="4" spans="2:39">
      <c r="B4" s="5"/>
    </row>
    <row r="5" spans="2:39" ht="18.75">
      <c r="B5" s="68" t="s">
        <v>2</v>
      </c>
      <c r="C5" s="69"/>
      <c r="D5" s="69"/>
      <c r="E5" s="69"/>
      <c r="F5" s="69"/>
      <c r="G5" s="69"/>
      <c r="H5" s="69"/>
      <c r="I5" s="69"/>
      <c r="J5" s="70"/>
    </row>
    <row r="6" spans="2:39">
      <c r="B6" s="71" t="s">
        <v>3</v>
      </c>
      <c r="C6" s="71" t="s">
        <v>4</v>
      </c>
      <c r="D6" s="71" t="s">
        <v>5</v>
      </c>
      <c r="E6" s="72" t="s">
        <v>6</v>
      </c>
      <c r="F6" s="72" t="s">
        <v>7</v>
      </c>
      <c r="G6" s="72" t="s">
        <v>8</v>
      </c>
      <c r="H6" s="73" t="s">
        <v>9</v>
      </c>
      <c r="I6" s="74"/>
      <c r="J6" s="75" t="s">
        <v>10</v>
      </c>
    </row>
    <row r="7" spans="2:39" s="5" customFormat="1">
      <c r="B7" s="22" t="s">
        <v>11</v>
      </c>
      <c r="C7" s="26" t="s">
        <v>12</v>
      </c>
      <c r="D7" s="76" t="s">
        <v>13</v>
      </c>
      <c r="E7" s="76" t="s">
        <v>13</v>
      </c>
      <c r="F7" s="76" t="s">
        <v>13</v>
      </c>
      <c r="G7" s="76"/>
      <c r="H7" s="76" t="s">
        <v>13</v>
      </c>
      <c r="I7"/>
      <c r="J7" s="18" t="s">
        <v>13</v>
      </c>
      <c r="K7"/>
      <c r="L7"/>
      <c r="M7"/>
      <c r="N7"/>
      <c r="O7"/>
      <c r="P7"/>
      <c r="Q7"/>
      <c r="R7"/>
      <c r="S7"/>
      <c r="T7"/>
      <c r="U7"/>
      <c r="V7"/>
      <c r="W7"/>
      <c r="X7"/>
      <c r="Y7"/>
      <c r="Z7"/>
      <c r="AA7"/>
      <c r="AB7"/>
      <c r="AC7"/>
      <c r="AD7"/>
      <c r="AE7"/>
      <c r="AF7"/>
      <c r="AG7"/>
      <c r="AH7"/>
      <c r="AI7"/>
      <c r="AJ7"/>
      <c r="AK7"/>
      <c r="AL7"/>
      <c r="AM7"/>
    </row>
    <row r="8" spans="2:39">
      <c r="B8" s="23"/>
      <c r="C8" s="96" t="s">
        <v>163</v>
      </c>
      <c r="D8" s="97"/>
      <c r="E8" s="97"/>
      <c r="F8" s="97"/>
      <c r="G8" s="97"/>
      <c r="H8" s="97"/>
      <c r="I8" s="34">
        <v>450000</v>
      </c>
      <c r="J8" s="77">
        <f>SUM(D8:H8)</f>
        <v>0</v>
      </c>
      <c r="L8" s="78"/>
      <c r="M8" s="107"/>
      <c r="N8" s="107"/>
      <c r="O8" s="107"/>
      <c r="P8" s="107"/>
      <c r="Q8" s="107"/>
    </row>
    <row r="9" spans="2:39">
      <c r="B9" s="23"/>
      <c r="C9" s="98" t="s">
        <v>164</v>
      </c>
      <c r="D9" s="97"/>
      <c r="E9" s="97"/>
      <c r="F9" s="97"/>
      <c r="G9" s="97"/>
      <c r="H9" s="97"/>
      <c r="I9" s="34"/>
      <c r="J9" s="77">
        <f t="shared" ref="J9:J19" si="0">SUM(D9:H9)</f>
        <v>0</v>
      </c>
      <c r="L9" s="78"/>
      <c r="M9" s="108"/>
      <c r="N9" s="108"/>
      <c r="O9" s="108"/>
      <c r="P9" s="108"/>
      <c r="Q9" s="108"/>
    </row>
    <row r="10" spans="2:39">
      <c r="B10" s="23"/>
      <c r="C10" s="96" t="s">
        <v>165</v>
      </c>
      <c r="D10" s="97"/>
      <c r="E10" s="97"/>
      <c r="F10" s="97"/>
      <c r="G10" s="97"/>
      <c r="H10" s="97"/>
      <c r="I10" s="34"/>
      <c r="J10" s="77">
        <f t="shared" si="0"/>
        <v>0</v>
      </c>
      <c r="L10" s="78"/>
      <c r="M10" s="108"/>
      <c r="N10" s="108"/>
      <c r="O10" s="108"/>
      <c r="P10" s="108"/>
      <c r="Q10" s="108"/>
    </row>
    <row r="11" spans="2:39">
      <c r="B11" s="23"/>
      <c r="C11" s="96" t="s">
        <v>166</v>
      </c>
      <c r="D11" s="97"/>
      <c r="E11" s="97"/>
      <c r="F11" s="97"/>
      <c r="G11" s="97"/>
      <c r="H11" s="97"/>
      <c r="I11" s="34"/>
      <c r="J11" s="77">
        <f t="shared" si="0"/>
        <v>0</v>
      </c>
      <c r="L11" s="78"/>
      <c r="M11" s="108"/>
      <c r="N11" s="108"/>
      <c r="O11" s="108"/>
      <c r="P11" s="108"/>
      <c r="Q11" s="108"/>
    </row>
    <row r="12" spans="2:39">
      <c r="B12" s="23"/>
      <c r="C12" s="96" t="s">
        <v>167</v>
      </c>
      <c r="D12" s="97"/>
      <c r="E12" s="97"/>
      <c r="F12" s="97"/>
      <c r="G12" s="97"/>
      <c r="H12" s="97"/>
      <c r="I12" s="34"/>
      <c r="J12" s="77">
        <f t="shared" si="0"/>
        <v>0</v>
      </c>
      <c r="L12" s="78"/>
      <c r="M12" s="108"/>
      <c r="N12" s="108"/>
      <c r="O12" s="108"/>
      <c r="P12" s="108"/>
      <c r="Q12" s="108"/>
    </row>
    <row r="13" spans="2:39">
      <c r="B13" s="23"/>
      <c r="C13" s="96" t="s">
        <v>82</v>
      </c>
      <c r="D13" s="97">
        <v>339278</v>
      </c>
      <c r="E13" s="97">
        <v>339278</v>
      </c>
      <c r="F13" s="97">
        <v>339278</v>
      </c>
      <c r="G13" s="97">
        <v>339278</v>
      </c>
      <c r="H13" s="97">
        <v>339278</v>
      </c>
      <c r="I13" s="34"/>
      <c r="J13" s="77">
        <f t="shared" si="0"/>
        <v>1696390</v>
      </c>
      <c r="L13" s="78"/>
      <c r="M13" s="108"/>
      <c r="N13" s="108"/>
      <c r="O13" s="108"/>
      <c r="P13" s="108"/>
      <c r="Q13" s="108"/>
    </row>
    <row r="14" spans="2:39">
      <c r="B14" s="23"/>
      <c r="C14" s="83"/>
      <c r="D14" s="77"/>
      <c r="E14" s="77"/>
      <c r="F14" s="77"/>
      <c r="G14" s="77"/>
      <c r="H14" s="77"/>
      <c r="I14" s="34"/>
      <c r="J14" s="77">
        <f t="shared" si="0"/>
        <v>0</v>
      </c>
      <c r="L14" s="78"/>
      <c r="M14" s="108"/>
      <c r="N14" s="108"/>
      <c r="O14" s="108"/>
      <c r="P14" s="108"/>
      <c r="Q14" s="108"/>
    </row>
    <row r="15" spans="2:39">
      <c r="B15" s="23"/>
      <c r="C15" s="83"/>
      <c r="D15" s="77"/>
      <c r="E15" s="77"/>
      <c r="F15" s="77"/>
      <c r="G15" s="77"/>
      <c r="H15" s="77"/>
      <c r="I15" s="34"/>
      <c r="J15" s="77">
        <f t="shared" si="0"/>
        <v>0</v>
      </c>
      <c r="L15" s="84"/>
      <c r="M15" s="107"/>
      <c r="N15" s="107"/>
      <c r="O15" s="107"/>
      <c r="P15" s="107"/>
      <c r="Q15" s="107"/>
    </row>
    <row r="16" spans="2:39">
      <c r="B16" s="23"/>
      <c r="C16" s="83"/>
      <c r="D16" s="77"/>
      <c r="E16" s="77"/>
      <c r="F16" s="77"/>
      <c r="G16" s="77"/>
      <c r="H16" s="77"/>
      <c r="I16" s="34"/>
      <c r="J16" s="77">
        <f t="shared" si="0"/>
        <v>0</v>
      </c>
    </row>
    <row r="17" spans="2:10">
      <c r="B17" s="23"/>
      <c r="C17" s="83"/>
      <c r="D17" s="77"/>
      <c r="E17" s="77"/>
      <c r="F17" s="77"/>
      <c r="G17" s="77"/>
      <c r="H17" s="77"/>
      <c r="I17" s="34"/>
      <c r="J17" s="77">
        <f t="shared" si="0"/>
        <v>0</v>
      </c>
    </row>
    <row r="18" spans="2:10">
      <c r="B18" s="23"/>
      <c r="C18" s="83"/>
      <c r="D18" s="77"/>
      <c r="E18" s="77"/>
      <c r="F18" s="77"/>
      <c r="G18" s="77"/>
      <c r="H18" s="77"/>
      <c r="J18" s="77">
        <f t="shared" si="0"/>
        <v>0</v>
      </c>
    </row>
    <row r="19" spans="2:10">
      <c r="B19" s="23"/>
      <c r="C19" s="86"/>
      <c r="D19" s="77"/>
      <c r="E19" s="87"/>
      <c r="F19" s="87"/>
      <c r="G19" s="87"/>
      <c r="H19" s="87"/>
      <c r="J19" s="77">
        <f t="shared" si="0"/>
        <v>0</v>
      </c>
    </row>
    <row r="20" spans="2:10">
      <c r="B20" s="23"/>
      <c r="C20" s="88" t="s">
        <v>25</v>
      </c>
      <c r="D20" s="89">
        <f>SUM(D8:D19)</f>
        <v>339278</v>
      </c>
      <c r="E20" s="89">
        <f t="shared" ref="E20:J20" si="1">SUM(E8:E19)</f>
        <v>339278</v>
      </c>
      <c r="F20" s="89">
        <f t="shared" si="1"/>
        <v>339278</v>
      </c>
      <c r="G20" s="89">
        <f t="shared" si="1"/>
        <v>339278</v>
      </c>
      <c r="H20" s="89">
        <f t="shared" si="1"/>
        <v>339278</v>
      </c>
      <c r="I20">
        <f t="shared" si="1"/>
        <v>450000</v>
      </c>
      <c r="J20" s="89">
        <f t="shared" si="1"/>
        <v>1696390</v>
      </c>
    </row>
    <row r="21" spans="2:10">
      <c r="B21" s="23"/>
      <c r="C21" s="90" t="s">
        <v>26</v>
      </c>
      <c r="D21" s="91" t="s">
        <v>13</v>
      </c>
      <c r="E21" s="76"/>
      <c r="F21" s="76"/>
      <c r="G21" s="76"/>
      <c r="H21" s="76"/>
      <c r="J21" s="18" t="s">
        <v>13</v>
      </c>
    </row>
    <row r="22" spans="2:10">
      <c r="B22" s="23"/>
      <c r="C22" s="96" t="s">
        <v>163</v>
      </c>
      <c r="D22" s="230"/>
      <c r="E22" s="230"/>
      <c r="F22" s="230"/>
      <c r="G22" s="230"/>
      <c r="H22" s="230"/>
      <c r="J22" s="99">
        <f>SUM(D22:I22)</f>
        <v>0</v>
      </c>
    </row>
    <row r="23" spans="2:10">
      <c r="B23" s="23"/>
      <c r="C23" s="98" t="s">
        <v>164</v>
      </c>
      <c r="D23" s="230"/>
      <c r="E23" s="230"/>
      <c r="F23" s="230"/>
      <c r="G23" s="230"/>
      <c r="H23" s="230"/>
      <c r="J23" s="99">
        <f t="shared" ref="J23:J33" si="2">SUM(D23:I23)</f>
        <v>0</v>
      </c>
    </row>
    <row r="24" spans="2:10">
      <c r="B24" s="23"/>
      <c r="C24" s="96" t="s">
        <v>165</v>
      </c>
      <c r="D24" s="230"/>
      <c r="E24" s="230"/>
      <c r="F24" s="230"/>
      <c r="G24" s="230"/>
      <c r="H24" s="230"/>
      <c r="J24" s="99">
        <f t="shared" si="2"/>
        <v>0</v>
      </c>
    </row>
    <row r="25" spans="2:10">
      <c r="B25" s="23"/>
      <c r="C25" s="96" t="s">
        <v>166</v>
      </c>
      <c r="D25" s="230"/>
      <c r="E25" s="230"/>
      <c r="F25" s="230"/>
      <c r="G25" s="230"/>
      <c r="H25" s="230"/>
      <c r="J25" s="99">
        <f t="shared" si="2"/>
        <v>0</v>
      </c>
    </row>
    <row r="26" spans="2:10">
      <c r="B26" s="23"/>
      <c r="C26" s="96" t="s">
        <v>167</v>
      </c>
      <c r="D26" s="230"/>
      <c r="E26" s="230"/>
      <c r="F26" s="230"/>
      <c r="G26" s="230"/>
      <c r="H26" s="230"/>
      <c r="J26" s="99">
        <f t="shared" si="2"/>
        <v>0</v>
      </c>
    </row>
    <row r="27" spans="2:10">
      <c r="B27" s="23"/>
      <c r="C27" s="96" t="s">
        <v>82</v>
      </c>
      <c r="D27" s="230">
        <v>123073</v>
      </c>
      <c r="E27" s="230">
        <v>123073</v>
      </c>
      <c r="F27" s="230">
        <v>123073</v>
      </c>
      <c r="G27" s="230">
        <v>123072</v>
      </c>
      <c r="H27" s="230">
        <v>123072</v>
      </c>
      <c r="J27" s="99">
        <f t="shared" si="2"/>
        <v>615363</v>
      </c>
    </row>
    <row r="28" spans="2:10">
      <c r="B28" s="23"/>
      <c r="C28" s="90"/>
      <c r="D28" s="91"/>
      <c r="E28" s="76"/>
      <c r="F28" s="76"/>
      <c r="G28" s="76"/>
      <c r="H28" s="76"/>
      <c r="J28" s="99">
        <f t="shared" si="2"/>
        <v>0</v>
      </c>
    </row>
    <row r="29" spans="2:10">
      <c r="B29" s="23"/>
      <c r="C29" s="90"/>
      <c r="D29" s="91"/>
      <c r="E29" s="76"/>
      <c r="F29" s="76"/>
      <c r="G29" s="76"/>
      <c r="H29" s="76"/>
      <c r="J29" s="99">
        <f t="shared" si="2"/>
        <v>0</v>
      </c>
    </row>
    <row r="30" spans="2:10">
      <c r="B30" s="23"/>
      <c r="C30" s="90"/>
      <c r="D30" s="91"/>
      <c r="E30" s="76"/>
      <c r="F30" s="76"/>
      <c r="G30" s="76"/>
      <c r="H30" s="76"/>
      <c r="J30" s="99">
        <f t="shared" si="2"/>
        <v>0</v>
      </c>
    </row>
    <row r="31" spans="2:10">
      <c r="B31" s="23"/>
      <c r="C31" s="83"/>
      <c r="D31" s="77"/>
      <c r="E31" s="77"/>
      <c r="F31" s="77"/>
      <c r="G31" s="77"/>
      <c r="H31" s="77"/>
      <c r="J31" s="99">
        <f t="shared" si="2"/>
        <v>0</v>
      </c>
    </row>
    <row r="32" spans="2:10">
      <c r="B32" s="23"/>
      <c r="C32" s="83"/>
      <c r="D32" s="77"/>
      <c r="E32" s="77"/>
      <c r="F32" s="77"/>
      <c r="G32" s="77"/>
      <c r="H32" s="77"/>
      <c r="J32" s="99">
        <f t="shared" si="2"/>
        <v>0</v>
      </c>
    </row>
    <row r="33" spans="2:10">
      <c r="B33" s="23"/>
      <c r="C33" s="76"/>
      <c r="D33" s="77"/>
      <c r="E33" s="87"/>
      <c r="F33" s="87"/>
      <c r="G33" s="87"/>
      <c r="H33" s="87"/>
      <c r="J33" s="99">
        <f t="shared" si="2"/>
        <v>0</v>
      </c>
    </row>
    <row r="34" spans="2:10">
      <c r="B34" s="23"/>
      <c r="C34" s="88" t="s">
        <v>32</v>
      </c>
      <c r="D34" s="89">
        <f>SUM(D22:D33)</f>
        <v>123073</v>
      </c>
      <c r="E34" s="89">
        <f t="shared" ref="E34:H34" si="3">SUM(E22:E33)</f>
        <v>123073</v>
      </c>
      <c r="F34" s="89">
        <f t="shared" si="3"/>
        <v>123073</v>
      </c>
      <c r="G34" s="89">
        <f t="shared" si="3"/>
        <v>123072</v>
      </c>
      <c r="H34" s="89">
        <f t="shared" si="3"/>
        <v>123072</v>
      </c>
      <c r="I34">
        <f t="shared" ref="I34" si="4">SUM(I31:I33)</f>
        <v>0</v>
      </c>
      <c r="J34" s="89">
        <f>SUM(J22:J33)</f>
        <v>615363</v>
      </c>
    </row>
    <row r="35" spans="2:10">
      <c r="B35" s="23"/>
      <c r="C35" s="90" t="s">
        <v>33</v>
      </c>
      <c r="D35" s="91" t="s">
        <v>13</v>
      </c>
      <c r="E35" s="76"/>
      <c r="F35" s="76"/>
      <c r="G35" s="76"/>
      <c r="H35" s="76"/>
      <c r="J35" s="18" t="s">
        <v>13</v>
      </c>
    </row>
    <row r="36" spans="2:10">
      <c r="B36" s="23"/>
      <c r="C36" s="233"/>
      <c r="D36" s="234">
        <v>3173</v>
      </c>
      <c r="E36" s="234">
        <v>3173</v>
      </c>
      <c r="F36" s="234">
        <v>3173</v>
      </c>
      <c r="G36" s="234">
        <v>3173</v>
      </c>
      <c r="H36" s="234">
        <v>3172</v>
      </c>
      <c r="J36" s="77">
        <f t="shared" ref="J36:J37" si="5">SUM(D36:H36)</f>
        <v>15864</v>
      </c>
    </row>
    <row r="37" spans="2:10">
      <c r="B37" s="23"/>
      <c r="C37" s="233"/>
      <c r="D37" s="235"/>
      <c r="E37" s="235"/>
      <c r="F37" s="235"/>
      <c r="G37" s="235"/>
      <c r="H37" s="235"/>
      <c r="J37" s="77">
        <f t="shared" si="5"/>
        <v>0</v>
      </c>
    </row>
    <row r="38" spans="2:10">
      <c r="B38" s="23"/>
      <c r="C38" s="233"/>
      <c r="D38" s="234"/>
      <c r="E38" s="234"/>
      <c r="F38" s="234"/>
      <c r="G38" s="234"/>
      <c r="H38" s="234"/>
      <c r="I38" s="34">
        <v>2000</v>
      </c>
      <c r="J38" s="77">
        <f>SUM(D38:H38)</f>
        <v>0</v>
      </c>
    </row>
    <row r="39" spans="2:10">
      <c r="B39" s="23"/>
      <c r="C39" s="233"/>
      <c r="D39" s="234"/>
      <c r="E39" s="234"/>
      <c r="F39" s="234"/>
      <c r="G39" s="234"/>
      <c r="H39" s="234"/>
      <c r="I39" s="34">
        <v>250</v>
      </c>
      <c r="J39" s="77">
        <f t="shared" ref="J39:J44" si="6">SUM(D39:H39)</f>
        <v>0</v>
      </c>
    </row>
    <row r="40" spans="2:10">
      <c r="B40" s="23"/>
      <c r="C40" s="233"/>
      <c r="D40" s="234"/>
      <c r="E40" s="234"/>
      <c r="F40" s="234"/>
      <c r="G40" s="234"/>
      <c r="H40" s="234"/>
      <c r="I40" s="34">
        <v>2250</v>
      </c>
      <c r="J40" s="77">
        <f t="shared" si="6"/>
        <v>0</v>
      </c>
    </row>
    <row r="41" spans="2:10">
      <c r="B41" s="23"/>
      <c r="C41" s="236"/>
      <c r="D41" s="234"/>
      <c r="E41" s="234"/>
      <c r="F41" s="234"/>
      <c r="G41" s="234"/>
      <c r="H41" s="234"/>
      <c r="I41" s="34">
        <v>1243</v>
      </c>
      <c r="J41" s="77">
        <f t="shared" si="6"/>
        <v>0</v>
      </c>
    </row>
    <row r="42" spans="2:10">
      <c r="B42" s="23"/>
      <c r="C42" s="92"/>
      <c r="D42" s="77"/>
      <c r="E42" s="77"/>
      <c r="F42" s="77"/>
      <c r="G42" s="77"/>
      <c r="H42" s="77"/>
      <c r="I42" s="34">
        <v>225</v>
      </c>
      <c r="J42" s="77">
        <f t="shared" si="6"/>
        <v>0</v>
      </c>
    </row>
    <row r="43" spans="2:10">
      <c r="B43" s="23"/>
      <c r="C43" s="92"/>
      <c r="D43" s="77"/>
      <c r="E43" s="77"/>
      <c r="F43" s="77"/>
      <c r="G43" s="77"/>
      <c r="H43" s="77"/>
      <c r="I43" s="34">
        <v>400</v>
      </c>
      <c r="J43" s="77">
        <f t="shared" si="6"/>
        <v>0</v>
      </c>
    </row>
    <row r="44" spans="2:10">
      <c r="B44" s="23"/>
      <c r="C44" s="83"/>
      <c r="D44" s="77"/>
      <c r="E44" s="77"/>
      <c r="F44" s="77"/>
      <c r="G44" s="77"/>
      <c r="H44" s="77"/>
      <c r="I44" s="34">
        <v>1638</v>
      </c>
      <c r="J44" s="77">
        <f t="shared" si="6"/>
        <v>0</v>
      </c>
    </row>
    <row r="45" spans="2:10">
      <c r="B45" s="23"/>
      <c r="C45" s="88" t="s">
        <v>40</v>
      </c>
      <c r="D45" s="89">
        <f>SUM(D36:D44)</f>
        <v>3173</v>
      </c>
      <c r="E45" s="89">
        <f t="shared" ref="E45:H45" si="7">SUM(E36:E44)</f>
        <v>3173</v>
      </c>
      <c r="F45" s="89">
        <f t="shared" si="7"/>
        <v>3173</v>
      </c>
      <c r="G45" s="89">
        <f t="shared" si="7"/>
        <v>3173</v>
      </c>
      <c r="H45" s="89">
        <f t="shared" si="7"/>
        <v>3172</v>
      </c>
      <c r="J45" s="89">
        <f>SUM(D45:H45)</f>
        <v>15864</v>
      </c>
    </row>
    <row r="46" spans="2:10">
      <c r="B46" s="23"/>
      <c r="C46" s="90" t="s">
        <v>41</v>
      </c>
      <c r="D46" s="77"/>
      <c r="E46" s="76"/>
      <c r="F46" s="76"/>
      <c r="G46" s="76"/>
      <c r="H46" s="76"/>
      <c r="J46" s="77" t="s">
        <v>42</v>
      </c>
    </row>
    <row r="47" spans="2:10">
      <c r="B47" s="23"/>
      <c r="C47" s="83"/>
      <c r="D47" s="77">
        <v>830586</v>
      </c>
      <c r="E47" s="77">
        <v>830586</v>
      </c>
      <c r="F47" s="77">
        <v>830586</v>
      </c>
      <c r="G47" s="77">
        <v>830586</v>
      </c>
      <c r="H47" s="77">
        <v>830587</v>
      </c>
      <c r="J47" s="77">
        <f>SUM(D47:H47)</f>
        <v>4152931</v>
      </c>
    </row>
    <row r="48" spans="2:10">
      <c r="B48" s="23"/>
      <c r="C48" s="83"/>
      <c r="D48" s="77"/>
      <c r="E48" s="77"/>
      <c r="F48" s="77"/>
      <c r="G48" s="77"/>
      <c r="H48" s="77"/>
      <c r="J48" s="77">
        <f t="shared" ref="J48:J49" si="8">SUM(D48:H48)</f>
        <v>0</v>
      </c>
    </row>
    <row r="49" spans="2:10">
      <c r="B49" s="23"/>
      <c r="C49" s="83"/>
      <c r="D49" s="77"/>
      <c r="E49" s="77"/>
      <c r="F49" s="77"/>
      <c r="G49" s="77"/>
      <c r="H49" s="77"/>
      <c r="J49" s="77">
        <f t="shared" si="8"/>
        <v>0</v>
      </c>
    </row>
    <row r="50" spans="2:10">
      <c r="B50" s="23" t="s">
        <v>44</v>
      </c>
      <c r="C50" s="91" t="s">
        <v>44</v>
      </c>
      <c r="D50" s="91" t="s">
        <v>13</v>
      </c>
      <c r="E50" s="76"/>
      <c r="F50" s="76"/>
      <c r="G50" s="76"/>
      <c r="H50" s="76"/>
      <c r="J50" s="77">
        <f t="shared" ref="J50:J75" si="9">SUM(D50:H50)</f>
        <v>0</v>
      </c>
    </row>
    <row r="51" spans="2:10">
      <c r="B51" s="23"/>
      <c r="C51" s="88" t="s">
        <v>45</v>
      </c>
      <c r="D51" s="93">
        <f>SUM(D47:D50)</f>
        <v>830586</v>
      </c>
      <c r="E51" s="93">
        <f t="shared" ref="E51:H51" si="10">SUM(E47:E50)</f>
        <v>830586</v>
      </c>
      <c r="F51" s="93">
        <f t="shared" si="10"/>
        <v>830586</v>
      </c>
      <c r="G51" s="93">
        <f t="shared" si="10"/>
        <v>830586</v>
      </c>
      <c r="H51" s="93">
        <f t="shared" si="10"/>
        <v>830587</v>
      </c>
      <c r="J51" s="89">
        <f t="shared" si="9"/>
        <v>4152931</v>
      </c>
    </row>
    <row r="52" spans="2:10">
      <c r="B52" s="23"/>
      <c r="C52" s="90" t="s">
        <v>46</v>
      </c>
      <c r="D52" s="91" t="s">
        <v>13</v>
      </c>
      <c r="E52" s="76"/>
      <c r="F52" s="76"/>
      <c r="G52" s="76"/>
      <c r="H52" s="76"/>
      <c r="J52" s="77"/>
    </row>
    <row r="53" spans="2:10">
      <c r="B53" s="23"/>
      <c r="C53" s="83"/>
      <c r="D53" s="77">
        <v>10123</v>
      </c>
      <c r="E53" s="77">
        <v>10123</v>
      </c>
      <c r="F53" s="77">
        <v>10123</v>
      </c>
      <c r="G53" s="77">
        <v>10123</v>
      </c>
      <c r="H53" s="77">
        <v>10124</v>
      </c>
      <c r="I53" s="34">
        <v>5000</v>
      </c>
      <c r="J53" s="77">
        <f t="shared" si="9"/>
        <v>50616</v>
      </c>
    </row>
    <row r="54" spans="2:10">
      <c r="B54" s="23"/>
      <c r="C54" s="83"/>
      <c r="D54" s="77"/>
      <c r="E54" s="77"/>
      <c r="F54" s="77"/>
      <c r="G54" s="77"/>
      <c r="H54" s="77"/>
      <c r="I54" s="34"/>
      <c r="J54" s="77">
        <f t="shared" si="9"/>
        <v>0</v>
      </c>
    </row>
    <row r="55" spans="2:10">
      <c r="B55" s="23"/>
      <c r="C55" s="83"/>
      <c r="D55" s="77"/>
      <c r="E55" s="87"/>
      <c r="F55" s="87"/>
      <c r="G55" s="87"/>
      <c r="H55" s="87"/>
      <c r="J55" s="77">
        <f t="shared" si="9"/>
        <v>0</v>
      </c>
    </row>
    <row r="56" spans="2:10">
      <c r="B56" s="23"/>
      <c r="C56" s="88" t="s">
        <v>49</v>
      </c>
      <c r="D56" s="89">
        <f>SUM(D53:D55)</f>
        <v>10123</v>
      </c>
      <c r="E56" s="89">
        <f t="shared" ref="E56:H56" si="11">SUM(E53:E55)</f>
        <v>10123</v>
      </c>
      <c r="F56" s="89">
        <f t="shared" si="11"/>
        <v>10123</v>
      </c>
      <c r="G56" s="89">
        <f t="shared" si="11"/>
        <v>10123</v>
      </c>
      <c r="H56" s="89">
        <f t="shared" si="11"/>
        <v>10124</v>
      </c>
      <c r="J56" s="89">
        <f t="shared" si="9"/>
        <v>50616</v>
      </c>
    </row>
    <row r="57" spans="2:10">
      <c r="B57" s="23"/>
      <c r="C57" s="90" t="s">
        <v>50</v>
      </c>
      <c r="D57" s="91" t="s">
        <v>13</v>
      </c>
      <c r="E57" s="76"/>
      <c r="F57" s="76"/>
      <c r="G57" s="76"/>
      <c r="H57" s="76"/>
      <c r="J57" s="77"/>
    </row>
    <row r="58" spans="2:10">
      <c r="B58" s="23"/>
      <c r="C58" s="83"/>
      <c r="D58" s="77">
        <v>30000</v>
      </c>
      <c r="E58" s="77"/>
      <c r="F58" s="77"/>
      <c r="G58" s="77"/>
      <c r="H58" s="77"/>
      <c r="I58" s="34">
        <v>5106000</v>
      </c>
      <c r="J58" s="77">
        <f t="shared" si="9"/>
        <v>30000</v>
      </c>
    </row>
    <row r="59" spans="2:10">
      <c r="B59" s="23"/>
      <c r="C59" s="83"/>
      <c r="D59" s="77"/>
      <c r="E59" s="77"/>
      <c r="F59" s="77"/>
      <c r="G59" s="77"/>
      <c r="H59" s="77"/>
      <c r="I59" s="34">
        <v>22500000</v>
      </c>
      <c r="J59" s="77">
        <f t="shared" si="9"/>
        <v>0</v>
      </c>
    </row>
    <row r="60" spans="2:10">
      <c r="B60" s="23"/>
      <c r="C60" s="83"/>
      <c r="D60" s="77"/>
      <c r="E60" s="77"/>
      <c r="F60" s="77"/>
      <c r="G60" s="77"/>
      <c r="H60" s="77"/>
      <c r="I60" s="34">
        <v>75000000</v>
      </c>
      <c r="J60" s="77">
        <f t="shared" si="9"/>
        <v>0</v>
      </c>
    </row>
    <row r="61" spans="2:10">
      <c r="B61" s="23"/>
      <c r="C61" s="83"/>
      <c r="D61" s="77"/>
      <c r="E61" s="87"/>
      <c r="F61" s="87"/>
      <c r="G61" s="87"/>
      <c r="H61" s="87"/>
      <c r="J61" s="77">
        <f t="shared" si="9"/>
        <v>0</v>
      </c>
    </row>
    <row r="62" spans="2:10">
      <c r="B62" s="23"/>
      <c r="C62" s="88" t="s">
        <v>52</v>
      </c>
      <c r="D62" s="89">
        <f>SUM(D58:D61)</f>
        <v>30000</v>
      </c>
      <c r="E62" s="89">
        <f t="shared" ref="E62:H62" si="12">SUM(E58:E61)</f>
        <v>0</v>
      </c>
      <c r="F62" s="89">
        <f t="shared" si="12"/>
        <v>0</v>
      </c>
      <c r="G62" s="89">
        <f t="shared" si="12"/>
        <v>0</v>
      </c>
      <c r="H62" s="89">
        <f t="shared" si="12"/>
        <v>0</v>
      </c>
      <c r="J62" s="89">
        <f t="shared" si="9"/>
        <v>30000</v>
      </c>
    </row>
    <row r="63" spans="2:10">
      <c r="B63" s="23"/>
      <c r="C63" s="90" t="s">
        <v>53</v>
      </c>
      <c r="D63" s="91" t="s">
        <v>13</v>
      </c>
      <c r="E63" s="76"/>
      <c r="F63" s="76"/>
      <c r="G63" s="76"/>
      <c r="H63" s="76"/>
      <c r="J63" s="77"/>
    </row>
    <row r="64" spans="2:10">
      <c r="B64" s="23"/>
      <c r="C64" s="83"/>
      <c r="D64" s="77"/>
      <c r="E64" s="77"/>
      <c r="F64" s="77"/>
      <c r="G64" s="77"/>
      <c r="H64" s="77"/>
      <c r="I64" s="34">
        <v>375000</v>
      </c>
      <c r="J64" s="77">
        <f t="shared" si="9"/>
        <v>0</v>
      </c>
    </row>
    <row r="65" spans="2:10">
      <c r="B65" s="23"/>
      <c r="C65" s="83"/>
      <c r="D65" s="77"/>
      <c r="E65" s="77"/>
      <c r="F65" s="77"/>
      <c r="G65" s="77"/>
      <c r="H65" s="77"/>
      <c r="I65" s="34">
        <v>781250</v>
      </c>
      <c r="J65" s="77">
        <f t="shared" si="9"/>
        <v>0</v>
      </c>
    </row>
    <row r="66" spans="2:10">
      <c r="B66" s="23"/>
      <c r="C66" s="83"/>
      <c r="D66" s="77"/>
      <c r="E66" s="77"/>
      <c r="F66" s="77"/>
      <c r="G66" s="77"/>
      <c r="H66" s="77"/>
      <c r="I66" s="34">
        <v>2083335</v>
      </c>
      <c r="J66" s="77">
        <f t="shared" si="9"/>
        <v>0</v>
      </c>
    </row>
    <row r="67" spans="2:10">
      <c r="B67" s="23"/>
      <c r="C67" s="83"/>
      <c r="D67" s="77"/>
      <c r="E67" s="77"/>
      <c r="F67" s="77"/>
      <c r="G67" s="77"/>
      <c r="H67" s="77"/>
      <c r="I67" s="34"/>
      <c r="J67" s="77">
        <f t="shared" si="9"/>
        <v>0</v>
      </c>
    </row>
    <row r="68" spans="2:10">
      <c r="B68" s="23"/>
      <c r="C68" s="83"/>
      <c r="D68" s="77"/>
      <c r="E68" s="77"/>
      <c r="F68" s="77"/>
      <c r="G68" s="77"/>
      <c r="H68" s="77"/>
      <c r="I68" s="34"/>
      <c r="J68" s="77">
        <f t="shared" si="9"/>
        <v>0</v>
      </c>
    </row>
    <row r="69" spans="2:10">
      <c r="B69" s="23"/>
      <c r="C69" s="83"/>
      <c r="D69" s="77"/>
      <c r="E69" s="77"/>
      <c r="F69" s="77"/>
      <c r="G69" s="77"/>
      <c r="H69" s="77"/>
      <c r="I69" s="34"/>
      <c r="J69" s="77">
        <f t="shared" si="9"/>
        <v>0</v>
      </c>
    </row>
    <row r="70" spans="2:10">
      <c r="B70" s="23"/>
      <c r="C70" s="83"/>
      <c r="D70" s="77"/>
      <c r="E70" s="77"/>
      <c r="F70" s="77"/>
      <c r="G70" s="77"/>
      <c r="H70" s="77"/>
      <c r="I70" s="34"/>
      <c r="J70" s="77">
        <f t="shared" si="9"/>
        <v>0</v>
      </c>
    </row>
    <row r="71" spans="2:10">
      <c r="B71" s="23"/>
      <c r="C71" s="83"/>
      <c r="D71" s="77"/>
      <c r="E71" s="87"/>
      <c r="F71" s="87"/>
      <c r="G71" s="87"/>
      <c r="H71" s="87"/>
      <c r="J71" s="77">
        <f t="shared" si="9"/>
        <v>0</v>
      </c>
    </row>
    <row r="72" spans="2:10">
      <c r="B72" s="23"/>
      <c r="C72" s="83"/>
      <c r="D72" s="77"/>
      <c r="E72" s="87"/>
      <c r="F72" s="87"/>
      <c r="G72" s="87"/>
      <c r="H72" s="87"/>
      <c r="J72" s="77">
        <f t="shared" si="9"/>
        <v>0</v>
      </c>
    </row>
    <row r="73" spans="2:10">
      <c r="B73" s="23"/>
      <c r="C73" s="76"/>
      <c r="D73" s="77"/>
      <c r="E73" s="87"/>
      <c r="F73" s="87"/>
      <c r="G73" s="87"/>
      <c r="H73" s="87"/>
      <c r="J73" s="77">
        <f t="shared" si="9"/>
        <v>0</v>
      </c>
    </row>
    <row r="74" spans="2:10">
      <c r="B74" s="24"/>
      <c r="C74" s="88" t="s">
        <v>57</v>
      </c>
      <c r="D74" s="89">
        <f>SUM(D64:D73)</f>
        <v>0</v>
      </c>
      <c r="E74" s="89">
        <f t="shared" ref="E74:H74" si="13">SUM(E64:E73)</f>
        <v>0</v>
      </c>
      <c r="F74" s="89">
        <f t="shared" si="13"/>
        <v>0</v>
      </c>
      <c r="G74" s="89">
        <f t="shared" si="13"/>
        <v>0</v>
      </c>
      <c r="H74" s="89">
        <f t="shared" si="13"/>
        <v>0</v>
      </c>
      <c r="J74" s="89">
        <f t="shared" si="9"/>
        <v>0</v>
      </c>
    </row>
    <row r="75" spans="2:10">
      <c r="B75" s="24"/>
      <c r="C75" s="88" t="s">
        <v>58</v>
      </c>
      <c r="D75" s="89">
        <f>SUM(D74,D62,D56,D51,D45,D34,D20)</f>
        <v>1336233</v>
      </c>
      <c r="E75" s="89">
        <f t="shared" ref="E75:H75" si="14">SUM(E74,E62,E56,E51,E45,E34,E20)</f>
        <v>1306233</v>
      </c>
      <c r="F75" s="89">
        <f t="shared" si="14"/>
        <v>1306233</v>
      </c>
      <c r="G75" s="89">
        <f t="shared" si="14"/>
        <v>1306232</v>
      </c>
      <c r="H75" s="89">
        <f t="shared" si="14"/>
        <v>1306233</v>
      </c>
      <c r="J75" s="89">
        <f t="shared" si="9"/>
        <v>6561164</v>
      </c>
    </row>
    <row r="76" spans="2:10">
      <c r="B76" s="6"/>
      <c r="D76"/>
      <c r="E76"/>
      <c r="H76"/>
      <c r="J76" t="s">
        <v>42</v>
      </c>
    </row>
    <row r="77" spans="2:10" ht="30">
      <c r="B77" s="67" t="s">
        <v>59</v>
      </c>
      <c r="C77" s="17" t="s">
        <v>59</v>
      </c>
      <c r="D77" s="18"/>
      <c r="E77" s="18"/>
      <c r="F77" s="18"/>
      <c r="G77" s="18"/>
      <c r="H77" s="18"/>
      <c r="J77" s="18" t="s">
        <v>42</v>
      </c>
    </row>
    <row r="78" spans="2:10">
      <c r="B78" s="23"/>
      <c r="C78" s="83"/>
      <c r="D78" s="188">
        <v>149310</v>
      </c>
      <c r="E78" s="188">
        <v>149310</v>
      </c>
      <c r="F78" s="188">
        <v>149310</v>
      </c>
      <c r="G78" s="188">
        <v>149311</v>
      </c>
      <c r="H78" s="188">
        <v>149311</v>
      </c>
      <c r="J78" s="77">
        <f>SUM(D78:H78)</f>
        <v>746552</v>
      </c>
    </row>
    <row r="79" spans="2:10">
      <c r="B79" s="23"/>
      <c r="C79" s="83"/>
      <c r="D79" s="91"/>
      <c r="E79" s="76"/>
      <c r="F79" s="76"/>
      <c r="G79" s="76"/>
      <c r="H79" s="76"/>
      <c r="J79" s="77">
        <f t="shared" ref="J79:J80" si="15">SUM(D79:H79)</f>
        <v>0</v>
      </c>
    </row>
    <row r="80" spans="2:10">
      <c r="B80" s="24"/>
      <c r="C80" s="88" t="s">
        <v>61</v>
      </c>
      <c r="D80" s="89">
        <f>SUM(D78:D79)</f>
        <v>149310</v>
      </c>
      <c r="E80" s="89">
        <f t="shared" ref="E80:H80" si="16">SUM(E78:E79)</f>
        <v>149310</v>
      </c>
      <c r="F80" s="89">
        <f t="shared" si="16"/>
        <v>149310</v>
      </c>
      <c r="G80" s="89">
        <f t="shared" si="16"/>
        <v>149311</v>
      </c>
      <c r="H80" s="89">
        <f t="shared" si="16"/>
        <v>149311</v>
      </c>
      <c r="J80" s="89">
        <f t="shared" si="15"/>
        <v>746552</v>
      </c>
    </row>
    <row r="81" spans="2:11" ht="15.75" thickBot="1">
      <c r="B81" s="6"/>
      <c r="D81"/>
      <c r="E81"/>
      <c r="H81"/>
      <c r="J81" t="s">
        <v>42</v>
      </c>
    </row>
    <row r="82" spans="2:11" s="1" customFormat="1" ht="30.75" thickBot="1">
      <c r="B82" s="94" t="s">
        <v>62</v>
      </c>
      <c r="C82" s="94"/>
      <c r="D82" s="95">
        <f>SUM(D80,D75)</f>
        <v>1485543</v>
      </c>
      <c r="E82" s="95">
        <f t="shared" ref="E82:J82" si="17">SUM(E80,E75)</f>
        <v>1455543</v>
      </c>
      <c r="F82" s="95">
        <f t="shared" si="17"/>
        <v>1455543</v>
      </c>
      <c r="G82" s="95">
        <f t="shared" si="17"/>
        <v>1455543</v>
      </c>
      <c r="H82" s="95">
        <f t="shared" si="17"/>
        <v>1455544</v>
      </c>
      <c r="I82">
        <f>SUM(I80,I75)</f>
        <v>0</v>
      </c>
      <c r="J82" s="95">
        <f t="shared" si="17"/>
        <v>7307716</v>
      </c>
      <c r="K82" s="176"/>
    </row>
    <row r="83" spans="2:11">
      <c r="B83" s="6"/>
    </row>
    <row r="84" spans="2:11">
      <c r="B84" s="6"/>
    </row>
    <row r="85" spans="2:11">
      <c r="B85" s="6"/>
    </row>
    <row r="86" spans="2:11">
      <c r="B86" s="6"/>
    </row>
    <row r="87" spans="2:11">
      <c r="B87" s="6"/>
    </row>
    <row r="88" spans="2:11">
      <c r="B88" s="6"/>
    </row>
    <row r="89" spans="2:11">
      <c r="B89" s="6"/>
    </row>
    <row r="90" spans="2:11">
      <c r="B90" s="6"/>
    </row>
    <row r="91" spans="2:11">
      <c r="B91" s="6"/>
    </row>
    <row r="92" spans="2:11">
      <c r="B92" s="6"/>
    </row>
    <row r="93" spans="2:11">
      <c r="B93" s="6"/>
    </row>
    <row r="94" spans="2:11">
      <c r="B94" s="6"/>
    </row>
    <row r="95" spans="2:11">
      <c r="B95" s="6"/>
    </row>
    <row r="96" spans="2:11">
      <c r="B96" s="6"/>
    </row>
    <row r="97" spans="2:2">
      <c r="B97" s="6"/>
    </row>
  </sheetData>
  <pageMargins left="0.7" right="0.7" top="0.75" bottom="0.75" header="0.3" footer="0.3"/>
  <pageSetup scale="86"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97"/>
  <sheetViews>
    <sheetView showGridLines="0" zoomScale="85" zoomScaleNormal="85" workbookViewId="0">
      <pane xSplit="3" ySplit="6" topLeftCell="D57" activePane="bottomRight" state="frozen"/>
      <selection pane="bottomRight" activeCell="J66" sqref="J66:J70"/>
      <selection pane="bottomLeft" activeCell="J66" sqref="J66:J70"/>
      <selection pane="topRight" activeCell="J66" sqref="J66:J70"/>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customWidth="1"/>
    <col min="10" max="10" width="14.5703125" customWidth="1"/>
    <col min="11" max="11" width="10.140625" customWidth="1"/>
  </cols>
  <sheetData>
    <row r="2" spans="2:39" ht="23.25">
      <c r="B2" s="30" t="s">
        <v>0</v>
      </c>
    </row>
    <row r="3" spans="2:39">
      <c r="B3" s="5" t="s">
        <v>1</v>
      </c>
    </row>
    <row r="4" spans="2:39">
      <c r="B4" s="5"/>
    </row>
    <row r="5" spans="2:39" ht="18.75">
      <c r="B5" s="68" t="s">
        <v>2</v>
      </c>
      <c r="C5" s="69"/>
      <c r="D5" s="69"/>
      <c r="E5" s="69"/>
      <c r="F5" s="69"/>
      <c r="G5" s="69"/>
      <c r="H5" s="69"/>
      <c r="I5" s="69"/>
      <c r="J5" s="70"/>
    </row>
    <row r="6" spans="2:39">
      <c r="B6" s="71" t="s">
        <v>3</v>
      </c>
      <c r="C6" s="71" t="s">
        <v>4</v>
      </c>
      <c r="D6" s="71" t="s">
        <v>5</v>
      </c>
      <c r="E6" s="72" t="s">
        <v>6</v>
      </c>
      <c r="F6" s="72" t="s">
        <v>7</v>
      </c>
      <c r="G6" s="72" t="s">
        <v>8</v>
      </c>
      <c r="H6" s="73" t="s">
        <v>9</v>
      </c>
      <c r="I6" s="74"/>
      <c r="J6" s="75" t="s">
        <v>10</v>
      </c>
    </row>
    <row r="7" spans="2:39" s="5" customFormat="1">
      <c r="B7" s="22" t="s">
        <v>11</v>
      </c>
      <c r="C7" s="26" t="s">
        <v>12</v>
      </c>
      <c r="D7" s="76" t="s">
        <v>13</v>
      </c>
      <c r="E7" s="76" t="s">
        <v>13</v>
      </c>
      <c r="F7" s="76" t="s">
        <v>13</v>
      </c>
      <c r="G7" s="76"/>
      <c r="H7" s="76" t="s">
        <v>13</v>
      </c>
      <c r="I7"/>
      <c r="J7" s="18" t="s">
        <v>13</v>
      </c>
      <c r="K7"/>
      <c r="L7"/>
      <c r="M7"/>
      <c r="N7"/>
      <c r="O7"/>
      <c r="P7"/>
      <c r="Q7"/>
      <c r="R7"/>
      <c r="S7"/>
      <c r="T7"/>
      <c r="U7"/>
      <c r="V7"/>
      <c r="W7"/>
      <c r="X7"/>
      <c r="Y7"/>
      <c r="Z7"/>
      <c r="AA7"/>
      <c r="AB7"/>
      <c r="AC7"/>
      <c r="AD7"/>
      <c r="AE7"/>
      <c r="AF7"/>
      <c r="AG7"/>
      <c r="AH7"/>
      <c r="AI7"/>
      <c r="AJ7"/>
      <c r="AK7"/>
      <c r="AL7"/>
      <c r="AM7"/>
    </row>
    <row r="8" spans="2:39">
      <c r="B8" s="23"/>
      <c r="C8" s="134" t="s">
        <v>168</v>
      </c>
      <c r="D8" s="179">
        <v>55748</v>
      </c>
      <c r="E8" s="179">
        <v>57268</v>
      </c>
      <c r="F8" s="179">
        <v>57268</v>
      </c>
      <c r="G8" s="179">
        <v>57268</v>
      </c>
      <c r="H8" s="179">
        <v>57268</v>
      </c>
      <c r="I8" s="34">
        <v>450000</v>
      </c>
      <c r="J8" s="77">
        <f>SUM(D8:H8)</f>
        <v>284820</v>
      </c>
      <c r="L8" s="78"/>
      <c r="M8" s="107"/>
      <c r="N8" s="107"/>
      <c r="O8" s="107"/>
      <c r="P8" s="107"/>
      <c r="Q8" s="107"/>
    </row>
    <row r="9" spans="2:39">
      <c r="B9" s="23"/>
      <c r="C9" s="98"/>
      <c r="D9" s="97"/>
      <c r="E9" s="97"/>
      <c r="F9" s="97"/>
      <c r="G9" s="97"/>
      <c r="H9" s="97"/>
      <c r="I9" s="34"/>
      <c r="J9" s="77">
        <f t="shared" ref="J9:J19" si="0">SUM(D9:H9)</f>
        <v>0</v>
      </c>
      <c r="L9" s="78"/>
      <c r="M9" s="108"/>
      <c r="N9" s="108"/>
      <c r="O9" s="108"/>
      <c r="P9" s="108"/>
      <c r="Q9" s="108"/>
    </row>
    <row r="10" spans="2:39">
      <c r="B10" s="23"/>
      <c r="C10" s="96"/>
      <c r="D10" s="97"/>
      <c r="E10" s="97"/>
      <c r="F10" s="97"/>
      <c r="G10" s="97"/>
      <c r="H10" s="97"/>
      <c r="I10" s="34"/>
      <c r="J10" s="77">
        <f t="shared" si="0"/>
        <v>0</v>
      </c>
      <c r="L10" s="78"/>
      <c r="M10" s="108"/>
      <c r="N10" s="108"/>
      <c r="O10" s="108"/>
      <c r="P10" s="108"/>
      <c r="Q10" s="108"/>
    </row>
    <row r="11" spans="2:39">
      <c r="B11" s="23"/>
      <c r="C11" s="96"/>
      <c r="D11" s="97"/>
      <c r="E11" s="97"/>
      <c r="F11" s="97"/>
      <c r="G11" s="97"/>
      <c r="H11" s="97"/>
      <c r="I11" s="34"/>
      <c r="J11" s="77">
        <f t="shared" si="0"/>
        <v>0</v>
      </c>
      <c r="L11" s="78"/>
      <c r="M11" s="108"/>
      <c r="N11" s="108"/>
      <c r="O11" s="108"/>
      <c r="P11" s="108"/>
      <c r="Q11" s="108"/>
    </row>
    <row r="12" spans="2:39">
      <c r="B12" s="23"/>
      <c r="C12" s="96"/>
      <c r="D12" s="97"/>
      <c r="E12" s="97"/>
      <c r="F12" s="97"/>
      <c r="G12" s="97"/>
      <c r="H12" s="97"/>
      <c r="I12" s="34"/>
      <c r="J12" s="77">
        <f t="shared" si="0"/>
        <v>0</v>
      </c>
      <c r="L12" s="78"/>
      <c r="M12" s="108"/>
      <c r="N12" s="108"/>
      <c r="O12" s="108"/>
      <c r="P12" s="108"/>
      <c r="Q12" s="108"/>
    </row>
    <row r="13" spans="2:39">
      <c r="B13" s="23"/>
      <c r="C13" s="96"/>
      <c r="D13" s="97"/>
      <c r="E13" s="97"/>
      <c r="F13" s="97"/>
      <c r="G13" s="97"/>
      <c r="H13" s="97"/>
      <c r="I13" s="34"/>
      <c r="J13" s="77">
        <f t="shared" si="0"/>
        <v>0</v>
      </c>
      <c r="L13" s="78"/>
      <c r="M13" s="108"/>
      <c r="N13" s="108"/>
      <c r="O13" s="108"/>
      <c r="P13" s="108"/>
      <c r="Q13" s="108"/>
    </row>
    <row r="14" spans="2:39">
      <c r="B14" s="23"/>
      <c r="C14" s="83"/>
      <c r="D14" s="77"/>
      <c r="E14" s="77"/>
      <c r="F14" s="77"/>
      <c r="G14" s="77"/>
      <c r="H14" s="77"/>
      <c r="I14" s="34"/>
      <c r="J14" s="77">
        <f t="shared" si="0"/>
        <v>0</v>
      </c>
      <c r="L14" s="78"/>
      <c r="M14" s="108"/>
      <c r="N14" s="108"/>
      <c r="O14" s="108"/>
      <c r="P14" s="108"/>
      <c r="Q14" s="108"/>
    </row>
    <row r="15" spans="2:39">
      <c r="B15" s="23"/>
      <c r="C15" s="83"/>
      <c r="D15" s="77"/>
      <c r="E15" s="77"/>
      <c r="F15" s="77"/>
      <c r="G15" s="77"/>
      <c r="H15" s="77"/>
      <c r="I15" s="34"/>
      <c r="J15" s="77">
        <f t="shared" si="0"/>
        <v>0</v>
      </c>
      <c r="L15" s="84"/>
      <c r="M15" s="107"/>
      <c r="N15" s="107"/>
      <c r="O15" s="107"/>
      <c r="P15" s="107"/>
      <c r="Q15" s="107"/>
    </row>
    <row r="16" spans="2:39">
      <c r="B16" s="23"/>
      <c r="C16" s="83"/>
      <c r="D16" s="77"/>
      <c r="E16" s="77"/>
      <c r="F16" s="77"/>
      <c r="G16" s="77"/>
      <c r="H16" s="77"/>
      <c r="I16" s="34"/>
      <c r="J16" s="77">
        <f t="shared" si="0"/>
        <v>0</v>
      </c>
    </row>
    <row r="17" spans="2:10">
      <c r="B17" s="23"/>
      <c r="C17" s="83"/>
      <c r="D17" s="77"/>
      <c r="E17" s="77"/>
      <c r="F17" s="77"/>
      <c r="G17" s="77"/>
      <c r="H17" s="77"/>
      <c r="I17" s="34"/>
      <c r="J17" s="77">
        <f t="shared" si="0"/>
        <v>0</v>
      </c>
    </row>
    <row r="18" spans="2:10">
      <c r="B18" s="23"/>
      <c r="C18" s="83"/>
      <c r="D18" s="77"/>
      <c r="E18" s="77"/>
      <c r="F18" s="77"/>
      <c r="G18" s="77"/>
      <c r="H18" s="77"/>
      <c r="J18" s="77">
        <f t="shared" si="0"/>
        <v>0</v>
      </c>
    </row>
    <row r="19" spans="2:10">
      <c r="B19" s="23"/>
      <c r="C19" s="86"/>
      <c r="D19" s="77"/>
      <c r="E19" s="87"/>
      <c r="F19" s="87"/>
      <c r="G19" s="87"/>
      <c r="H19" s="87"/>
      <c r="J19" s="77">
        <f t="shared" si="0"/>
        <v>0</v>
      </c>
    </row>
    <row r="20" spans="2:10">
      <c r="B20" s="23"/>
      <c r="C20" s="88" t="s">
        <v>25</v>
      </c>
      <c r="D20" s="89">
        <f>SUM(D8:D19)</f>
        <v>55748</v>
      </c>
      <c r="E20" s="89">
        <f t="shared" ref="E20:J20" si="1">SUM(E8:E19)</f>
        <v>57268</v>
      </c>
      <c r="F20" s="89">
        <f t="shared" si="1"/>
        <v>57268</v>
      </c>
      <c r="G20" s="89">
        <f t="shared" si="1"/>
        <v>57268</v>
      </c>
      <c r="H20" s="89">
        <f t="shared" si="1"/>
        <v>57268</v>
      </c>
      <c r="I20">
        <f t="shared" si="1"/>
        <v>450000</v>
      </c>
      <c r="J20" s="89">
        <f t="shared" si="1"/>
        <v>284820</v>
      </c>
    </row>
    <row r="21" spans="2:10">
      <c r="B21" s="23"/>
      <c r="C21" s="90" t="s">
        <v>26</v>
      </c>
      <c r="D21" s="91" t="s">
        <v>13</v>
      </c>
      <c r="E21" s="76"/>
      <c r="F21" s="76"/>
      <c r="G21" s="76"/>
      <c r="H21" s="76"/>
      <c r="J21" s="18" t="s">
        <v>13</v>
      </c>
    </row>
    <row r="22" spans="2:10">
      <c r="B22" s="23"/>
      <c r="C22" s="182" t="s">
        <v>169</v>
      </c>
      <c r="D22" s="179">
        <v>17617</v>
      </c>
      <c r="E22" s="179">
        <v>18097</v>
      </c>
      <c r="F22" s="179">
        <v>18097</v>
      </c>
      <c r="G22" s="179">
        <v>18097</v>
      </c>
      <c r="H22" s="179">
        <v>18097</v>
      </c>
      <c r="J22" s="99">
        <f>SUM(D22:I22)</f>
        <v>90005</v>
      </c>
    </row>
    <row r="23" spans="2:10">
      <c r="B23" s="23"/>
      <c r="C23" s="229"/>
      <c r="D23" s="230"/>
      <c r="E23" s="230"/>
      <c r="F23" s="230"/>
      <c r="G23" s="230"/>
      <c r="H23" s="230"/>
      <c r="J23" s="99">
        <f t="shared" ref="J23:J33" si="2">SUM(D23:I23)</f>
        <v>0</v>
      </c>
    </row>
    <row r="24" spans="2:10">
      <c r="B24" s="23"/>
      <c r="C24" s="231"/>
      <c r="D24" s="230"/>
      <c r="E24" s="230"/>
      <c r="F24" s="230"/>
      <c r="G24" s="230"/>
      <c r="H24" s="230"/>
      <c r="J24" s="99">
        <f t="shared" si="2"/>
        <v>0</v>
      </c>
    </row>
    <row r="25" spans="2:10">
      <c r="B25" s="23"/>
      <c r="C25" s="232"/>
      <c r="D25" s="230"/>
      <c r="E25" s="230"/>
      <c r="F25" s="230"/>
      <c r="G25" s="230"/>
      <c r="H25" s="230"/>
      <c r="J25" s="99">
        <f t="shared" si="2"/>
        <v>0</v>
      </c>
    </row>
    <row r="26" spans="2:10">
      <c r="B26" s="23"/>
      <c r="C26" s="229"/>
      <c r="D26" s="230"/>
      <c r="E26" s="230"/>
      <c r="F26" s="230"/>
      <c r="G26" s="230"/>
      <c r="H26" s="230"/>
      <c r="J26" s="99">
        <f t="shared" si="2"/>
        <v>0</v>
      </c>
    </row>
    <row r="27" spans="2:10">
      <c r="B27" s="23"/>
      <c r="C27" s="229"/>
      <c r="D27" s="230"/>
      <c r="E27" s="230"/>
      <c r="F27" s="230"/>
      <c r="G27" s="230"/>
      <c r="H27" s="230"/>
      <c r="J27" s="99">
        <f t="shared" si="2"/>
        <v>0</v>
      </c>
    </row>
    <row r="28" spans="2:10">
      <c r="B28" s="23"/>
      <c r="C28" s="90"/>
      <c r="D28" s="91"/>
      <c r="E28" s="76"/>
      <c r="F28" s="76"/>
      <c r="G28" s="76"/>
      <c r="H28" s="76"/>
      <c r="J28" s="99">
        <f t="shared" si="2"/>
        <v>0</v>
      </c>
    </row>
    <row r="29" spans="2:10">
      <c r="B29" s="23"/>
      <c r="C29" s="90"/>
      <c r="D29" s="91"/>
      <c r="E29" s="76"/>
      <c r="F29" s="76"/>
      <c r="G29" s="76"/>
      <c r="H29" s="76"/>
      <c r="J29" s="99">
        <f t="shared" si="2"/>
        <v>0</v>
      </c>
    </row>
    <row r="30" spans="2:10">
      <c r="B30" s="23"/>
      <c r="C30" s="90"/>
      <c r="D30" s="91"/>
      <c r="E30" s="76"/>
      <c r="F30" s="76"/>
      <c r="G30" s="76"/>
      <c r="H30" s="76"/>
      <c r="J30" s="99">
        <f t="shared" si="2"/>
        <v>0</v>
      </c>
    </row>
    <row r="31" spans="2:10">
      <c r="B31" s="23"/>
      <c r="C31" s="83"/>
      <c r="D31" s="77"/>
      <c r="E31" s="77"/>
      <c r="F31" s="77"/>
      <c r="G31" s="77"/>
      <c r="H31" s="77"/>
      <c r="J31" s="99">
        <f t="shared" si="2"/>
        <v>0</v>
      </c>
    </row>
    <row r="32" spans="2:10">
      <c r="B32" s="23"/>
      <c r="C32" s="83"/>
      <c r="D32" s="77"/>
      <c r="E32" s="77"/>
      <c r="F32" s="77"/>
      <c r="G32" s="77"/>
      <c r="H32" s="77"/>
      <c r="J32" s="99">
        <f t="shared" si="2"/>
        <v>0</v>
      </c>
    </row>
    <row r="33" spans="2:10">
      <c r="B33" s="23"/>
      <c r="C33" s="76"/>
      <c r="D33" s="77"/>
      <c r="E33" s="87"/>
      <c r="F33" s="87"/>
      <c r="G33" s="87"/>
      <c r="H33" s="87"/>
      <c r="J33" s="99">
        <f t="shared" si="2"/>
        <v>0</v>
      </c>
    </row>
    <row r="34" spans="2:10">
      <c r="B34" s="23"/>
      <c r="C34" s="88" t="s">
        <v>32</v>
      </c>
      <c r="D34" s="89">
        <f>SUM(D22:D33)</f>
        <v>17617</v>
      </c>
      <c r="E34" s="89">
        <f t="shared" ref="E34:H34" si="3">SUM(E22:E33)</f>
        <v>18097</v>
      </c>
      <c r="F34" s="89">
        <f t="shared" si="3"/>
        <v>18097</v>
      </c>
      <c r="G34" s="89">
        <f t="shared" si="3"/>
        <v>18097</v>
      </c>
      <c r="H34" s="89">
        <f t="shared" si="3"/>
        <v>18097</v>
      </c>
      <c r="I34">
        <f t="shared" ref="I34" si="4">SUM(I31:I33)</f>
        <v>0</v>
      </c>
      <c r="J34" s="89">
        <f>SUM(J22:J33)</f>
        <v>90005</v>
      </c>
    </row>
    <row r="35" spans="2:10">
      <c r="B35" s="23"/>
      <c r="C35" s="90" t="s">
        <v>33</v>
      </c>
      <c r="D35" s="91" t="s">
        <v>13</v>
      </c>
      <c r="E35" s="76"/>
      <c r="F35" s="76"/>
      <c r="G35" s="76"/>
      <c r="H35" s="76"/>
      <c r="J35" s="18" t="s">
        <v>13</v>
      </c>
    </row>
    <row r="36" spans="2:10">
      <c r="B36" s="23"/>
      <c r="C36" s="181" t="s">
        <v>170</v>
      </c>
      <c r="D36" s="179">
        <v>2500</v>
      </c>
      <c r="E36" s="180">
        <v>2500</v>
      </c>
      <c r="F36" s="180">
        <v>2500</v>
      </c>
      <c r="G36" s="180">
        <v>2500</v>
      </c>
      <c r="H36" s="180">
        <v>2500</v>
      </c>
      <c r="J36" s="77">
        <f t="shared" ref="J36:J37" si="5">SUM(D36:H36)</f>
        <v>12500</v>
      </c>
    </row>
    <row r="37" spans="2:10">
      <c r="B37" s="23"/>
      <c r="C37" s="233"/>
      <c r="D37" s="235"/>
      <c r="E37" s="235"/>
      <c r="F37" s="235"/>
      <c r="G37" s="235"/>
      <c r="H37" s="235"/>
      <c r="J37" s="77">
        <f t="shared" si="5"/>
        <v>0</v>
      </c>
    </row>
    <row r="38" spans="2:10">
      <c r="B38" s="23"/>
      <c r="C38" s="233"/>
      <c r="D38" s="234"/>
      <c r="E38" s="234"/>
      <c r="F38" s="234"/>
      <c r="G38" s="234"/>
      <c r="H38" s="234"/>
      <c r="I38" s="34">
        <v>2000</v>
      </c>
      <c r="J38" s="77">
        <f>SUM(D38:H38)</f>
        <v>0</v>
      </c>
    </row>
    <row r="39" spans="2:10">
      <c r="B39" s="23"/>
      <c r="C39" s="233"/>
      <c r="D39" s="234"/>
      <c r="E39" s="234"/>
      <c r="F39" s="234"/>
      <c r="G39" s="234"/>
      <c r="H39" s="234"/>
      <c r="I39" s="34">
        <v>250</v>
      </c>
      <c r="J39" s="77">
        <f t="shared" ref="J39:J44" si="6">SUM(D39:H39)</f>
        <v>0</v>
      </c>
    </row>
    <row r="40" spans="2:10">
      <c r="B40" s="23"/>
      <c r="C40" s="233"/>
      <c r="D40" s="234"/>
      <c r="E40" s="234"/>
      <c r="F40" s="234"/>
      <c r="G40" s="234"/>
      <c r="H40" s="234"/>
      <c r="I40" s="34">
        <v>2250</v>
      </c>
      <c r="J40" s="77">
        <f t="shared" si="6"/>
        <v>0</v>
      </c>
    </row>
    <row r="41" spans="2:10">
      <c r="B41" s="23"/>
      <c r="C41" s="236"/>
      <c r="D41" s="234"/>
      <c r="E41" s="234"/>
      <c r="F41" s="234"/>
      <c r="G41" s="234"/>
      <c r="H41" s="234"/>
      <c r="I41" s="34">
        <v>1243</v>
      </c>
      <c r="J41" s="77">
        <f t="shared" si="6"/>
        <v>0</v>
      </c>
    </row>
    <row r="42" spans="2:10">
      <c r="B42" s="23"/>
      <c r="C42" s="92"/>
      <c r="D42" s="77"/>
      <c r="E42" s="77"/>
      <c r="F42" s="77"/>
      <c r="G42" s="77"/>
      <c r="H42" s="77"/>
      <c r="I42" s="34">
        <v>225</v>
      </c>
      <c r="J42" s="77">
        <f t="shared" si="6"/>
        <v>0</v>
      </c>
    </row>
    <row r="43" spans="2:10">
      <c r="B43" s="23"/>
      <c r="C43" s="92"/>
      <c r="D43" s="77"/>
      <c r="E43" s="77"/>
      <c r="F43" s="77"/>
      <c r="G43" s="77"/>
      <c r="H43" s="77"/>
      <c r="I43" s="34">
        <v>400</v>
      </c>
      <c r="J43" s="77">
        <f t="shared" si="6"/>
        <v>0</v>
      </c>
    </row>
    <row r="44" spans="2:10">
      <c r="B44" s="23"/>
      <c r="C44" s="83"/>
      <c r="D44" s="77"/>
      <c r="E44" s="77"/>
      <c r="F44" s="77"/>
      <c r="G44" s="77"/>
      <c r="H44" s="77"/>
      <c r="I44" s="34">
        <v>1638</v>
      </c>
      <c r="J44" s="77">
        <f t="shared" si="6"/>
        <v>0</v>
      </c>
    </row>
    <row r="45" spans="2:10">
      <c r="B45" s="23"/>
      <c r="C45" s="88" t="s">
        <v>40</v>
      </c>
      <c r="D45" s="89">
        <f>SUM(D36:D44)</f>
        <v>2500</v>
      </c>
      <c r="E45" s="89">
        <f t="shared" ref="E45:H45" si="7">SUM(E36:E44)</f>
        <v>2500</v>
      </c>
      <c r="F45" s="89">
        <f t="shared" si="7"/>
        <v>2500</v>
      </c>
      <c r="G45" s="89">
        <f t="shared" si="7"/>
        <v>2500</v>
      </c>
      <c r="H45" s="89">
        <f t="shared" si="7"/>
        <v>2500</v>
      </c>
      <c r="J45" s="89">
        <f>SUM(D45:H45)</f>
        <v>12500</v>
      </c>
    </row>
    <row r="46" spans="2:10">
      <c r="B46" s="23"/>
      <c r="C46" s="90" t="s">
        <v>41</v>
      </c>
      <c r="D46" s="77"/>
      <c r="E46" s="76"/>
      <c r="F46" s="76"/>
      <c r="G46" s="76"/>
      <c r="H46" s="76"/>
      <c r="J46" s="77" t="s">
        <v>42</v>
      </c>
    </row>
    <row r="47" spans="2:10">
      <c r="B47" s="23"/>
      <c r="C47" s="83"/>
      <c r="D47" s="77"/>
      <c r="E47" s="76"/>
      <c r="F47" s="76"/>
      <c r="G47" s="76"/>
      <c r="H47" s="76"/>
      <c r="J47" s="77">
        <f>SUM(D47:H47)</f>
        <v>0</v>
      </c>
    </row>
    <row r="48" spans="2:10">
      <c r="B48" s="23"/>
      <c r="C48" s="83"/>
      <c r="D48" s="77"/>
      <c r="E48" s="76"/>
      <c r="F48" s="76"/>
      <c r="G48" s="76"/>
      <c r="H48" s="76"/>
      <c r="J48" s="77">
        <f t="shared" ref="J48:J49" si="8">SUM(D48:H48)</f>
        <v>0</v>
      </c>
    </row>
    <row r="49" spans="2:10">
      <c r="B49" s="23"/>
      <c r="C49" s="83"/>
      <c r="D49" s="77"/>
      <c r="E49" s="76"/>
      <c r="F49" s="76"/>
      <c r="G49" s="76"/>
      <c r="H49" s="76"/>
      <c r="J49" s="77">
        <f t="shared" si="8"/>
        <v>0</v>
      </c>
    </row>
    <row r="50" spans="2:10">
      <c r="B50" s="23" t="s">
        <v>44</v>
      </c>
      <c r="C50" s="91" t="s">
        <v>44</v>
      </c>
      <c r="D50" s="91" t="s">
        <v>13</v>
      </c>
      <c r="E50" s="76"/>
      <c r="F50" s="76"/>
      <c r="G50" s="76"/>
      <c r="H50" s="76"/>
      <c r="J50" s="77">
        <f t="shared" ref="J50:J75" si="9">SUM(D50:H50)</f>
        <v>0</v>
      </c>
    </row>
    <row r="51" spans="2:10">
      <c r="B51" s="23"/>
      <c r="C51" s="88" t="s">
        <v>45</v>
      </c>
      <c r="D51" s="93">
        <f>SUM(D47:D50)</f>
        <v>0</v>
      </c>
      <c r="E51" s="93">
        <f t="shared" ref="E51:H51" si="10">SUM(E47:E50)</f>
        <v>0</v>
      </c>
      <c r="F51" s="93">
        <f t="shared" si="10"/>
        <v>0</v>
      </c>
      <c r="G51" s="93">
        <f t="shared" si="10"/>
        <v>0</v>
      </c>
      <c r="H51" s="93">
        <f t="shared" si="10"/>
        <v>0</v>
      </c>
      <c r="J51" s="89">
        <f t="shared" si="9"/>
        <v>0</v>
      </c>
    </row>
    <row r="52" spans="2:10">
      <c r="B52" s="23"/>
      <c r="C52" s="90" t="s">
        <v>46</v>
      </c>
      <c r="D52" s="91" t="s">
        <v>13</v>
      </c>
      <c r="E52" s="76"/>
      <c r="F52" s="76"/>
      <c r="G52" s="76"/>
      <c r="H52" s="76"/>
      <c r="J52" s="77"/>
    </row>
    <row r="53" spans="2:10" ht="30">
      <c r="B53" s="23"/>
      <c r="C53" s="183" t="s">
        <v>171</v>
      </c>
      <c r="D53" s="179">
        <v>3500</v>
      </c>
      <c r="E53" s="179">
        <v>1500</v>
      </c>
      <c r="F53" s="179">
        <v>1500</v>
      </c>
      <c r="G53" s="179">
        <v>1500</v>
      </c>
      <c r="H53" s="179">
        <v>1500</v>
      </c>
      <c r="I53" s="34">
        <v>5000</v>
      </c>
      <c r="J53" s="77">
        <f t="shared" si="9"/>
        <v>9500</v>
      </c>
    </row>
    <row r="54" spans="2:10">
      <c r="B54" s="23"/>
      <c r="C54" s="183"/>
      <c r="D54" s="179"/>
      <c r="E54" s="179"/>
      <c r="F54" s="179"/>
      <c r="G54" s="179"/>
      <c r="H54" s="179"/>
      <c r="I54" s="34"/>
      <c r="J54" s="77">
        <f t="shared" si="9"/>
        <v>0</v>
      </c>
    </row>
    <row r="55" spans="2:10">
      <c r="B55" s="23"/>
      <c r="C55" s="83"/>
      <c r="D55" s="77"/>
      <c r="E55" s="87"/>
      <c r="F55" s="87"/>
      <c r="G55" s="87"/>
      <c r="H55" s="87"/>
      <c r="J55" s="77">
        <f t="shared" si="9"/>
        <v>0</v>
      </c>
    </row>
    <row r="56" spans="2:10">
      <c r="B56" s="23"/>
      <c r="C56" s="88" t="s">
        <v>49</v>
      </c>
      <c r="D56" s="89">
        <f>SUM(D53:D55)</f>
        <v>3500</v>
      </c>
      <c r="E56" s="89">
        <f t="shared" ref="E56:H56" si="11">SUM(E53:E55)</f>
        <v>1500</v>
      </c>
      <c r="F56" s="89">
        <f t="shared" si="11"/>
        <v>1500</v>
      </c>
      <c r="G56" s="89">
        <f t="shared" si="11"/>
        <v>1500</v>
      </c>
      <c r="H56" s="89">
        <f t="shared" si="11"/>
        <v>1500</v>
      </c>
      <c r="J56" s="89">
        <f t="shared" si="9"/>
        <v>9500</v>
      </c>
    </row>
    <row r="57" spans="2:10">
      <c r="B57" s="23"/>
      <c r="C57" s="90" t="s">
        <v>50</v>
      </c>
      <c r="D57" s="91" t="s">
        <v>13</v>
      </c>
      <c r="E57" s="76"/>
      <c r="F57" s="76"/>
      <c r="G57" s="76"/>
      <c r="H57" s="76"/>
      <c r="J57" s="77"/>
    </row>
    <row r="58" spans="2:10">
      <c r="B58" s="23"/>
      <c r="C58" s="83"/>
      <c r="D58" s="77"/>
      <c r="E58" s="77"/>
      <c r="F58" s="77"/>
      <c r="G58" s="77"/>
      <c r="H58" s="77"/>
      <c r="I58" s="34">
        <v>5106000</v>
      </c>
      <c r="J58" s="77">
        <f t="shared" si="9"/>
        <v>0</v>
      </c>
    </row>
    <row r="59" spans="2:10">
      <c r="B59" s="23"/>
      <c r="C59" s="83"/>
      <c r="D59" s="77"/>
      <c r="E59" s="77"/>
      <c r="F59" s="77"/>
      <c r="G59" s="77"/>
      <c r="H59" s="77"/>
      <c r="I59" s="34">
        <v>22500000</v>
      </c>
      <c r="J59" s="77">
        <f t="shared" si="9"/>
        <v>0</v>
      </c>
    </row>
    <row r="60" spans="2:10">
      <c r="B60" s="23"/>
      <c r="C60" s="83"/>
      <c r="D60" s="77"/>
      <c r="E60" s="77"/>
      <c r="F60" s="77"/>
      <c r="G60" s="77"/>
      <c r="H60" s="77"/>
      <c r="I60" s="34">
        <v>75000000</v>
      </c>
      <c r="J60" s="77">
        <f t="shared" si="9"/>
        <v>0</v>
      </c>
    </row>
    <row r="61" spans="2:10">
      <c r="B61" s="23"/>
      <c r="C61" s="83"/>
      <c r="D61" s="77"/>
      <c r="E61" s="87"/>
      <c r="F61" s="87"/>
      <c r="G61" s="87"/>
      <c r="H61" s="87"/>
      <c r="J61" s="77">
        <f t="shared" si="9"/>
        <v>0</v>
      </c>
    </row>
    <row r="62" spans="2:10">
      <c r="B62" s="23"/>
      <c r="C62" s="88" t="s">
        <v>52</v>
      </c>
      <c r="D62" s="89">
        <f>SUM(D58:D61)</f>
        <v>0</v>
      </c>
      <c r="E62" s="89">
        <f t="shared" ref="E62:H62" si="12">SUM(E58:E61)</f>
        <v>0</v>
      </c>
      <c r="F62" s="89">
        <f t="shared" si="12"/>
        <v>0</v>
      </c>
      <c r="G62" s="89">
        <f t="shared" si="12"/>
        <v>0</v>
      </c>
      <c r="H62" s="89">
        <f t="shared" si="12"/>
        <v>0</v>
      </c>
      <c r="J62" s="89">
        <f t="shared" si="9"/>
        <v>0</v>
      </c>
    </row>
    <row r="63" spans="2:10">
      <c r="B63" s="23"/>
      <c r="C63" s="90" t="s">
        <v>53</v>
      </c>
      <c r="D63" s="91" t="s">
        <v>13</v>
      </c>
      <c r="E63" s="76"/>
      <c r="F63" s="76"/>
      <c r="G63" s="76"/>
      <c r="H63" s="76"/>
      <c r="J63" s="77"/>
    </row>
    <row r="64" spans="2:10">
      <c r="B64" s="23"/>
      <c r="C64" s="83"/>
      <c r="D64" s="77"/>
      <c r="E64" s="77"/>
      <c r="F64" s="77"/>
      <c r="G64" s="77"/>
      <c r="H64" s="77"/>
      <c r="I64" s="34">
        <v>375000</v>
      </c>
      <c r="J64" s="77">
        <f t="shared" si="9"/>
        <v>0</v>
      </c>
    </row>
    <row r="65" spans="2:10">
      <c r="B65" s="23"/>
      <c r="C65" s="83"/>
      <c r="D65" s="77"/>
      <c r="E65" s="77"/>
      <c r="F65" s="77"/>
      <c r="G65" s="77"/>
      <c r="H65" s="77"/>
      <c r="I65" s="34">
        <v>781250</v>
      </c>
      <c r="J65" s="77">
        <f t="shared" si="9"/>
        <v>0</v>
      </c>
    </row>
    <row r="66" spans="2:10">
      <c r="B66" s="23"/>
      <c r="C66" s="83"/>
      <c r="D66" s="77"/>
      <c r="E66" s="77"/>
      <c r="F66" s="77"/>
      <c r="G66" s="77"/>
      <c r="H66" s="77"/>
      <c r="I66" s="34">
        <v>2083335</v>
      </c>
      <c r="J66" s="77">
        <f t="shared" si="9"/>
        <v>0</v>
      </c>
    </row>
    <row r="67" spans="2:10">
      <c r="B67" s="23"/>
      <c r="C67" s="83"/>
      <c r="D67" s="77"/>
      <c r="E67" s="77"/>
      <c r="F67" s="77"/>
      <c r="G67" s="77"/>
      <c r="H67" s="77"/>
      <c r="I67" s="34"/>
      <c r="J67" s="77">
        <f t="shared" si="9"/>
        <v>0</v>
      </c>
    </row>
    <row r="68" spans="2:10">
      <c r="B68" s="23"/>
      <c r="C68" s="83"/>
      <c r="D68" s="77"/>
      <c r="E68" s="77"/>
      <c r="F68" s="77"/>
      <c r="G68" s="77"/>
      <c r="H68" s="77"/>
      <c r="I68" s="34"/>
      <c r="J68" s="77">
        <f t="shared" si="9"/>
        <v>0</v>
      </c>
    </row>
    <row r="69" spans="2:10">
      <c r="B69" s="23"/>
      <c r="C69" s="83"/>
      <c r="D69" s="77"/>
      <c r="E69" s="77"/>
      <c r="F69" s="77"/>
      <c r="G69" s="77"/>
      <c r="H69" s="77"/>
      <c r="I69" s="34"/>
      <c r="J69" s="77">
        <f t="shared" si="9"/>
        <v>0</v>
      </c>
    </row>
    <row r="70" spans="2:10">
      <c r="B70" s="23"/>
      <c r="C70" s="83"/>
      <c r="D70" s="77"/>
      <c r="E70" s="77"/>
      <c r="F70" s="77"/>
      <c r="G70" s="77"/>
      <c r="H70" s="77"/>
      <c r="I70" s="34"/>
      <c r="J70" s="77">
        <f t="shared" si="9"/>
        <v>0</v>
      </c>
    </row>
    <row r="71" spans="2:10">
      <c r="B71" s="23"/>
      <c r="C71" s="83"/>
      <c r="D71" s="77"/>
      <c r="E71" s="87"/>
      <c r="F71" s="87"/>
      <c r="G71" s="87"/>
      <c r="H71" s="87"/>
      <c r="J71" s="77">
        <f t="shared" si="9"/>
        <v>0</v>
      </c>
    </row>
    <row r="72" spans="2:10">
      <c r="B72" s="23"/>
      <c r="C72" s="83"/>
      <c r="D72" s="77"/>
      <c r="E72" s="87"/>
      <c r="F72" s="87"/>
      <c r="G72" s="87"/>
      <c r="H72" s="87"/>
      <c r="J72" s="77">
        <f t="shared" si="9"/>
        <v>0</v>
      </c>
    </row>
    <row r="73" spans="2:10">
      <c r="B73" s="23"/>
      <c r="C73" s="76"/>
      <c r="D73" s="77"/>
      <c r="E73" s="87"/>
      <c r="F73" s="87"/>
      <c r="G73" s="87"/>
      <c r="H73" s="87"/>
      <c r="J73" s="77">
        <f t="shared" si="9"/>
        <v>0</v>
      </c>
    </row>
    <row r="74" spans="2:10">
      <c r="B74" s="24"/>
      <c r="C74" s="88" t="s">
        <v>57</v>
      </c>
      <c r="D74" s="89">
        <f>SUM(D64:D73)</f>
        <v>0</v>
      </c>
      <c r="E74" s="89">
        <f t="shared" ref="E74:H74" si="13">SUM(E64:E73)</f>
        <v>0</v>
      </c>
      <c r="F74" s="89">
        <f t="shared" si="13"/>
        <v>0</v>
      </c>
      <c r="G74" s="89">
        <f t="shared" si="13"/>
        <v>0</v>
      </c>
      <c r="H74" s="89">
        <f t="shared" si="13"/>
        <v>0</v>
      </c>
      <c r="J74" s="89">
        <f t="shared" si="9"/>
        <v>0</v>
      </c>
    </row>
    <row r="75" spans="2:10">
      <c r="B75" s="24"/>
      <c r="C75" s="88" t="s">
        <v>58</v>
      </c>
      <c r="D75" s="89">
        <f>SUM(D74,D62,D56,D51,D45,D34,D20)</f>
        <v>79365</v>
      </c>
      <c r="E75" s="89">
        <f t="shared" ref="E75:H75" si="14">SUM(E74,E62,E56,E51,E45,E34,E20)</f>
        <v>79365</v>
      </c>
      <c r="F75" s="89">
        <f t="shared" si="14"/>
        <v>79365</v>
      </c>
      <c r="G75" s="89">
        <f t="shared" si="14"/>
        <v>79365</v>
      </c>
      <c r="H75" s="89">
        <f t="shared" si="14"/>
        <v>79365</v>
      </c>
      <c r="J75" s="89">
        <f t="shared" si="9"/>
        <v>396825</v>
      </c>
    </row>
    <row r="76" spans="2:10">
      <c r="B76" s="6"/>
      <c r="D76"/>
      <c r="E76"/>
      <c r="H76"/>
      <c r="J76" t="s">
        <v>42</v>
      </c>
    </row>
    <row r="77" spans="2:10" ht="30">
      <c r="B77" s="67" t="s">
        <v>59</v>
      </c>
      <c r="C77" s="17" t="s">
        <v>59</v>
      </c>
      <c r="D77" s="18"/>
      <c r="E77" s="18"/>
      <c r="F77" s="18"/>
      <c r="G77" s="18"/>
      <c r="H77" s="18"/>
      <c r="J77" s="18" t="s">
        <v>42</v>
      </c>
    </row>
    <row r="78" spans="2:10">
      <c r="B78" s="23"/>
      <c r="C78" s="178" t="s">
        <v>172</v>
      </c>
      <c r="D78" s="179">
        <v>20635</v>
      </c>
      <c r="E78" s="180">
        <v>20635</v>
      </c>
      <c r="F78" s="180">
        <v>20635</v>
      </c>
      <c r="G78" s="180">
        <v>20635</v>
      </c>
      <c r="H78" s="180">
        <v>20635</v>
      </c>
      <c r="J78" s="77">
        <f>SUM(D78:H78)</f>
        <v>103175</v>
      </c>
    </row>
    <row r="79" spans="2:10">
      <c r="B79" s="23"/>
      <c r="C79" s="83"/>
      <c r="D79" s="91"/>
      <c r="E79" s="76"/>
      <c r="F79" s="76"/>
      <c r="G79" s="76"/>
      <c r="H79" s="76"/>
      <c r="J79" s="77">
        <f t="shared" ref="J79:J80" si="15">SUM(D79:H79)</f>
        <v>0</v>
      </c>
    </row>
    <row r="80" spans="2:10">
      <c r="B80" s="24"/>
      <c r="C80" s="88" t="s">
        <v>61</v>
      </c>
      <c r="D80" s="89">
        <f>SUM(D78:D79)</f>
        <v>20635</v>
      </c>
      <c r="E80" s="89">
        <f t="shared" ref="E80:H80" si="16">SUM(E78:E79)</f>
        <v>20635</v>
      </c>
      <c r="F80" s="89">
        <f t="shared" si="16"/>
        <v>20635</v>
      </c>
      <c r="G80" s="89">
        <f t="shared" si="16"/>
        <v>20635</v>
      </c>
      <c r="H80" s="89">
        <f t="shared" si="16"/>
        <v>20635</v>
      </c>
      <c r="J80" s="89">
        <f t="shared" si="15"/>
        <v>103175</v>
      </c>
    </row>
    <row r="81" spans="2:10" ht="15.75" thickBot="1">
      <c r="B81" s="6"/>
      <c r="D81"/>
      <c r="E81"/>
      <c r="H81"/>
      <c r="J81" t="s">
        <v>42</v>
      </c>
    </row>
    <row r="82" spans="2:10" s="1" customFormat="1" ht="30.75" thickBot="1">
      <c r="B82" s="94" t="s">
        <v>62</v>
      </c>
      <c r="C82" s="94"/>
      <c r="D82" s="95">
        <f>SUM(D80,D75)</f>
        <v>100000</v>
      </c>
      <c r="E82" s="95">
        <f t="shared" ref="E82:J82" si="17">SUM(E80,E75)</f>
        <v>100000</v>
      </c>
      <c r="F82" s="95">
        <f t="shared" si="17"/>
        <v>100000</v>
      </c>
      <c r="G82" s="95">
        <f t="shared" si="17"/>
        <v>100000</v>
      </c>
      <c r="H82" s="95">
        <f t="shared" si="17"/>
        <v>100000</v>
      </c>
      <c r="I82">
        <f>SUM(I80,I75)</f>
        <v>0</v>
      </c>
      <c r="J82" s="95">
        <f t="shared" si="17"/>
        <v>500000</v>
      </c>
    </row>
    <row r="83" spans="2:10">
      <c r="B83" s="6"/>
    </row>
    <row r="84" spans="2:10">
      <c r="B84" s="6"/>
    </row>
    <row r="85" spans="2:10">
      <c r="B85" s="6"/>
    </row>
    <row r="86" spans="2:10">
      <c r="B86" s="6"/>
    </row>
    <row r="87" spans="2:10">
      <c r="B87" s="6"/>
    </row>
    <row r="88" spans="2:10">
      <c r="B88" s="6"/>
    </row>
    <row r="89" spans="2:10">
      <c r="B89" s="6"/>
    </row>
    <row r="90" spans="2:10">
      <c r="B90" s="6"/>
    </row>
    <row r="91" spans="2:10">
      <c r="B91" s="6"/>
    </row>
    <row r="92" spans="2:10">
      <c r="B92" s="6"/>
    </row>
    <row r="93" spans="2:10">
      <c r="B93" s="6"/>
    </row>
    <row r="94" spans="2:10">
      <c r="B94" s="6"/>
    </row>
    <row r="95" spans="2:10">
      <c r="B95" s="6"/>
    </row>
    <row r="96" spans="2:10">
      <c r="B96" s="6"/>
    </row>
    <row r="97" spans="2:2">
      <c r="B97" s="6"/>
    </row>
  </sheetData>
  <pageMargins left="0.7" right="0.7" top="0.75" bottom="0.75" header="0.3" footer="0.3"/>
  <pageSetup scale="86" fitToHeight="0" orientation="landscape" r:id="rId1"/>
  <ignoredErrors>
    <ignoredError sqref="J64:J66 J58:J60 J53 J38:J44 J8"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77918-A5C8-471B-8BDC-AE779557A6B7}">
  <sheetPr>
    <tabColor theme="7" tint="0.59999389629810485"/>
  </sheetPr>
  <dimension ref="B2:AM68"/>
  <sheetViews>
    <sheetView showGridLines="0" zoomScale="85" zoomScaleNormal="85" workbookViewId="0">
      <selection activeCell="I1" sqref="I1"/>
    </sheetView>
  </sheetViews>
  <sheetFormatPr defaultColWidth="9.140625" defaultRowHeight="15"/>
  <cols>
    <col min="1" max="1" width="3.140625" customWidth="1"/>
    <col min="2" max="2" width="12.140625" customWidth="1"/>
    <col min="3" max="3" width="52.85546875" customWidth="1"/>
    <col min="4" max="4" width="12.42578125" style="6" customWidth="1"/>
    <col min="5" max="5" width="12.5703125" style="2" customWidth="1"/>
    <col min="6" max="6" width="12.42578125" customWidth="1"/>
    <col min="7" max="7" width="13" customWidth="1"/>
    <col min="8" max="8" width="12.42578125" style="2" customWidth="1"/>
    <col min="9" max="9" width="11.28515625" style="7" customWidth="1"/>
    <col min="10" max="10" width="14.5703125" customWidth="1"/>
    <col min="11" max="11" width="10.140625" customWidth="1"/>
  </cols>
  <sheetData>
    <row r="2" spans="2:39" ht="23.25">
      <c r="B2" s="30" t="s">
        <v>0</v>
      </c>
    </row>
    <row r="3" spans="2:39">
      <c r="B3" s="5"/>
    </row>
    <row r="4" spans="2:39">
      <c r="B4" s="5"/>
    </row>
    <row r="5" spans="2:39" ht="18.7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12</v>
      </c>
      <c r="D7" s="10" t="s">
        <v>13</v>
      </c>
      <c r="E7" s="10" t="s">
        <v>13</v>
      </c>
      <c r="F7" s="10" t="s">
        <v>13</v>
      </c>
      <c r="G7" s="10"/>
      <c r="H7" s="10" t="s">
        <v>13</v>
      </c>
      <c r="I7" s="7"/>
      <c r="J7" s="8" t="s">
        <v>13</v>
      </c>
      <c r="K7"/>
      <c r="L7"/>
      <c r="M7"/>
      <c r="N7"/>
      <c r="O7"/>
      <c r="P7"/>
      <c r="Q7"/>
      <c r="R7"/>
      <c r="S7"/>
      <c r="T7"/>
      <c r="U7"/>
      <c r="V7"/>
      <c r="W7"/>
      <c r="X7"/>
      <c r="Y7"/>
      <c r="Z7"/>
      <c r="AA7"/>
      <c r="AB7"/>
      <c r="AC7"/>
      <c r="AD7"/>
      <c r="AE7"/>
      <c r="AF7"/>
      <c r="AG7"/>
      <c r="AH7"/>
      <c r="AI7"/>
      <c r="AJ7"/>
      <c r="AK7"/>
      <c r="AL7"/>
      <c r="AM7"/>
    </row>
    <row r="8" spans="2:39" ht="30">
      <c r="B8" s="23"/>
      <c r="C8" s="25" t="s">
        <v>173</v>
      </c>
      <c r="D8" s="15">
        <v>40000</v>
      </c>
      <c r="E8" s="15">
        <v>42500</v>
      </c>
      <c r="F8" s="15">
        <v>45000</v>
      </c>
      <c r="G8" s="15">
        <v>47500</v>
      </c>
      <c r="H8" s="15">
        <v>50000</v>
      </c>
      <c r="I8" s="35"/>
      <c r="J8" s="15">
        <f>SUM(D8:H8)</f>
        <v>225000</v>
      </c>
    </row>
    <row r="9" spans="2:39" ht="30">
      <c r="B9" s="23"/>
      <c r="C9" s="25" t="s">
        <v>174</v>
      </c>
      <c r="D9" s="15">
        <v>30000</v>
      </c>
      <c r="E9" s="15">
        <v>32500</v>
      </c>
      <c r="F9" s="15">
        <v>35000</v>
      </c>
      <c r="G9" s="15">
        <v>37500</v>
      </c>
      <c r="H9" s="15">
        <v>40000</v>
      </c>
      <c r="J9" s="15">
        <f>SUM(D9:H9)</f>
        <v>175000</v>
      </c>
    </row>
    <row r="10" spans="2:39">
      <c r="B10" s="23"/>
      <c r="C10" s="27"/>
      <c r="D10" s="15"/>
      <c r="E10" s="11"/>
      <c r="F10" s="11"/>
      <c r="G10" s="11"/>
      <c r="H10" s="11"/>
      <c r="J10" s="15"/>
    </row>
    <row r="11" spans="2:39">
      <c r="B11" s="23"/>
      <c r="C11" s="9" t="s">
        <v>25</v>
      </c>
      <c r="D11" s="16">
        <f>SUM(D8:D10)</f>
        <v>70000</v>
      </c>
      <c r="E11" s="16">
        <f t="shared" ref="E11:J11" si="0">SUM(E8:E10)</f>
        <v>75000</v>
      </c>
      <c r="F11" s="16">
        <f t="shared" si="0"/>
        <v>80000</v>
      </c>
      <c r="G11" s="16">
        <f t="shared" si="0"/>
        <v>85000</v>
      </c>
      <c r="H11" s="16">
        <f t="shared" si="0"/>
        <v>90000</v>
      </c>
      <c r="J11" s="16">
        <f t="shared" si="0"/>
        <v>400000</v>
      </c>
    </row>
    <row r="12" spans="2:39">
      <c r="B12" s="23"/>
      <c r="C12" s="14" t="s">
        <v>26</v>
      </c>
      <c r="D12" s="13" t="s">
        <v>13</v>
      </c>
      <c r="E12" s="10"/>
      <c r="F12" s="10"/>
      <c r="G12" s="10"/>
      <c r="H12" s="10"/>
      <c r="J12" s="8" t="s">
        <v>13</v>
      </c>
    </row>
    <row r="13" spans="2:39">
      <c r="B13" s="23"/>
      <c r="C13" s="25" t="s">
        <v>175</v>
      </c>
      <c r="D13" s="15">
        <f>0.17*(D8+D9)</f>
        <v>11900</v>
      </c>
      <c r="E13" s="15">
        <f t="shared" ref="E13:H13" si="1">0.17*(E8+E9)</f>
        <v>12750.000000000002</v>
      </c>
      <c r="F13" s="15">
        <f t="shared" si="1"/>
        <v>13600.000000000002</v>
      </c>
      <c r="G13" s="15">
        <f t="shared" si="1"/>
        <v>14450.000000000002</v>
      </c>
      <c r="H13" s="15">
        <f t="shared" si="1"/>
        <v>15300.000000000002</v>
      </c>
      <c r="J13" s="15">
        <f>SUM(D13:H13)</f>
        <v>68000</v>
      </c>
    </row>
    <row r="14" spans="2:39">
      <c r="B14" s="23"/>
      <c r="C14" s="25"/>
      <c r="D14" s="15"/>
      <c r="E14" s="15"/>
      <c r="F14" s="15"/>
      <c r="G14" s="15"/>
      <c r="H14" s="15"/>
      <c r="J14" s="15">
        <f t="shared" ref="J14:J15" si="2">SUM(D14:H14)</f>
        <v>0</v>
      </c>
    </row>
    <row r="15" spans="2:39">
      <c r="B15" s="23"/>
      <c r="C15" s="10"/>
      <c r="D15" s="15"/>
      <c r="E15" s="11"/>
      <c r="F15" s="11"/>
      <c r="G15" s="11"/>
      <c r="H15" s="11"/>
      <c r="J15" s="15">
        <f t="shared" si="2"/>
        <v>0</v>
      </c>
    </row>
    <row r="16" spans="2:39">
      <c r="B16" s="23"/>
      <c r="C16" s="9" t="s">
        <v>32</v>
      </c>
      <c r="D16" s="16">
        <f>SUM(D13:D15)</f>
        <v>11900</v>
      </c>
      <c r="E16" s="16">
        <f t="shared" ref="E16:J16" si="3">SUM(E13:E15)</f>
        <v>12750.000000000002</v>
      </c>
      <c r="F16" s="16">
        <f t="shared" si="3"/>
        <v>13600.000000000002</v>
      </c>
      <c r="G16" s="16">
        <f t="shared" si="3"/>
        <v>14450.000000000002</v>
      </c>
      <c r="H16" s="16">
        <f t="shared" si="3"/>
        <v>15300.000000000002</v>
      </c>
      <c r="J16" s="16">
        <f t="shared" si="3"/>
        <v>68000</v>
      </c>
    </row>
    <row r="17" spans="2:10">
      <c r="B17" s="23"/>
      <c r="C17" s="14" t="s">
        <v>33</v>
      </c>
      <c r="D17" s="13" t="s">
        <v>13</v>
      </c>
      <c r="E17" s="10"/>
      <c r="F17" s="10"/>
      <c r="G17" s="10"/>
      <c r="H17" s="10"/>
      <c r="J17" s="8" t="s">
        <v>13</v>
      </c>
    </row>
    <row r="18" spans="2:10">
      <c r="B18" s="23"/>
      <c r="C18" s="29" t="s">
        <v>176</v>
      </c>
      <c r="D18" s="15" t="s">
        <v>44</v>
      </c>
      <c r="E18" s="11" t="s">
        <v>44</v>
      </c>
      <c r="F18" s="11" t="s">
        <v>44</v>
      </c>
      <c r="G18" s="11"/>
      <c r="H18" s="11"/>
      <c r="J18" s="15"/>
    </row>
    <row r="19" spans="2:10">
      <c r="B19" s="23"/>
      <c r="C19" s="29" t="s">
        <v>177</v>
      </c>
      <c r="D19" s="15">
        <v>400</v>
      </c>
      <c r="E19" s="15">
        <v>400</v>
      </c>
      <c r="F19" s="15">
        <v>400</v>
      </c>
      <c r="G19" s="15">
        <v>400</v>
      </c>
      <c r="H19" s="15">
        <v>400</v>
      </c>
      <c r="I19" s="35"/>
      <c r="J19" s="15">
        <f>SUM(D19:H19)</f>
        <v>2000</v>
      </c>
    </row>
    <row r="20" spans="2:10">
      <c r="B20" s="23"/>
      <c r="C20" s="29" t="s">
        <v>178</v>
      </c>
      <c r="D20" s="15">
        <v>50</v>
      </c>
      <c r="E20" s="15">
        <v>50</v>
      </c>
      <c r="F20" s="15">
        <v>50</v>
      </c>
      <c r="G20" s="15">
        <v>50</v>
      </c>
      <c r="H20" s="15">
        <v>50</v>
      </c>
      <c r="I20" s="35"/>
      <c r="J20" s="15">
        <f t="shared" ref="J20:J25" si="4">SUM(D20:H20)</f>
        <v>250</v>
      </c>
    </row>
    <row r="21" spans="2:10">
      <c r="B21" s="23"/>
      <c r="C21" s="25" t="s">
        <v>179</v>
      </c>
      <c r="D21" s="15">
        <v>450</v>
      </c>
      <c r="E21" s="15">
        <v>450</v>
      </c>
      <c r="F21" s="15">
        <v>450</v>
      </c>
      <c r="G21" s="15">
        <v>450</v>
      </c>
      <c r="H21" s="15">
        <v>450</v>
      </c>
      <c r="I21" s="35"/>
      <c r="J21" s="15">
        <f t="shared" si="4"/>
        <v>2250</v>
      </c>
    </row>
    <row r="22" spans="2:10">
      <c r="B22" s="23"/>
      <c r="C22" s="29" t="s">
        <v>180</v>
      </c>
      <c r="D22" s="15">
        <v>248</v>
      </c>
      <c r="E22" s="15">
        <v>248</v>
      </c>
      <c r="F22" s="15">
        <v>248</v>
      </c>
      <c r="G22" s="15">
        <v>248</v>
      </c>
      <c r="H22" s="15">
        <v>248</v>
      </c>
      <c r="I22" s="35"/>
      <c r="J22" s="15">
        <f t="shared" si="4"/>
        <v>1240</v>
      </c>
    </row>
    <row r="23" spans="2:10">
      <c r="B23" s="23"/>
      <c r="C23" s="29" t="s">
        <v>181</v>
      </c>
      <c r="D23" s="15">
        <v>45</v>
      </c>
      <c r="E23" s="15">
        <v>45</v>
      </c>
      <c r="F23" s="15">
        <v>45</v>
      </c>
      <c r="G23" s="15">
        <v>45</v>
      </c>
      <c r="H23" s="15">
        <v>45</v>
      </c>
      <c r="I23" s="35"/>
      <c r="J23" s="15">
        <f t="shared" si="4"/>
        <v>225</v>
      </c>
    </row>
    <row r="24" spans="2:10">
      <c r="B24" s="23"/>
      <c r="C24" s="29" t="s">
        <v>182</v>
      </c>
      <c r="D24" s="15">
        <v>80</v>
      </c>
      <c r="E24" s="15">
        <v>80</v>
      </c>
      <c r="F24" s="15">
        <v>80</v>
      </c>
      <c r="G24" s="15">
        <v>80</v>
      </c>
      <c r="H24" s="15">
        <v>80</v>
      </c>
      <c r="I24" s="35"/>
      <c r="J24" s="15">
        <f t="shared" si="4"/>
        <v>400</v>
      </c>
    </row>
    <row r="25" spans="2:10" ht="30">
      <c r="B25" s="23"/>
      <c r="C25" s="25" t="s">
        <v>183</v>
      </c>
      <c r="D25" s="15">
        <v>328</v>
      </c>
      <c r="E25" s="15">
        <v>328</v>
      </c>
      <c r="F25" s="15">
        <v>328</v>
      </c>
      <c r="G25" s="15">
        <v>328</v>
      </c>
      <c r="H25" s="15">
        <v>328</v>
      </c>
      <c r="I25" s="35"/>
      <c r="J25" s="15">
        <f t="shared" si="4"/>
        <v>1640</v>
      </c>
    </row>
    <row r="26" spans="2:10">
      <c r="B26" s="23"/>
      <c r="C26" s="9" t="s">
        <v>40</v>
      </c>
      <c r="D26" s="16">
        <f>SUM(D19:D25)</f>
        <v>1601</v>
      </c>
      <c r="E26" s="16">
        <f t="shared" ref="E26:H26" si="5">SUM(E19:E25)</f>
        <v>1601</v>
      </c>
      <c r="F26" s="16">
        <f t="shared" si="5"/>
        <v>1601</v>
      </c>
      <c r="G26" s="16">
        <f t="shared" si="5"/>
        <v>1601</v>
      </c>
      <c r="H26" s="16">
        <f t="shared" si="5"/>
        <v>1601</v>
      </c>
      <c r="J26" s="16">
        <f>SUM(D26:H26)</f>
        <v>8005</v>
      </c>
    </row>
    <row r="27" spans="2:10">
      <c r="B27" s="23"/>
      <c r="C27" s="14" t="s">
        <v>41</v>
      </c>
      <c r="D27" s="15"/>
      <c r="E27" s="10"/>
      <c r="F27" s="10"/>
      <c r="G27" s="10"/>
      <c r="H27" s="10"/>
      <c r="J27" s="15" t="s">
        <v>42</v>
      </c>
    </row>
    <row r="28" spans="2:10">
      <c r="B28" s="23"/>
      <c r="C28" s="25" t="s">
        <v>184</v>
      </c>
      <c r="D28" s="15">
        <v>18000</v>
      </c>
      <c r="E28" s="10"/>
      <c r="F28" s="10"/>
      <c r="G28" s="10"/>
      <c r="H28" s="10"/>
      <c r="J28" s="15">
        <f>SUM(D28:H28)</f>
        <v>18000</v>
      </c>
    </row>
    <row r="29" spans="2:10">
      <c r="B29" s="23" t="s">
        <v>44</v>
      </c>
      <c r="C29" s="28" t="s">
        <v>44</v>
      </c>
      <c r="D29" s="13" t="s">
        <v>13</v>
      </c>
      <c r="E29" s="10"/>
      <c r="F29" s="10"/>
      <c r="G29" s="10"/>
      <c r="H29" s="10"/>
      <c r="J29" s="15">
        <f t="shared" ref="J29:J46" si="6">SUM(D29:H29)</f>
        <v>0</v>
      </c>
    </row>
    <row r="30" spans="2:10">
      <c r="B30" s="23"/>
      <c r="C30" s="9" t="s">
        <v>45</v>
      </c>
      <c r="D30" s="12">
        <f>SUM(D28:D29)</f>
        <v>18000</v>
      </c>
      <c r="E30" s="12">
        <f t="shared" ref="E30:H30" si="7">SUM(E28:E29)</f>
        <v>0</v>
      </c>
      <c r="F30" s="12">
        <f t="shared" si="7"/>
        <v>0</v>
      </c>
      <c r="G30" s="12">
        <f t="shared" si="7"/>
        <v>0</v>
      </c>
      <c r="H30" s="12">
        <f t="shared" si="7"/>
        <v>0</v>
      </c>
      <c r="J30" s="16">
        <f t="shared" si="6"/>
        <v>18000</v>
      </c>
    </row>
    <row r="31" spans="2:10">
      <c r="B31" s="23"/>
      <c r="C31" s="14" t="s">
        <v>46</v>
      </c>
      <c r="D31" s="13" t="s">
        <v>13</v>
      </c>
      <c r="E31" s="10"/>
      <c r="F31" s="10"/>
      <c r="G31" s="10"/>
      <c r="H31" s="10"/>
      <c r="J31" s="15"/>
    </row>
    <row r="32" spans="2:10">
      <c r="B32" s="23"/>
      <c r="C32" s="25" t="s">
        <v>185</v>
      </c>
      <c r="D32" s="15">
        <v>2500</v>
      </c>
      <c r="E32" s="15">
        <v>0</v>
      </c>
      <c r="F32" s="15">
        <v>0</v>
      </c>
      <c r="G32" s="15">
        <v>0</v>
      </c>
      <c r="H32" s="15">
        <v>0</v>
      </c>
      <c r="I32" s="35"/>
      <c r="J32" s="15">
        <f t="shared" si="6"/>
        <v>2500</v>
      </c>
    </row>
    <row r="33" spans="2:10">
      <c r="B33" s="23"/>
      <c r="C33" s="25"/>
      <c r="D33" s="15"/>
      <c r="E33" s="11"/>
      <c r="F33" s="11"/>
      <c r="G33" s="11"/>
      <c r="H33" s="11"/>
      <c r="J33" s="15">
        <f t="shared" si="6"/>
        <v>0</v>
      </c>
    </row>
    <row r="34" spans="2:10">
      <c r="B34" s="23"/>
      <c r="C34" s="9" t="s">
        <v>49</v>
      </c>
      <c r="D34" s="16">
        <f>SUM(D32:D33)</f>
        <v>2500</v>
      </c>
      <c r="E34" s="16">
        <f t="shared" ref="E34:H34" si="8">SUM(E32:E33)</f>
        <v>0</v>
      </c>
      <c r="F34" s="16">
        <f t="shared" si="8"/>
        <v>0</v>
      </c>
      <c r="G34" s="16">
        <f t="shared" si="8"/>
        <v>0</v>
      </c>
      <c r="H34" s="16">
        <f t="shared" si="8"/>
        <v>0</v>
      </c>
      <c r="J34" s="16">
        <f t="shared" si="6"/>
        <v>2500</v>
      </c>
    </row>
    <row r="35" spans="2:10">
      <c r="B35" s="23"/>
      <c r="C35" s="14" t="s">
        <v>50</v>
      </c>
      <c r="D35" s="13" t="s">
        <v>13</v>
      </c>
      <c r="E35" s="10"/>
      <c r="F35" s="10"/>
      <c r="G35" s="10"/>
      <c r="H35" s="10"/>
      <c r="J35" s="15"/>
    </row>
    <row r="36" spans="2:10" ht="60">
      <c r="B36" s="23"/>
      <c r="C36" s="25" t="s">
        <v>186</v>
      </c>
      <c r="D36" s="15">
        <v>1021200</v>
      </c>
      <c r="E36" s="15">
        <v>1021200</v>
      </c>
      <c r="F36" s="15">
        <v>1021200</v>
      </c>
      <c r="G36" s="15">
        <v>1021200</v>
      </c>
      <c r="H36" s="15">
        <v>1021200</v>
      </c>
      <c r="I36" s="35"/>
      <c r="J36" s="15">
        <f t="shared" si="6"/>
        <v>5106000</v>
      </c>
    </row>
    <row r="37" spans="2:10" ht="60">
      <c r="B37" s="23"/>
      <c r="C37" s="25" t="s">
        <v>187</v>
      </c>
      <c r="D37" s="15">
        <v>4500000</v>
      </c>
      <c r="E37" s="15">
        <v>4500000</v>
      </c>
      <c r="F37" s="15">
        <v>4500000</v>
      </c>
      <c r="G37" s="15">
        <v>4500000</v>
      </c>
      <c r="H37" s="15">
        <v>4500000</v>
      </c>
      <c r="I37" s="35"/>
      <c r="J37" s="15">
        <f t="shared" si="6"/>
        <v>22500000</v>
      </c>
    </row>
    <row r="38" spans="2:10" ht="60">
      <c r="B38" s="23"/>
      <c r="C38" s="25" t="s">
        <v>188</v>
      </c>
      <c r="D38" s="15">
        <v>15000000</v>
      </c>
      <c r="E38" s="15">
        <v>15000000</v>
      </c>
      <c r="F38" s="15">
        <v>15000000</v>
      </c>
      <c r="G38" s="15">
        <v>15000000</v>
      </c>
      <c r="H38" s="15">
        <v>15000000</v>
      </c>
      <c r="I38" s="35"/>
      <c r="J38" s="15">
        <f t="shared" si="6"/>
        <v>75000000</v>
      </c>
    </row>
    <row r="39" spans="2:10">
      <c r="B39" s="23"/>
      <c r="C39" s="25"/>
      <c r="D39" s="15"/>
      <c r="E39" s="11"/>
      <c r="F39" s="11"/>
      <c r="G39" s="11"/>
      <c r="H39" s="11"/>
      <c r="J39" s="15">
        <f t="shared" si="6"/>
        <v>0</v>
      </c>
    </row>
    <row r="40" spans="2:10">
      <c r="B40" s="23"/>
      <c r="C40" s="9" t="s">
        <v>52</v>
      </c>
      <c r="D40" s="16">
        <f>SUM(D36:D39)</f>
        <v>20521200</v>
      </c>
      <c r="E40" s="16">
        <f t="shared" ref="E40:H40" si="9">SUM(E36:E39)</f>
        <v>20521200</v>
      </c>
      <c r="F40" s="16">
        <f t="shared" si="9"/>
        <v>20521200</v>
      </c>
      <c r="G40" s="16">
        <f t="shared" si="9"/>
        <v>20521200</v>
      </c>
      <c r="H40" s="16">
        <f t="shared" si="9"/>
        <v>20521200</v>
      </c>
      <c r="J40" s="16">
        <f t="shared" si="6"/>
        <v>102606000</v>
      </c>
    </row>
    <row r="41" spans="2:10">
      <c r="B41" s="23"/>
      <c r="C41" s="14" t="s">
        <v>53</v>
      </c>
      <c r="D41" s="13" t="s">
        <v>13</v>
      </c>
      <c r="E41" s="10"/>
      <c r="F41" s="10"/>
      <c r="G41" s="10"/>
      <c r="H41" s="10"/>
      <c r="J41" s="15"/>
    </row>
    <row r="42" spans="2:10" ht="30">
      <c r="B42" s="23"/>
      <c r="C42" s="25" t="s">
        <v>189</v>
      </c>
      <c r="D42" s="15">
        <v>8000</v>
      </c>
      <c r="E42" s="44">
        <v>8000</v>
      </c>
      <c r="F42" s="44">
        <v>8000</v>
      </c>
      <c r="G42" s="44">
        <v>8000</v>
      </c>
      <c r="H42" s="44">
        <v>8000</v>
      </c>
      <c r="J42" s="15">
        <f t="shared" si="6"/>
        <v>40000</v>
      </c>
    </row>
    <row r="43" spans="2:10" ht="30">
      <c r="B43" s="23"/>
      <c r="C43" s="25" t="s">
        <v>190</v>
      </c>
      <c r="D43" s="15">
        <v>10000000</v>
      </c>
      <c r="E43" s="58">
        <v>10000000</v>
      </c>
      <c r="F43" s="58">
        <v>10000000</v>
      </c>
      <c r="G43" s="58">
        <v>10000000</v>
      </c>
      <c r="H43" s="58">
        <v>10000000</v>
      </c>
      <c r="J43" s="15">
        <f t="shared" si="6"/>
        <v>50000000</v>
      </c>
    </row>
    <row r="44" spans="2:10">
      <c r="B44" s="23"/>
      <c r="C44" s="10"/>
      <c r="D44" s="15"/>
      <c r="E44" s="11"/>
      <c r="F44" s="11"/>
      <c r="G44" s="11"/>
      <c r="H44" s="11"/>
      <c r="J44" s="15">
        <f t="shared" si="6"/>
        <v>0</v>
      </c>
    </row>
    <row r="45" spans="2:10">
      <c r="B45" s="24"/>
      <c r="C45" s="9" t="s">
        <v>57</v>
      </c>
      <c r="D45" s="16">
        <f>SUM(D42:D44)</f>
        <v>10008000</v>
      </c>
      <c r="E45" s="16">
        <f>SUM(E42:E44)</f>
        <v>10008000</v>
      </c>
      <c r="F45" s="16">
        <f>SUM(F42:F44)</f>
        <v>10008000</v>
      </c>
      <c r="G45" s="16">
        <f>SUM(G42:G44)</f>
        <v>10008000</v>
      </c>
      <c r="H45" s="16">
        <f>SUM(H42:H44)</f>
        <v>10008000</v>
      </c>
      <c r="J45" s="16">
        <f t="shared" si="6"/>
        <v>50040000</v>
      </c>
    </row>
    <row r="46" spans="2:10">
      <c r="B46" s="24"/>
      <c r="C46" s="9" t="s">
        <v>58</v>
      </c>
      <c r="D46" s="16">
        <f>SUM(D45,D40,D34,D30,D26,D16,D11)</f>
        <v>30633201</v>
      </c>
      <c r="E46" s="16">
        <f>SUM(E45,E40,E34,E30,E26,E16,E11)</f>
        <v>30618551</v>
      </c>
      <c r="F46" s="16">
        <f>SUM(F45,F40,F34,F30,F26,F16,F11)</f>
        <v>30624401</v>
      </c>
      <c r="G46" s="16">
        <f>SUM(G45,G40,G34,G30,G26,G16,G11)</f>
        <v>30630251</v>
      </c>
      <c r="H46" s="16">
        <f>SUM(H45,H40,H34,H30,H26,H16,H11)</f>
        <v>30636101</v>
      </c>
      <c r="J46" s="16">
        <f t="shared" si="6"/>
        <v>153142505</v>
      </c>
    </row>
    <row r="47" spans="2:10">
      <c r="B47" s="6"/>
      <c r="D47"/>
      <c r="E47"/>
      <c r="H47"/>
      <c r="I47"/>
      <c r="J47" t="s">
        <v>42</v>
      </c>
    </row>
    <row r="48" spans="2:10">
      <c r="B48" s="22" t="s">
        <v>59</v>
      </c>
      <c r="C48" s="17" t="s">
        <v>59</v>
      </c>
      <c r="D48" s="18"/>
      <c r="E48" s="18"/>
      <c r="F48" s="18"/>
      <c r="G48" s="18"/>
      <c r="H48" s="18"/>
      <c r="I48"/>
      <c r="J48" s="18" t="s">
        <v>42</v>
      </c>
    </row>
    <row r="49" spans="2:10">
      <c r="B49" s="23"/>
      <c r="C49" s="25"/>
      <c r="D49" s="13"/>
      <c r="E49" s="10"/>
      <c r="F49" s="10"/>
      <c r="G49" s="10"/>
      <c r="H49" s="10"/>
      <c r="J49" s="15">
        <f>SUM(D49:H49)</f>
        <v>0</v>
      </c>
    </row>
    <row r="50" spans="2:10">
      <c r="B50" s="23"/>
      <c r="C50" s="25"/>
      <c r="D50" s="13"/>
      <c r="E50" s="10"/>
      <c r="F50" s="10"/>
      <c r="G50" s="10"/>
      <c r="H50" s="10"/>
      <c r="J50" s="15">
        <f t="shared" ref="J50:J51" si="10">SUM(D50:H50)</f>
        <v>0</v>
      </c>
    </row>
    <row r="51" spans="2:10">
      <c r="B51" s="24"/>
      <c r="C51" s="9" t="s">
        <v>61</v>
      </c>
      <c r="D51" s="16">
        <f>SUM(D49:D50)</f>
        <v>0</v>
      </c>
      <c r="E51" s="16">
        <f t="shared" ref="E51:H51" si="11">SUM(E49:E50)</f>
        <v>0</v>
      </c>
      <c r="F51" s="16">
        <f t="shared" si="11"/>
        <v>0</v>
      </c>
      <c r="G51" s="16">
        <f t="shared" si="11"/>
        <v>0</v>
      </c>
      <c r="H51" s="16">
        <f t="shared" si="11"/>
        <v>0</v>
      </c>
      <c r="J51" s="16">
        <f t="shared" si="10"/>
        <v>0</v>
      </c>
    </row>
    <row r="52" spans="2:10" ht="15.75" thickBot="1">
      <c r="B52" s="6"/>
      <c r="D52"/>
      <c r="E52"/>
      <c r="H52"/>
      <c r="I52"/>
      <c r="J52" t="s">
        <v>42</v>
      </c>
    </row>
    <row r="53" spans="2:10" s="1" customFormat="1" ht="30.75" thickBot="1">
      <c r="B53" s="19" t="s">
        <v>62</v>
      </c>
      <c r="C53" s="19"/>
      <c r="D53" s="20">
        <f>SUM(D51,D46)</f>
        <v>30633201</v>
      </c>
      <c r="E53" s="20">
        <f t="shared" ref="E53:J53" si="12">SUM(E51,E46)</f>
        <v>30618551</v>
      </c>
      <c r="F53" s="20">
        <f t="shared" si="12"/>
        <v>30624401</v>
      </c>
      <c r="G53" s="20">
        <f t="shared" si="12"/>
        <v>30630251</v>
      </c>
      <c r="H53" s="20">
        <f t="shared" si="12"/>
        <v>30636101</v>
      </c>
      <c r="I53" s="7"/>
      <c r="J53" s="20">
        <f t="shared" si="12"/>
        <v>153142505</v>
      </c>
    </row>
    <row r="54" spans="2:10">
      <c r="B54" s="6"/>
    </row>
    <row r="55" spans="2:10">
      <c r="B55" s="6"/>
    </row>
    <row r="56" spans="2:10">
      <c r="B56" s="6"/>
    </row>
    <row r="57" spans="2:10">
      <c r="B57" s="6"/>
    </row>
    <row r="58" spans="2:10">
      <c r="B58" s="6"/>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M73"/>
  <sheetViews>
    <sheetView showGridLines="0" zoomScale="85" zoomScaleNormal="85" workbookViewId="0">
      <pane xSplit="3" ySplit="6" topLeftCell="D7" activePane="bottomRight" state="frozen"/>
      <selection pane="bottomRight" activeCell="P27" sqref="P27"/>
      <selection pane="bottomLeft" activeCell="R20" sqref="R20:W20"/>
      <selection pane="topRight" activeCell="R20" sqref="R20:W20"/>
    </sheetView>
  </sheetViews>
  <sheetFormatPr defaultColWidth="9.140625" defaultRowHeight="15"/>
  <cols>
    <col min="1" max="1" width="3.140625" customWidth="1"/>
    <col min="2" max="2" width="12.140625" customWidth="1"/>
    <col min="3" max="3" width="52.85546875" customWidth="1"/>
    <col min="4" max="4" width="12.85546875" style="6" customWidth="1"/>
    <col min="5" max="5" width="12.42578125" style="2" customWidth="1"/>
    <col min="6" max="6" width="12.7109375" customWidth="1"/>
    <col min="7" max="7" width="12.85546875" customWidth="1"/>
    <col min="8" max="8" width="13.42578125" style="2" customWidth="1"/>
    <col min="9" max="9" width="0.85546875" style="7" customWidth="1"/>
    <col min="10" max="10" width="14.42578125" customWidth="1"/>
    <col min="11" max="11" width="10.140625" customWidth="1"/>
  </cols>
  <sheetData>
    <row r="2" spans="2:39" ht="23.25">
      <c r="B2" s="30" t="s">
        <v>0</v>
      </c>
    </row>
    <row r="3" spans="2:39">
      <c r="B3" s="5"/>
    </row>
    <row r="4" spans="2:39">
      <c r="B4" s="5"/>
    </row>
    <row r="5" spans="2:39" ht="18.7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12</v>
      </c>
      <c r="D7" s="10" t="s">
        <v>13</v>
      </c>
      <c r="E7" s="10" t="s">
        <v>13</v>
      </c>
      <c r="F7" s="10" t="s">
        <v>13</v>
      </c>
      <c r="G7" s="10"/>
      <c r="H7" s="10" t="s">
        <v>13</v>
      </c>
      <c r="I7" s="7"/>
      <c r="J7" s="8" t="s">
        <v>13</v>
      </c>
      <c r="K7"/>
      <c r="L7"/>
      <c r="M7"/>
      <c r="N7"/>
      <c r="O7"/>
      <c r="P7"/>
      <c r="Q7"/>
      <c r="R7"/>
      <c r="S7"/>
      <c r="T7"/>
      <c r="U7"/>
      <c r="V7"/>
      <c r="W7"/>
      <c r="X7"/>
      <c r="Y7"/>
      <c r="Z7"/>
      <c r="AA7"/>
      <c r="AB7"/>
      <c r="AC7"/>
      <c r="AD7"/>
      <c r="AE7"/>
      <c r="AF7"/>
      <c r="AG7"/>
      <c r="AH7"/>
      <c r="AI7"/>
      <c r="AJ7"/>
      <c r="AK7"/>
      <c r="AL7"/>
      <c r="AM7"/>
    </row>
    <row r="8" spans="2:39" ht="30">
      <c r="B8" s="23"/>
      <c r="C8" s="25" t="s">
        <v>173</v>
      </c>
      <c r="D8" s="15">
        <v>40000</v>
      </c>
      <c r="E8" s="15">
        <v>42500</v>
      </c>
      <c r="F8" s="15">
        <v>45000</v>
      </c>
      <c r="G8" s="15">
        <v>47500</v>
      </c>
      <c r="H8" s="15">
        <v>50000</v>
      </c>
      <c r="I8" s="35">
        <v>450000</v>
      </c>
      <c r="J8" s="15">
        <f>SUM(D8:H8)</f>
        <v>225000</v>
      </c>
    </row>
    <row r="9" spans="2:39">
      <c r="B9" s="23"/>
      <c r="C9" s="25"/>
      <c r="D9" s="15"/>
      <c r="E9" s="15"/>
      <c r="F9" s="15"/>
      <c r="G9" s="15"/>
      <c r="H9" s="15"/>
      <c r="J9" s="15">
        <f>SUM(D9:H9)</f>
        <v>0</v>
      </c>
    </row>
    <row r="10" spans="2:39">
      <c r="B10" s="23"/>
      <c r="C10" s="27"/>
      <c r="D10" s="15"/>
      <c r="E10" s="11"/>
      <c r="F10" s="11"/>
      <c r="G10" s="11"/>
      <c r="H10" s="11"/>
      <c r="J10" s="15">
        <f>SUM(D10:H10)</f>
        <v>0</v>
      </c>
    </row>
    <row r="11" spans="2:39">
      <c r="B11" s="23"/>
      <c r="C11" s="9" t="s">
        <v>25</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c r="B12" s="23"/>
      <c r="C12" s="14" t="s">
        <v>26</v>
      </c>
      <c r="D12" s="13" t="s">
        <v>13</v>
      </c>
      <c r="E12" s="10"/>
      <c r="F12" s="10"/>
      <c r="G12" s="10"/>
      <c r="H12" s="10"/>
      <c r="J12" s="8" t="s">
        <v>13</v>
      </c>
    </row>
    <row r="13" spans="2:39">
      <c r="B13" s="23"/>
      <c r="C13" s="25" t="s">
        <v>175</v>
      </c>
      <c r="D13" s="15">
        <f>0.17*D11</f>
        <v>6800.0000000000009</v>
      </c>
      <c r="E13" s="15">
        <f t="shared" ref="E13:H13" si="1">0.17*E11</f>
        <v>7225.0000000000009</v>
      </c>
      <c r="F13" s="15">
        <f t="shared" si="1"/>
        <v>7650.0000000000009</v>
      </c>
      <c r="G13" s="15">
        <f t="shared" si="1"/>
        <v>8075.0000000000009</v>
      </c>
      <c r="H13" s="15">
        <f t="shared" si="1"/>
        <v>8500</v>
      </c>
      <c r="J13" s="15">
        <f>SUM(D13:H13)</f>
        <v>38250</v>
      </c>
    </row>
    <row r="14" spans="2:39">
      <c r="B14" s="23"/>
      <c r="C14" s="25"/>
      <c r="D14" s="15"/>
      <c r="E14" s="15"/>
      <c r="F14" s="15"/>
      <c r="G14" s="15"/>
      <c r="H14" s="15"/>
      <c r="J14" s="15">
        <f t="shared" ref="J14:J15" si="2">SUM(D14:H14)</f>
        <v>0</v>
      </c>
    </row>
    <row r="15" spans="2:39">
      <c r="B15" s="23"/>
      <c r="C15" s="10"/>
      <c r="D15" s="15"/>
      <c r="E15" s="11"/>
      <c r="F15" s="11"/>
      <c r="G15" s="11"/>
      <c r="H15" s="11"/>
      <c r="J15" s="15">
        <f t="shared" si="2"/>
        <v>0</v>
      </c>
    </row>
    <row r="16" spans="2:39">
      <c r="B16" s="23"/>
      <c r="C16" s="9" t="s">
        <v>32</v>
      </c>
      <c r="D16" s="16">
        <f>SUM(D13:D15)</f>
        <v>6800.0000000000009</v>
      </c>
      <c r="E16" s="16">
        <f t="shared" ref="E16:J16" si="3">SUM(E13:E15)</f>
        <v>7225.0000000000009</v>
      </c>
      <c r="F16" s="16">
        <f t="shared" si="3"/>
        <v>7650.0000000000009</v>
      </c>
      <c r="G16" s="16">
        <f t="shared" si="3"/>
        <v>8075.0000000000009</v>
      </c>
      <c r="H16" s="16">
        <f t="shared" si="3"/>
        <v>8500</v>
      </c>
      <c r="I16" s="7">
        <f t="shared" si="3"/>
        <v>0</v>
      </c>
      <c r="J16" s="16">
        <f t="shared" si="3"/>
        <v>38250</v>
      </c>
    </row>
    <row r="17" spans="2:10">
      <c r="B17" s="23"/>
      <c r="C17" s="14" t="s">
        <v>33</v>
      </c>
      <c r="D17" s="13" t="s">
        <v>13</v>
      </c>
      <c r="E17" s="10"/>
      <c r="F17" s="10"/>
      <c r="G17" s="10"/>
      <c r="H17" s="10"/>
      <c r="J17" s="8" t="s">
        <v>13</v>
      </c>
    </row>
    <row r="18" spans="2:10">
      <c r="B18" s="23"/>
      <c r="C18" s="25" t="s">
        <v>191</v>
      </c>
      <c r="D18" s="13"/>
      <c r="E18" s="10"/>
      <c r="F18" s="10"/>
      <c r="G18" s="10"/>
      <c r="H18" s="10"/>
      <c r="J18" s="15" t="s">
        <v>13</v>
      </c>
    </row>
    <row r="19" spans="2:10">
      <c r="B19" s="23"/>
      <c r="C19" s="29" t="s">
        <v>176</v>
      </c>
      <c r="D19" s="15" t="s">
        <v>44</v>
      </c>
      <c r="E19" s="11" t="s">
        <v>44</v>
      </c>
      <c r="F19" s="11" t="s">
        <v>44</v>
      </c>
      <c r="G19" s="11"/>
      <c r="H19" s="11"/>
      <c r="J19" s="15"/>
    </row>
    <row r="20" spans="2:10">
      <c r="B20" s="23"/>
      <c r="C20" s="29" t="s">
        <v>177</v>
      </c>
      <c r="D20" s="15">
        <v>400</v>
      </c>
      <c r="E20" s="15">
        <v>400</v>
      </c>
      <c r="F20" s="15">
        <v>400</v>
      </c>
      <c r="G20" s="15">
        <v>400</v>
      </c>
      <c r="H20" s="15">
        <v>400</v>
      </c>
      <c r="I20" s="35">
        <v>2000</v>
      </c>
      <c r="J20" s="15">
        <f>SUM(D20:H20)</f>
        <v>2000</v>
      </c>
    </row>
    <row r="21" spans="2:10">
      <c r="B21" s="23"/>
      <c r="C21" s="29" t="s">
        <v>178</v>
      </c>
      <c r="D21" s="15">
        <v>50</v>
      </c>
      <c r="E21" s="15">
        <v>50</v>
      </c>
      <c r="F21" s="15">
        <v>50</v>
      </c>
      <c r="G21" s="15">
        <v>50</v>
      </c>
      <c r="H21" s="15">
        <v>50</v>
      </c>
      <c r="I21" s="35">
        <v>250</v>
      </c>
      <c r="J21" s="15">
        <f t="shared" ref="J21:J26" si="4">SUM(D21:H21)</f>
        <v>250</v>
      </c>
    </row>
    <row r="22" spans="2:10">
      <c r="B22" s="23"/>
      <c r="C22" s="25" t="s">
        <v>179</v>
      </c>
      <c r="D22" s="15">
        <v>450</v>
      </c>
      <c r="E22" s="15">
        <v>450</v>
      </c>
      <c r="F22" s="15">
        <v>450</v>
      </c>
      <c r="G22" s="15">
        <v>450</v>
      </c>
      <c r="H22" s="15">
        <v>450</v>
      </c>
      <c r="I22" s="35">
        <v>2250</v>
      </c>
      <c r="J22" s="15">
        <f t="shared" si="4"/>
        <v>2250</v>
      </c>
    </row>
    <row r="23" spans="2:10">
      <c r="B23" s="23"/>
      <c r="C23" s="29" t="s">
        <v>180</v>
      </c>
      <c r="D23" s="15">
        <v>248</v>
      </c>
      <c r="E23" s="15">
        <v>248</v>
      </c>
      <c r="F23" s="15">
        <v>248</v>
      </c>
      <c r="G23" s="15">
        <v>248</v>
      </c>
      <c r="H23" s="15">
        <v>248</v>
      </c>
      <c r="I23" s="35">
        <v>1243</v>
      </c>
      <c r="J23" s="15">
        <f t="shared" si="4"/>
        <v>1240</v>
      </c>
    </row>
    <row r="24" spans="2:10">
      <c r="B24" s="23"/>
      <c r="C24" s="29" t="s">
        <v>181</v>
      </c>
      <c r="D24" s="15">
        <v>45</v>
      </c>
      <c r="E24" s="15">
        <v>45</v>
      </c>
      <c r="F24" s="15">
        <v>45</v>
      </c>
      <c r="G24" s="15">
        <v>45</v>
      </c>
      <c r="H24" s="15">
        <v>45</v>
      </c>
      <c r="I24" s="35">
        <v>225</v>
      </c>
      <c r="J24" s="15">
        <f t="shared" si="4"/>
        <v>225</v>
      </c>
    </row>
    <row r="25" spans="2:10">
      <c r="B25" s="23"/>
      <c r="C25" s="29" t="s">
        <v>182</v>
      </c>
      <c r="D25" s="15">
        <v>80</v>
      </c>
      <c r="E25" s="15">
        <v>80</v>
      </c>
      <c r="F25" s="15">
        <v>80</v>
      </c>
      <c r="G25" s="15">
        <v>80</v>
      </c>
      <c r="H25" s="15">
        <v>80</v>
      </c>
      <c r="I25" s="35">
        <v>400</v>
      </c>
      <c r="J25" s="15">
        <f t="shared" si="4"/>
        <v>400</v>
      </c>
    </row>
    <row r="26" spans="2:10" ht="30">
      <c r="B26" s="23"/>
      <c r="C26" s="25" t="s">
        <v>183</v>
      </c>
      <c r="D26" s="15">
        <v>328</v>
      </c>
      <c r="E26" s="15">
        <v>328</v>
      </c>
      <c r="F26" s="15">
        <v>328</v>
      </c>
      <c r="G26" s="15">
        <v>328</v>
      </c>
      <c r="H26" s="15">
        <v>328</v>
      </c>
      <c r="I26" s="35">
        <v>1638</v>
      </c>
      <c r="J26" s="15">
        <f t="shared" si="4"/>
        <v>1640</v>
      </c>
    </row>
    <row r="27" spans="2:10">
      <c r="B27" s="23"/>
      <c r="C27" s="9" t="s">
        <v>40</v>
      </c>
      <c r="D27" s="16">
        <f>SUM(D20:D26)</f>
        <v>1601</v>
      </c>
      <c r="E27" s="16">
        <f t="shared" ref="E27:H27" si="5">SUM(E20:E26)</f>
        <v>1601</v>
      </c>
      <c r="F27" s="16">
        <f t="shared" si="5"/>
        <v>1601</v>
      </c>
      <c r="G27" s="16">
        <f t="shared" si="5"/>
        <v>1601</v>
      </c>
      <c r="H27" s="16">
        <f t="shared" si="5"/>
        <v>1601</v>
      </c>
      <c r="J27" s="16">
        <f>SUM(D27:H27)</f>
        <v>8005</v>
      </c>
    </row>
    <row r="28" spans="2:10">
      <c r="B28" s="23"/>
      <c r="C28" s="14" t="s">
        <v>41</v>
      </c>
      <c r="D28" s="15"/>
      <c r="E28" s="10"/>
      <c r="F28" s="10"/>
      <c r="G28" s="10"/>
      <c r="H28" s="10"/>
      <c r="J28" s="15" t="s">
        <v>42</v>
      </c>
    </row>
    <row r="29" spans="2:10">
      <c r="B29" s="23"/>
      <c r="C29" s="25"/>
      <c r="D29" s="15"/>
      <c r="E29" s="10"/>
      <c r="F29" s="10"/>
      <c r="G29" s="10"/>
      <c r="H29" s="10"/>
      <c r="J29" s="15">
        <f>SUM(D29:H29)</f>
        <v>0</v>
      </c>
    </row>
    <row r="30" spans="2:10">
      <c r="B30" s="23" t="s">
        <v>44</v>
      </c>
      <c r="C30" s="28" t="s">
        <v>44</v>
      </c>
      <c r="D30" s="13" t="s">
        <v>13</v>
      </c>
      <c r="E30" s="10"/>
      <c r="F30" s="10"/>
      <c r="G30" s="10"/>
      <c r="H30" s="10"/>
      <c r="J30" s="15">
        <f t="shared" ref="J30:J51" si="6">SUM(D30:H30)</f>
        <v>0</v>
      </c>
    </row>
    <row r="31" spans="2:10">
      <c r="B31" s="23"/>
      <c r="C31" s="9" t="s">
        <v>45</v>
      </c>
      <c r="D31" s="12">
        <f>SUM(D29:D30)</f>
        <v>0</v>
      </c>
      <c r="E31" s="12">
        <f t="shared" ref="E31:H31" si="7">SUM(E29:E30)</f>
        <v>0</v>
      </c>
      <c r="F31" s="12">
        <f t="shared" si="7"/>
        <v>0</v>
      </c>
      <c r="G31" s="12">
        <f t="shared" si="7"/>
        <v>0</v>
      </c>
      <c r="H31" s="12">
        <f t="shared" si="7"/>
        <v>0</v>
      </c>
      <c r="J31" s="16">
        <f t="shared" si="6"/>
        <v>0</v>
      </c>
    </row>
    <row r="32" spans="2:10">
      <c r="B32" s="23"/>
      <c r="C32" s="14" t="s">
        <v>46</v>
      </c>
      <c r="D32" s="13" t="s">
        <v>13</v>
      </c>
      <c r="E32" s="10"/>
      <c r="F32" s="10"/>
      <c r="G32" s="10"/>
      <c r="H32" s="10"/>
      <c r="J32" s="15"/>
    </row>
    <row r="33" spans="2:10">
      <c r="B33" s="23"/>
      <c r="C33" s="25" t="s">
        <v>192</v>
      </c>
      <c r="D33" s="15">
        <v>5000</v>
      </c>
      <c r="E33" s="15">
        <v>0</v>
      </c>
      <c r="F33" s="15">
        <v>0</v>
      </c>
      <c r="G33" s="15">
        <v>0</v>
      </c>
      <c r="H33" s="15">
        <v>0</v>
      </c>
      <c r="I33" s="35">
        <v>5000</v>
      </c>
      <c r="J33" s="15">
        <f t="shared" si="6"/>
        <v>5000</v>
      </c>
    </row>
    <row r="34" spans="2:10">
      <c r="B34" s="23"/>
      <c r="C34" s="25"/>
      <c r="D34" s="15"/>
      <c r="E34" s="11"/>
      <c r="F34" s="11"/>
      <c r="G34" s="11"/>
      <c r="H34" s="11"/>
      <c r="J34" s="15">
        <f t="shared" si="6"/>
        <v>0</v>
      </c>
    </row>
    <row r="35" spans="2:10">
      <c r="B35" s="23"/>
      <c r="C35" s="9" t="s">
        <v>49</v>
      </c>
      <c r="D35" s="16">
        <f>SUM(D33:D34)</f>
        <v>5000</v>
      </c>
      <c r="E35" s="16">
        <f t="shared" ref="E35:H35" si="8">SUM(E33:E34)</f>
        <v>0</v>
      </c>
      <c r="F35" s="16">
        <f t="shared" si="8"/>
        <v>0</v>
      </c>
      <c r="G35" s="16">
        <f t="shared" si="8"/>
        <v>0</v>
      </c>
      <c r="H35" s="16">
        <f t="shared" si="8"/>
        <v>0</v>
      </c>
      <c r="J35" s="16">
        <f t="shared" si="6"/>
        <v>5000</v>
      </c>
    </row>
    <row r="36" spans="2:10">
      <c r="B36" s="23"/>
      <c r="C36" s="14" t="s">
        <v>50</v>
      </c>
      <c r="D36" s="13" t="s">
        <v>13</v>
      </c>
      <c r="E36" s="10"/>
      <c r="F36" s="10"/>
      <c r="G36" s="10"/>
      <c r="H36" s="10"/>
      <c r="J36" s="15"/>
    </row>
    <row r="37" spans="2:10">
      <c r="B37" s="23"/>
      <c r="C37" s="13"/>
      <c r="D37" s="15"/>
      <c r="E37" s="15"/>
      <c r="F37" s="15"/>
      <c r="G37" s="15"/>
      <c r="H37" s="15"/>
      <c r="I37" s="35"/>
      <c r="J37" s="15"/>
    </row>
    <row r="38" spans="2:10">
      <c r="B38" s="23"/>
      <c r="C38" s="13"/>
      <c r="D38" s="15"/>
      <c r="E38" s="15"/>
      <c r="F38" s="15"/>
      <c r="G38" s="15"/>
      <c r="H38" s="15"/>
      <c r="I38" s="35"/>
      <c r="J38" s="15"/>
    </row>
    <row r="39" spans="2:10">
      <c r="B39" s="23"/>
      <c r="C39" s="13"/>
      <c r="D39" s="15"/>
      <c r="E39" s="15"/>
      <c r="F39" s="15"/>
      <c r="G39" s="15"/>
      <c r="H39" s="15"/>
      <c r="I39" s="35"/>
      <c r="J39" s="15"/>
    </row>
    <row r="40" spans="2:10">
      <c r="B40" s="23"/>
      <c r="C40" s="60"/>
      <c r="D40" s="15"/>
      <c r="E40" s="15"/>
      <c r="F40" s="15"/>
      <c r="G40" s="15"/>
      <c r="H40" s="15"/>
      <c r="I40" s="35"/>
      <c r="J40" s="15"/>
    </row>
    <row r="41" spans="2:10">
      <c r="B41" s="23"/>
      <c r="C41" s="25"/>
      <c r="D41" s="15"/>
      <c r="E41" s="11"/>
      <c r="F41" s="11"/>
      <c r="G41" s="11"/>
      <c r="H41" s="11"/>
      <c r="J41" s="15">
        <f t="shared" si="6"/>
        <v>0</v>
      </c>
    </row>
    <row r="42" spans="2:10">
      <c r="B42" s="23"/>
      <c r="C42" s="9" t="s">
        <v>52</v>
      </c>
      <c r="D42" s="16">
        <f>SUM(D37:D41)</f>
        <v>0</v>
      </c>
      <c r="E42" s="16">
        <f t="shared" ref="E42:H42" si="9">SUM(E37:E41)</f>
        <v>0</v>
      </c>
      <c r="F42" s="16">
        <f t="shared" si="9"/>
        <v>0</v>
      </c>
      <c r="G42" s="16">
        <f t="shared" si="9"/>
        <v>0</v>
      </c>
      <c r="H42" s="16">
        <f t="shared" si="9"/>
        <v>0</v>
      </c>
      <c r="J42" s="16">
        <f t="shared" si="6"/>
        <v>0</v>
      </c>
    </row>
    <row r="43" spans="2:10">
      <c r="B43" s="23"/>
      <c r="C43" s="14" t="s">
        <v>53</v>
      </c>
      <c r="D43" s="13" t="s">
        <v>13</v>
      </c>
      <c r="E43" s="10"/>
      <c r="F43" s="10"/>
      <c r="G43" s="10"/>
      <c r="H43" s="10"/>
      <c r="J43" s="15"/>
    </row>
    <row r="44" spans="2:10" ht="45">
      <c r="B44" s="23"/>
      <c r="C44" s="25" t="s">
        <v>193</v>
      </c>
      <c r="D44" s="15">
        <v>75000</v>
      </c>
      <c r="E44" s="15">
        <v>75000</v>
      </c>
      <c r="F44" s="15">
        <v>75000</v>
      </c>
      <c r="G44" s="15">
        <v>75000</v>
      </c>
      <c r="H44" s="15">
        <v>75000</v>
      </c>
      <c r="I44" s="35">
        <v>375000</v>
      </c>
      <c r="J44" s="15">
        <f t="shared" si="6"/>
        <v>375000</v>
      </c>
    </row>
    <row r="45" spans="2:10" ht="75">
      <c r="B45" s="23"/>
      <c r="C45" s="25" t="s">
        <v>194</v>
      </c>
      <c r="D45" s="15">
        <v>125000</v>
      </c>
      <c r="E45" s="15">
        <v>156250</v>
      </c>
      <c r="F45" s="15">
        <v>156250</v>
      </c>
      <c r="G45" s="15">
        <v>156250</v>
      </c>
      <c r="H45" s="15">
        <v>156250</v>
      </c>
      <c r="I45" s="35">
        <v>781250</v>
      </c>
      <c r="J45" s="15">
        <f t="shared" si="6"/>
        <v>750000</v>
      </c>
    </row>
    <row r="46" spans="2:10" ht="90">
      <c r="B46" s="23"/>
      <c r="C46" s="25" t="s">
        <v>195</v>
      </c>
      <c r="D46" s="15">
        <v>333332</v>
      </c>
      <c r="E46" s="15">
        <v>416667</v>
      </c>
      <c r="F46" s="15">
        <v>416667</v>
      </c>
      <c r="G46" s="15">
        <v>416667</v>
      </c>
      <c r="H46" s="15">
        <v>416667</v>
      </c>
      <c r="I46" s="35">
        <v>2083335</v>
      </c>
      <c r="J46" s="15">
        <f t="shared" si="6"/>
        <v>2000000</v>
      </c>
    </row>
    <row r="47" spans="2:10">
      <c r="B47" s="23"/>
      <c r="C47" s="25"/>
      <c r="D47" s="15"/>
      <c r="E47" s="11"/>
      <c r="F47" s="11"/>
      <c r="G47" s="11"/>
      <c r="H47" s="11"/>
      <c r="J47" s="15">
        <f t="shared" si="6"/>
        <v>0</v>
      </c>
    </row>
    <row r="48" spans="2:10">
      <c r="B48" s="23"/>
      <c r="C48" s="25"/>
      <c r="D48" s="15"/>
      <c r="E48" s="11"/>
      <c r="F48" s="11"/>
      <c r="G48" s="11"/>
      <c r="H48" s="11"/>
      <c r="J48" s="15">
        <f t="shared" si="6"/>
        <v>0</v>
      </c>
    </row>
    <row r="49" spans="2:10">
      <c r="B49" s="23"/>
      <c r="C49" s="10"/>
      <c r="D49" s="15"/>
      <c r="E49" s="11"/>
      <c r="F49" s="11"/>
      <c r="G49" s="11"/>
      <c r="H49" s="11"/>
      <c r="J49" s="15">
        <f t="shared" si="6"/>
        <v>0</v>
      </c>
    </row>
    <row r="50" spans="2:10">
      <c r="B50" s="24"/>
      <c r="C50" s="9" t="s">
        <v>57</v>
      </c>
      <c r="D50" s="16">
        <f>SUM(D44:D49)</f>
        <v>533332</v>
      </c>
      <c r="E50" s="16">
        <f t="shared" ref="E50:H50" si="10">SUM(E44:E49)</f>
        <v>647917</v>
      </c>
      <c r="F50" s="16">
        <f t="shared" si="10"/>
        <v>647917</v>
      </c>
      <c r="G50" s="16">
        <f t="shared" si="10"/>
        <v>647917</v>
      </c>
      <c r="H50" s="16">
        <f t="shared" si="10"/>
        <v>647917</v>
      </c>
      <c r="J50" s="16">
        <f t="shared" si="6"/>
        <v>3125000</v>
      </c>
    </row>
    <row r="51" spans="2:10">
      <c r="B51" s="24"/>
      <c r="C51" s="9" t="s">
        <v>58</v>
      </c>
      <c r="D51" s="16">
        <f>SUM(D50,D42,D35,D31,D27,D16,D11)</f>
        <v>586733</v>
      </c>
      <c r="E51" s="16">
        <f t="shared" ref="E51:H51" si="11">SUM(E50,E42,E35,E31,E27,E16,E11)</f>
        <v>699243</v>
      </c>
      <c r="F51" s="16">
        <f t="shared" si="11"/>
        <v>702168</v>
      </c>
      <c r="G51" s="16">
        <f t="shared" si="11"/>
        <v>705093</v>
      </c>
      <c r="H51" s="16">
        <f t="shared" si="11"/>
        <v>708018</v>
      </c>
      <c r="J51" s="16">
        <f t="shared" si="6"/>
        <v>3401255</v>
      </c>
    </row>
    <row r="52" spans="2:10">
      <c r="B52" s="6"/>
      <c r="D52"/>
      <c r="E52"/>
      <c r="H52"/>
      <c r="I52"/>
      <c r="J52" t="s">
        <v>42</v>
      </c>
    </row>
    <row r="53" spans="2:10">
      <c r="B53" s="22" t="s">
        <v>59</v>
      </c>
      <c r="C53" s="17" t="s">
        <v>59</v>
      </c>
      <c r="D53" s="18"/>
      <c r="E53" s="18"/>
      <c r="F53" s="18"/>
      <c r="G53" s="18"/>
      <c r="H53" s="18"/>
      <c r="I53"/>
      <c r="J53" s="18" t="s">
        <v>42</v>
      </c>
    </row>
    <row r="54" spans="2:10">
      <c r="B54" s="23"/>
      <c r="C54" s="25"/>
      <c r="D54" s="13"/>
      <c r="E54" s="10"/>
      <c r="F54" s="10"/>
      <c r="G54" s="10"/>
      <c r="H54" s="10"/>
      <c r="J54" s="15">
        <f>SUM(D54:H54)</f>
        <v>0</v>
      </c>
    </row>
    <row r="55" spans="2:10">
      <c r="B55" s="23"/>
      <c r="C55" s="25"/>
      <c r="D55" s="13"/>
      <c r="E55" s="10"/>
      <c r="F55" s="10"/>
      <c r="G55" s="10"/>
      <c r="H55" s="10"/>
      <c r="J55" s="15">
        <f t="shared" ref="J55:J56" si="12">SUM(D55:H55)</f>
        <v>0</v>
      </c>
    </row>
    <row r="56" spans="2:10">
      <c r="B56" s="24"/>
      <c r="C56" s="9" t="s">
        <v>61</v>
      </c>
      <c r="D56" s="16">
        <f>SUM(D54:D55)</f>
        <v>0</v>
      </c>
      <c r="E56" s="16">
        <f t="shared" ref="E56:H56" si="13">SUM(E54:E55)</f>
        <v>0</v>
      </c>
      <c r="F56" s="16">
        <f t="shared" si="13"/>
        <v>0</v>
      </c>
      <c r="G56" s="16">
        <f t="shared" si="13"/>
        <v>0</v>
      </c>
      <c r="H56" s="16">
        <f t="shared" si="13"/>
        <v>0</v>
      </c>
      <c r="J56" s="16">
        <f t="shared" si="12"/>
        <v>0</v>
      </c>
    </row>
    <row r="57" spans="2:10" ht="15.75" thickBot="1">
      <c r="B57" s="6"/>
      <c r="D57"/>
      <c r="E57"/>
      <c r="H57"/>
      <c r="I57"/>
      <c r="J57" t="s">
        <v>42</v>
      </c>
    </row>
    <row r="58" spans="2:10" s="1" customFormat="1" ht="30.75" thickBot="1">
      <c r="B58" s="19" t="s">
        <v>62</v>
      </c>
      <c r="C58" s="19"/>
      <c r="D58" s="20">
        <f>SUM(D56,D51)</f>
        <v>586733</v>
      </c>
      <c r="E58" s="20">
        <f t="shared" ref="E58:J58" si="14">SUM(E56,E51)</f>
        <v>699243</v>
      </c>
      <c r="F58" s="20">
        <f t="shared" si="14"/>
        <v>702168</v>
      </c>
      <c r="G58" s="20">
        <f t="shared" si="14"/>
        <v>705093</v>
      </c>
      <c r="H58" s="20">
        <f t="shared" si="14"/>
        <v>708018</v>
      </c>
      <c r="I58" s="7">
        <f>SUM(I56,I51)</f>
        <v>0</v>
      </c>
      <c r="J58" s="20">
        <f t="shared" si="14"/>
        <v>3401255</v>
      </c>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sheetData>
  <pageMargins left="0.7" right="0.7" top="0.75" bottom="0.75" header="0.3" footer="0.3"/>
  <pageSetup orientation="portrait" r:id="rId1"/>
  <ignoredErrors>
    <ignoredError sqref="J44:J46 J20:J26 J33 J8" formulaRang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B2:AM73"/>
  <sheetViews>
    <sheetView showGridLines="0" zoomScale="85" zoomScaleNormal="85" workbookViewId="0">
      <pane xSplit="3" ySplit="6" topLeftCell="D7" activePane="bottomRight" state="frozen"/>
      <selection pane="bottomRight" activeCell="U40" sqref="U40"/>
      <selection pane="bottomLeft" activeCell="R20" sqref="R20:W20"/>
      <selection pane="topRight" activeCell="R20" sqref="R20:W20"/>
    </sheetView>
  </sheetViews>
  <sheetFormatPr defaultColWidth="9.140625" defaultRowHeight="15"/>
  <cols>
    <col min="1" max="1" width="3.140625" customWidth="1"/>
    <col min="2" max="2" width="12.140625" customWidth="1"/>
    <col min="3" max="3" width="52.85546875" customWidth="1"/>
    <col min="4" max="4" width="12.7109375" style="6" customWidth="1"/>
    <col min="5" max="5" width="12.5703125" style="2" customWidth="1"/>
    <col min="6" max="7" width="12.42578125" customWidth="1"/>
    <col min="8" max="8" width="12.5703125" style="2" customWidth="1"/>
    <col min="9" max="9" width="0.85546875" style="7" customWidth="1"/>
    <col min="10" max="10" width="13.5703125" customWidth="1"/>
    <col min="11" max="11" width="10.140625" customWidth="1"/>
  </cols>
  <sheetData>
    <row r="2" spans="2:39" ht="23.25">
      <c r="B2" s="30" t="s">
        <v>0</v>
      </c>
    </row>
    <row r="3" spans="2:39">
      <c r="B3" s="5"/>
    </row>
    <row r="4" spans="2:39">
      <c r="B4" s="5"/>
    </row>
    <row r="5" spans="2:39" ht="18.7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12</v>
      </c>
      <c r="D7" s="10" t="s">
        <v>13</v>
      </c>
      <c r="E7" s="10" t="s">
        <v>13</v>
      </c>
      <c r="F7" s="10" t="s">
        <v>13</v>
      </c>
      <c r="G7" s="10"/>
      <c r="H7" s="10" t="s">
        <v>13</v>
      </c>
      <c r="I7" s="7"/>
      <c r="J7" s="8" t="s">
        <v>13</v>
      </c>
      <c r="K7"/>
      <c r="L7"/>
      <c r="M7"/>
      <c r="N7"/>
      <c r="O7"/>
      <c r="P7"/>
      <c r="Q7"/>
      <c r="R7"/>
      <c r="S7"/>
      <c r="T7"/>
      <c r="U7"/>
      <c r="V7"/>
      <c r="W7"/>
      <c r="X7"/>
      <c r="Y7"/>
      <c r="Z7"/>
      <c r="AA7"/>
      <c r="AB7"/>
      <c r="AC7"/>
      <c r="AD7"/>
      <c r="AE7"/>
      <c r="AF7"/>
      <c r="AG7"/>
      <c r="AH7"/>
      <c r="AI7"/>
      <c r="AJ7"/>
      <c r="AK7"/>
      <c r="AL7"/>
      <c r="AM7"/>
    </row>
    <row r="8" spans="2:39" ht="30">
      <c r="B8" s="23"/>
      <c r="C8" s="25" t="s">
        <v>196</v>
      </c>
      <c r="D8" s="15">
        <v>40000</v>
      </c>
      <c r="E8" s="15">
        <v>42500</v>
      </c>
      <c r="F8" s="15">
        <v>45000</v>
      </c>
      <c r="G8" s="15">
        <v>47500</v>
      </c>
      <c r="H8" s="15">
        <v>50000</v>
      </c>
      <c r="I8" s="35">
        <v>450000</v>
      </c>
      <c r="J8" s="15">
        <f>SUM(D8:H8)</f>
        <v>225000</v>
      </c>
    </row>
    <row r="9" spans="2:39" ht="30">
      <c r="B9" s="23"/>
      <c r="C9" s="25" t="s">
        <v>174</v>
      </c>
      <c r="D9" s="15">
        <v>30000</v>
      </c>
      <c r="E9" s="15">
        <v>32500</v>
      </c>
      <c r="F9" s="15">
        <v>35000</v>
      </c>
      <c r="G9" s="15">
        <v>37500</v>
      </c>
      <c r="H9" s="15">
        <v>40000</v>
      </c>
      <c r="J9" s="15">
        <f>SUM(D9:H9)</f>
        <v>175000</v>
      </c>
    </row>
    <row r="10" spans="2:39">
      <c r="B10" s="23"/>
      <c r="C10" s="27"/>
      <c r="D10" s="15"/>
      <c r="E10" s="11"/>
      <c r="F10" s="11"/>
      <c r="G10" s="11"/>
      <c r="H10" s="11"/>
      <c r="J10" s="15">
        <f>SUM(D10:H10)</f>
        <v>0</v>
      </c>
    </row>
    <row r="11" spans="2:39">
      <c r="B11" s="23"/>
      <c r="C11" s="9" t="s">
        <v>25</v>
      </c>
      <c r="D11" s="16">
        <f>SUM(D8:D10)</f>
        <v>70000</v>
      </c>
      <c r="E11" s="16">
        <f t="shared" ref="E11:J11" si="0">SUM(E8:E10)</f>
        <v>75000</v>
      </c>
      <c r="F11" s="16">
        <f t="shared" si="0"/>
        <v>80000</v>
      </c>
      <c r="G11" s="16">
        <f t="shared" si="0"/>
        <v>85000</v>
      </c>
      <c r="H11" s="16">
        <f t="shared" si="0"/>
        <v>90000</v>
      </c>
      <c r="I11" s="7">
        <f t="shared" si="0"/>
        <v>450000</v>
      </c>
      <c r="J11" s="16">
        <f t="shared" si="0"/>
        <v>400000</v>
      </c>
    </row>
    <row r="12" spans="2:39">
      <c r="B12" s="23"/>
      <c r="C12" s="14" t="s">
        <v>26</v>
      </c>
      <c r="D12" s="13" t="s">
        <v>13</v>
      </c>
      <c r="E12" s="10"/>
      <c r="F12" s="10"/>
      <c r="G12" s="10"/>
      <c r="H12" s="10"/>
      <c r="J12" s="8" t="s">
        <v>13</v>
      </c>
    </row>
    <row r="13" spans="2:39">
      <c r="B13" s="23"/>
      <c r="C13" s="25" t="s">
        <v>175</v>
      </c>
      <c r="D13" s="15">
        <f>0.17*D11</f>
        <v>11900</v>
      </c>
      <c r="E13" s="15">
        <f t="shared" ref="E13:H13" si="1">0.17*E11</f>
        <v>12750.000000000002</v>
      </c>
      <c r="F13" s="15">
        <f t="shared" si="1"/>
        <v>13600.000000000002</v>
      </c>
      <c r="G13" s="15">
        <f t="shared" si="1"/>
        <v>14450.000000000002</v>
      </c>
      <c r="H13" s="15">
        <f t="shared" si="1"/>
        <v>15300.000000000002</v>
      </c>
      <c r="J13" s="15">
        <f>SUM(D13:H13)</f>
        <v>68000</v>
      </c>
    </row>
    <row r="14" spans="2:39">
      <c r="B14" s="23"/>
      <c r="C14" s="25"/>
      <c r="D14" s="15"/>
      <c r="E14" s="15"/>
      <c r="F14" s="15"/>
      <c r="G14" s="15"/>
      <c r="H14" s="15"/>
      <c r="J14" s="15">
        <f t="shared" ref="J14:J15" si="2">SUM(D14:H14)</f>
        <v>0</v>
      </c>
    </row>
    <row r="15" spans="2:39">
      <c r="B15" s="23"/>
      <c r="C15" s="10"/>
      <c r="D15" s="15"/>
      <c r="E15" s="11"/>
      <c r="F15" s="11"/>
      <c r="G15" s="11"/>
      <c r="H15" s="11"/>
      <c r="J15" s="15">
        <f t="shared" si="2"/>
        <v>0</v>
      </c>
    </row>
    <row r="16" spans="2:39">
      <c r="B16" s="23"/>
      <c r="C16" s="9" t="s">
        <v>32</v>
      </c>
      <c r="D16" s="16">
        <f>SUM(D13:D15)</f>
        <v>11900</v>
      </c>
      <c r="E16" s="16">
        <f t="shared" ref="E16:J16" si="3">SUM(E13:E15)</f>
        <v>12750.000000000002</v>
      </c>
      <c r="F16" s="16">
        <f t="shared" si="3"/>
        <v>13600.000000000002</v>
      </c>
      <c r="G16" s="16">
        <f t="shared" si="3"/>
        <v>14450.000000000002</v>
      </c>
      <c r="H16" s="16">
        <f t="shared" si="3"/>
        <v>15300.000000000002</v>
      </c>
      <c r="I16" s="7">
        <f t="shared" si="3"/>
        <v>0</v>
      </c>
      <c r="J16" s="16">
        <f t="shared" si="3"/>
        <v>68000</v>
      </c>
    </row>
    <row r="17" spans="2:10">
      <c r="B17" s="23"/>
      <c r="C17" s="14" t="s">
        <v>33</v>
      </c>
      <c r="D17" s="13" t="s">
        <v>13</v>
      </c>
      <c r="E17" s="10"/>
      <c r="F17" s="10"/>
      <c r="G17" s="10"/>
      <c r="H17" s="10"/>
      <c r="J17" s="8" t="s">
        <v>13</v>
      </c>
    </row>
    <row r="18" spans="2:10">
      <c r="B18" s="23"/>
      <c r="C18" s="25" t="s">
        <v>191</v>
      </c>
      <c r="D18" s="13"/>
      <c r="E18" s="10"/>
      <c r="F18" s="10"/>
      <c r="G18" s="10"/>
      <c r="H18" s="10"/>
      <c r="J18" s="15" t="s">
        <v>13</v>
      </c>
    </row>
    <row r="19" spans="2:10">
      <c r="B19" s="23"/>
      <c r="C19" s="29" t="s">
        <v>176</v>
      </c>
      <c r="D19" s="15" t="s">
        <v>44</v>
      </c>
      <c r="E19" s="11" t="s">
        <v>44</v>
      </c>
      <c r="F19" s="11" t="s">
        <v>44</v>
      </c>
      <c r="G19" s="11"/>
      <c r="H19" s="11"/>
      <c r="J19" s="15"/>
    </row>
    <row r="20" spans="2:10">
      <c r="B20" s="23"/>
      <c r="C20" s="29" t="s">
        <v>177</v>
      </c>
      <c r="D20" s="15">
        <v>400</v>
      </c>
      <c r="E20" s="15">
        <v>400</v>
      </c>
      <c r="F20" s="15">
        <v>400</v>
      </c>
      <c r="G20" s="15">
        <v>400</v>
      </c>
      <c r="H20" s="15">
        <v>400</v>
      </c>
      <c r="I20" s="35">
        <v>2000</v>
      </c>
      <c r="J20" s="15">
        <f>SUM(D20:H20)</f>
        <v>2000</v>
      </c>
    </row>
    <row r="21" spans="2:10">
      <c r="B21" s="23"/>
      <c r="C21" s="29" t="s">
        <v>178</v>
      </c>
      <c r="D21" s="15">
        <v>50</v>
      </c>
      <c r="E21" s="15">
        <v>50</v>
      </c>
      <c r="F21" s="15">
        <v>50</v>
      </c>
      <c r="G21" s="15">
        <v>50</v>
      </c>
      <c r="H21" s="15">
        <v>50</v>
      </c>
      <c r="I21" s="35">
        <v>250</v>
      </c>
      <c r="J21" s="15">
        <f t="shared" ref="J21:J26" si="4">SUM(D21:H21)</f>
        <v>250</v>
      </c>
    </row>
    <row r="22" spans="2:10">
      <c r="B22" s="23"/>
      <c r="C22" s="25" t="s">
        <v>197</v>
      </c>
      <c r="D22" s="15">
        <v>600</v>
      </c>
      <c r="E22" s="15">
        <v>600</v>
      </c>
      <c r="F22" s="15">
        <v>600</v>
      </c>
      <c r="G22" s="15">
        <v>600</v>
      </c>
      <c r="H22" s="15">
        <v>600</v>
      </c>
      <c r="I22" s="35">
        <v>2250</v>
      </c>
      <c r="J22" s="15">
        <f t="shared" si="4"/>
        <v>3000</v>
      </c>
    </row>
    <row r="23" spans="2:10">
      <c r="B23" s="23"/>
      <c r="C23" s="29" t="s">
        <v>180</v>
      </c>
      <c r="D23" s="15">
        <v>245</v>
      </c>
      <c r="E23" s="15">
        <v>245</v>
      </c>
      <c r="F23" s="15">
        <v>245</v>
      </c>
      <c r="G23" s="15">
        <v>245</v>
      </c>
      <c r="H23" s="15">
        <v>245</v>
      </c>
      <c r="I23" s="35">
        <v>1243</v>
      </c>
      <c r="J23" s="15">
        <f t="shared" si="4"/>
        <v>1225</v>
      </c>
    </row>
    <row r="24" spans="2:10">
      <c r="B24" s="23"/>
      <c r="C24" s="29" t="s">
        <v>181</v>
      </c>
      <c r="D24" s="15">
        <v>45</v>
      </c>
      <c r="E24" s="15">
        <v>45</v>
      </c>
      <c r="F24" s="15">
        <v>45</v>
      </c>
      <c r="G24" s="15">
        <v>45</v>
      </c>
      <c r="H24" s="15">
        <v>45</v>
      </c>
      <c r="I24" s="35">
        <v>225</v>
      </c>
      <c r="J24" s="15">
        <f t="shared" si="4"/>
        <v>225</v>
      </c>
    </row>
    <row r="25" spans="2:10">
      <c r="B25" s="23"/>
      <c r="C25" s="29" t="s">
        <v>182</v>
      </c>
      <c r="D25" s="15">
        <v>80</v>
      </c>
      <c r="E25" s="15">
        <v>80</v>
      </c>
      <c r="F25" s="15">
        <v>80</v>
      </c>
      <c r="G25" s="15">
        <v>80</v>
      </c>
      <c r="H25" s="15">
        <v>80</v>
      </c>
      <c r="I25" s="35">
        <v>400</v>
      </c>
      <c r="J25" s="15">
        <f t="shared" si="4"/>
        <v>400</v>
      </c>
    </row>
    <row r="26" spans="2:10">
      <c r="B26" s="23"/>
      <c r="C26" s="25"/>
      <c r="D26" s="15"/>
      <c r="E26" s="15"/>
      <c r="F26" s="15"/>
      <c r="G26" s="15"/>
      <c r="H26" s="15"/>
      <c r="I26" s="35">
        <v>1638</v>
      </c>
      <c r="J26" s="15">
        <f t="shared" si="4"/>
        <v>0</v>
      </c>
    </row>
    <row r="27" spans="2:10">
      <c r="B27" s="23"/>
      <c r="C27" s="9" t="s">
        <v>40</v>
      </c>
      <c r="D27" s="16">
        <f>SUM(D20:D26)</f>
        <v>1420</v>
      </c>
      <c r="E27" s="16">
        <f t="shared" ref="E27:H27" si="5">SUM(E20:E26)</f>
        <v>1420</v>
      </c>
      <c r="F27" s="16">
        <f t="shared" si="5"/>
        <v>1420</v>
      </c>
      <c r="G27" s="16">
        <f t="shared" si="5"/>
        <v>1420</v>
      </c>
      <c r="H27" s="16">
        <f t="shared" si="5"/>
        <v>1420</v>
      </c>
      <c r="J27" s="16">
        <f>SUM(D27:H27)</f>
        <v>7100</v>
      </c>
    </row>
    <row r="28" spans="2:10">
      <c r="B28" s="23"/>
      <c r="C28" s="14" t="s">
        <v>41</v>
      </c>
      <c r="D28" s="15"/>
      <c r="E28" s="10"/>
      <c r="F28" s="10"/>
      <c r="G28" s="10"/>
      <c r="H28" s="10"/>
      <c r="J28" s="15" t="s">
        <v>42</v>
      </c>
    </row>
    <row r="29" spans="2:10">
      <c r="B29" s="23"/>
      <c r="C29" s="25"/>
      <c r="D29" s="15"/>
      <c r="E29" s="10"/>
      <c r="F29" s="10"/>
      <c r="G29" s="10"/>
      <c r="H29" s="10"/>
      <c r="J29" s="15">
        <f>SUM(D29:H29)</f>
        <v>0</v>
      </c>
    </row>
    <row r="30" spans="2:10">
      <c r="B30" s="23" t="s">
        <v>44</v>
      </c>
      <c r="C30" s="28" t="s">
        <v>44</v>
      </c>
      <c r="D30" s="13" t="s">
        <v>13</v>
      </c>
      <c r="E30" s="10"/>
      <c r="F30" s="10"/>
      <c r="G30" s="10"/>
      <c r="H30" s="10"/>
      <c r="J30" s="15">
        <f t="shared" ref="J30:J51" si="6">SUM(D30:H30)</f>
        <v>0</v>
      </c>
    </row>
    <row r="31" spans="2:10">
      <c r="B31" s="23"/>
      <c r="C31" s="9" t="s">
        <v>45</v>
      </c>
      <c r="D31" s="12">
        <f>SUM(D29:D30)</f>
        <v>0</v>
      </c>
      <c r="E31" s="12">
        <f t="shared" ref="E31:H31" si="7">SUM(E29:E30)</f>
        <v>0</v>
      </c>
      <c r="F31" s="12">
        <f t="shared" si="7"/>
        <v>0</v>
      </c>
      <c r="G31" s="12">
        <f t="shared" si="7"/>
        <v>0</v>
      </c>
      <c r="H31" s="12">
        <f t="shared" si="7"/>
        <v>0</v>
      </c>
      <c r="J31" s="16">
        <f t="shared" si="6"/>
        <v>0</v>
      </c>
    </row>
    <row r="32" spans="2:10">
      <c r="B32" s="23"/>
      <c r="C32" s="14" t="s">
        <v>46</v>
      </c>
      <c r="D32" s="13" t="s">
        <v>13</v>
      </c>
      <c r="E32" s="10"/>
      <c r="F32" s="10"/>
      <c r="G32" s="10"/>
      <c r="H32" s="10"/>
      <c r="J32" s="15"/>
    </row>
    <row r="33" spans="2:10">
      <c r="B33" s="23"/>
      <c r="C33" s="25" t="s">
        <v>185</v>
      </c>
      <c r="D33" s="15">
        <v>2500</v>
      </c>
      <c r="E33" s="15">
        <v>0</v>
      </c>
      <c r="F33" s="15">
        <v>0</v>
      </c>
      <c r="G33" s="15">
        <v>0</v>
      </c>
      <c r="H33" s="15">
        <v>0</v>
      </c>
      <c r="I33" s="35">
        <v>5000</v>
      </c>
      <c r="J33" s="15">
        <f t="shared" si="6"/>
        <v>2500</v>
      </c>
    </row>
    <row r="34" spans="2:10">
      <c r="B34" s="23"/>
      <c r="C34" s="25"/>
      <c r="D34" s="15"/>
      <c r="E34" s="11"/>
      <c r="F34" s="11"/>
      <c r="G34" s="11"/>
      <c r="H34" s="11"/>
      <c r="J34" s="15">
        <f t="shared" si="6"/>
        <v>0</v>
      </c>
    </row>
    <row r="35" spans="2:10">
      <c r="B35" s="23"/>
      <c r="C35" s="9" t="s">
        <v>49</v>
      </c>
      <c r="D35" s="16">
        <f>SUM(D33:D34)</f>
        <v>2500</v>
      </c>
      <c r="E35" s="16">
        <f t="shared" ref="E35:H35" si="8">SUM(E33:E34)</f>
        <v>0</v>
      </c>
      <c r="F35" s="16">
        <f t="shared" si="8"/>
        <v>0</v>
      </c>
      <c r="G35" s="16">
        <f t="shared" si="8"/>
        <v>0</v>
      </c>
      <c r="H35" s="16">
        <f t="shared" si="8"/>
        <v>0</v>
      </c>
      <c r="J35" s="16">
        <f t="shared" si="6"/>
        <v>2500</v>
      </c>
    </row>
    <row r="36" spans="2:10">
      <c r="B36" s="23"/>
      <c r="C36" s="14" t="s">
        <v>50</v>
      </c>
      <c r="D36" s="13" t="s">
        <v>13</v>
      </c>
      <c r="E36" s="10"/>
      <c r="F36" s="10"/>
      <c r="G36" s="10"/>
      <c r="H36" s="10"/>
      <c r="J36" s="15"/>
    </row>
    <row r="37" spans="2:10" ht="30">
      <c r="B37" s="23"/>
      <c r="C37" s="59" t="s">
        <v>198</v>
      </c>
      <c r="D37" s="15"/>
      <c r="E37" s="15"/>
      <c r="F37" s="15"/>
      <c r="G37" s="15"/>
      <c r="H37" s="15"/>
      <c r="I37" s="35"/>
      <c r="J37" s="15">
        <f t="shared" si="6"/>
        <v>0</v>
      </c>
    </row>
    <row r="38" spans="2:10">
      <c r="B38" s="23"/>
      <c r="C38" s="25" t="s">
        <v>199</v>
      </c>
      <c r="D38" s="15">
        <v>0</v>
      </c>
      <c r="E38" s="15">
        <v>6200000</v>
      </c>
      <c r="F38" s="15">
        <v>0</v>
      </c>
      <c r="G38" s="15">
        <v>0</v>
      </c>
      <c r="H38" s="15">
        <v>0</v>
      </c>
      <c r="I38" s="35">
        <v>22500000</v>
      </c>
      <c r="J38" s="15">
        <f t="shared" si="6"/>
        <v>6200000</v>
      </c>
    </row>
    <row r="39" spans="2:10">
      <c r="B39" s="23"/>
      <c r="C39" s="25" t="s">
        <v>200</v>
      </c>
      <c r="D39" s="15">
        <v>0</v>
      </c>
      <c r="E39" s="15">
        <v>3142000</v>
      </c>
      <c r="F39" s="15">
        <v>0</v>
      </c>
      <c r="G39" s="15">
        <v>0</v>
      </c>
      <c r="H39" s="15">
        <v>0</v>
      </c>
      <c r="I39" s="35">
        <v>75000000</v>
      </c>
      <c r="J39" s="15">
        <f t="shared" si="6"/>
        <v>3142000</v>
      </c>
    </row>
    <row r="40" spans="2:10">
      <c r="B40" s="23"/>
      <c r="C40" s="25" t="s">
        <v>201</v>
      </c>
      <c r="D40" s="15">
        <v>0</v>
      </c>
      <c r="E40" s="15">
        <v>850000</v>
      </c>
      <c r="F40" s="15">
        <v>0</v>
      </c>
      <c r="G40" s="15">
        <v>0</v>
      </c>
      <c r="H40" s="15">
        <v>0</v>
      </c>
      <c r="I40" s="35"/>
      <c r="J40" s="15">
        <f t="shared" si="6"/>
        <v>850000</v>
      </c>
    </row>
    <row r="41" spans="2:10">
      <c r="B41" s="23"/>
      <c r="C41" s="25" t="s">
        <v>202</v>
      </c>
      <c r="D41" s="15">
        <v>0</v>
      </c>
      <c r="E41" s="15">
        <v>82100</v>
      </c>
      <c r="F41" s="15">
        <v>82100</v>
      </c>
      <c r="G41" s="15">
        <v>82100</v>
      </c>
      <c r="H41" s="15">
        <v>82100</v>
      </c>
      <c r="J41" s="15">
        <f t="shared" si="6"/>
        <v>328400</v>
      </c>
    </row>
    <row r="42" spans="2:10">
      <c r="B42" s="23"/>
      <c r="C42" s="9" t="s">
        <v>52</v>
      </c>
      <c r="D42" s="16">
        <f>SUM(D37:D41)</f>
        <v>0</v>
      </c>
      <c r="E42" s="16">
        <f t="shared" ref="E42:H42" si="9">SUM(E37:E41)</f>
        <v>10274100</v>
      </c>
      <c r="F42" s="16">
        <f t="shared" si="9"/>
        <v>82100</v>
      </c>
      <c r="G42" s="16">
        <f t="shared" si="9"/>
        <v>82100</v>
      </c>
      <c r="H42" s="16">
        <f t="shared" si="9"/>
        <v>82100</v>
      </c>
      <c r="J42" s="16">
        <f t="shared" si="6"/>
        <v>10520400</v>
      </c>
    </row>
    <row r="43" spans="2:10">
      <c r="B43" s="23"/>
      <c r="C43" s="14" t="s">
        <v>53</v>
      </c>
      <c r="D43" s="13" t="s">
        <v>13</v>
      </c>
      <c r="E43" s="10"/>
      <c r="F43" s="10"/>
      <c r="G43" s="10"/>
      <c r="H43" s="10"/>
      <c r="J43" s="15"/>
    </row>
    <row r="44" spans="2:10" ht="30">
      <c r="B44" s="23"/>
      <c r="C44" s="25" t="s">
        <v>203</v>
      </c>
      <c r="D44" s="15">
        <v>4000</v>
      </c>
      <c r="E44" s="15">
        <v>4000</v>
      </c>
      <c r="F44" s="15">
        <v>4000</v>
      </c>
      <c r="G44" s="15">
        <v>4000</v>
      </c>
      <c r="H44" s="15">
        <v>4000</v>
      </c>
      <c r="I44" s="35">
        <v>375000</v>
      </c>
      <c r="J44" s="15">
        <f t="shared" si="6"/>
        <v>20000</v>
      </c>
    </row>
    <row r="45" spans="2:10">
      <c r="B45" s="23"/>
      <c r="C45" s="25"/>
      <c r="D45" s="15"/>
      <c r="E45" s="15"/>
      <c r="F45" s="15"/>
      <c r="G45" s="15"/>
      <c r="H45" s="15"/>
      <c r="I45" s="35">
        <v>781250</v>
      </c>
      <c r="J45" s="15">
        <f t="shared" si="6"/>
        <v>0</v>
      </c>
    </row>
    <row r="46" spans="2:10">
      <c r="B46" s="23"/>
      <c r="C46" s="25"/>
      <c r="D46" s="15"/>
      <c r="E46" s="15"/>
      <c r="F46" s="15"/>
      <c r="G46" s="15"/>
      <c r="H46" s="15"/>
      <c r="I46" s="35">
        <v>2083335</v>
      </c>
      <c r="J46" s="15">
        <f t="shared" si="6"/>
        <v>0</v>
      </c>
    </row>
    <row r="47" spans="2:10">
      <c r="B47" s="23"/>
      <c r="C47" s="25"/>
      <c r="D47" s="15"/>
      <c r="E47" s="11"/>
      <c r="F47" s="11"/>
      <c r="G47" s="11"/>
      <c r="H47" s="11"/>
      <c r="J47" s="15">
        <f t="shared" si="6"/>
        <v>0</v>
      </c>
    </row>
    <row r="48" spans="2:10">
      <c r="B48" s="23"/>
      <c r="C48" s="25"/>
      <c r="D48" s="15"/>
      <c r="E48" s="11"/>
      <c r="F48" s="11"/>
      <c r="G48" s="11"/>
      <c r="H48" s="11"/>
      <c r="J48" s="15">
        <f t="shared" si="6"/>
        <v>0</v>
      </c>
    </row>
    <row r="49" spans="2:10">
      <c r="B49" s="23"/>
      <c r="C49" s="10"/>
      <c r="D49" s="15"/>
      <c r="E49" s="11"/>
      <c r="F49" s="11"/>
      <c r="G49" s="11"/>
      <c r="H49" s="11"/>
      <c r="J49" s="15">
        <f t="shared" si="6"/>
        <v>0</v>
      </c>
    </row>
    <row r="50" spans="2:10">
      <c r="B50" s="24"/>
      <c r="C50" s="9" t="s">
        <v>57</v>
      </c>
      <c r="D50" s="16">
        <f>SUM(D44:D49)</f>
        <v>4000</v>
      </c>
      <c r="E50" s="16">
        <f t="shared" ref="E50:H50" si="10">SUM(E44:E49)</f>
        <v>4000</v>
      </c>
      <c r="F50" s="16">
        <f t="shared" si="10"/>
        <v>4000</v>
      </c>
      <c r="G50" s="16">
        <f t="shared" si="10"/>
        <v>4000</v>
      </c>
      <c r="H50" s="16">
        <f t="shared" si="10"/>
        <v>4000</v>
      </c>
      <c r="J50" s="16">
        <f t="shared" si="6"/>
        <v>20000</v>
      </c>
    </row>
    <row r="51" spans="2:10">
      <c r="B51" s="24"/>
      <c r="C51" s="9" t="s">
        <v>58</v>
      </c>
      <c r="D51" s="16">
        <f>SUM(D50,D42,D35,D31,D27,D16,D11)</f>
        <v>89820</v>
      </c>
      <c r="E51" s="16">
        <f t="shared" ref="E51:H51" si="11">SUM(E50,E42,E35,E31,E27,E16,E11)</f>
        <v>10367270</v>
      </c>
      <c r="F51" s="16">
        <f t="shared" si="11"/>
        <v>181120</v>
      </c>
      <c r="G51" s="16">
        <f t="shared" si="11"/>
        <v>186970</v>
      </c>
      <c r="H51" s="16">
        <f t="shared" si="11"/>
        <v>192820</v>
      </c>
      <c r="J51" s="16">
        <f t="shared" si="6"/>
        <v>11018000</v>
      </c>
    </row>
    <row r="52" spans="2:10">
      <c r="B52" s="6"/>
      <c r="D52"/>
      <c r="E52"/>
      <c r="H52"/>
      <c r="I52"/>
      <c r="J52" t="s">
        <v>42</v>
      </c>
    </row>
    <row r="53" spans="2:10">
      <c r="B53" s="22" t="s">
        <v>59</v>
      </c>
      <c r="C53" s="17" t="s">
        <v>59</v>
      </c>
      <c r="D53" s="18"/>
      <c r="E53" s="18"/>
      <c r="F53" s="18"/>
      <c r="G53" s="18"/>
      <c r="H53" s="18"/>
      <c r="I53"/>
      <c r="J53" s="18" t="s">
        <v>42</v>
      </c>
    </row>
    <row r="54" spans="2:10" ht="30">
      <c r="B54" s="23"/>
      <c r="C54" s="25" t="s">
        <v>204</v>
      </c>
      <c r="D54" s="15">
        <f>0.4*(D11+D16)</f>
        <v>32760</v>
      </c>
      <c r="E54" s="15">
        <f t="shared" ref="E54:H54" si="12">0.4*(E11+E16)</f>
        <v>35100</v>
      </c>
      <c r="F54" s="15">
        <f t="shared" si="12"/>
        <v>37440</v>
      </c>
      <c r="G54" s="15">
        <f t="shared" si="12"/>
        <v>39780</v>
      </c>
      <c r="H54" s="15">
        <f t="shared" si="12"/>
        <v>42120</v>
      </c>
      <c r="J54" s="15">
        <f>SUM(D54:H54)</f>
        <v>187200</v>
      </c>
    </row>
    <row r="55" spans="2:10">
      <c r="B55" s="23"/>
      <c r="C55" s="25"/>
      <c r="D55" s="13"/>
      <c r="E55" s="10"/>
      <c r="F55" s="10"/>
      <c r="G55" s="10"/>
      <c r="H55" s="10"/>
      <c r="J55" s="15">
        <f t="shared" ref="J55:J56" si="13">SUM(D55:H55)</f>
        <v>0</v>
      </c>
    </row>
    <row r="56" spans="2:10">
      <c r="B56" s="24"/>
      <c r="C56" s="9" t="s">
        <v>61</v>
      </c>
      <c r="D56" s="16">
        <f>SUM(D54:D55)</f>
        <v>32760</v>
      </c>
      <c r="E56" s="16">
        <f t="shared" ref="E56:H56" si="14">SUM(E54:E55)</f>
        <v>35100</v>
      </c>
      <c r="F56" s="16">
        <f t="shared" si="14"/>
        <v>37440</v>
      </c>
      <c r="G56" s="16">
        <f t="shared" si="14"/>
        <v>39780</v>
      </c>
      <c r="H56" s="16">
        <f t="shared" si="14"/>
        <v>42120</v>
      </c>
      <c r="J56" s="16">
        <f t="shared" si="13"/>
        <v>187200</v>
      </c>
    </row>
    <row r="57" spans="2:10" ht="15.75" thickBot="1">
      <c r="B57" s="6"/>
      <c r="D57"/>
      <c r="E57"/>
      <c r="H57"/>
      <c r="I57"/>
      <c r="J57" t="s">
        <v>42</v>
      </c>
    </row>
    <row r="58" spans="2:10" s="1" customFormat="1" ht="30.75" thickBot="1">
      <c r="B58" s="19" t="s">
        <v>62</v>
      </c>
      <c r="C58" s="19"/>
      <c r="D58" s="20">
        <f>SUM(D56,D51)</f>
        <v>122580</v>
      </c>
      <c r="E58" s="20">
        <f t="shared" ref="E58:J58" si="15">SUM(E56,E51)</f>
        <v>10402370</v>
      </c>
      <c r="F58" s="20">
        <f t="shared" si="15"/>
        <v>218560</v>
      </c>
      <c r="G58" s="20">
        <f t="shared" si="15"/>
        <v>226750</v>
      </c>
      <c r="H58" s="20">
        <f t="shared" si="15"/>
        <v>234940</v>
      </c>
      <c r="I58" s="7">
        <f>SUM(I56,I51)</f>
        <v>0</v>
      </c>
      <c r="J58" s="20">
        <f t="shared" si="15"/>
        <v>11205200</v>
      </c>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sheetData>
  <pageMargins left="0.7" right="0.7" top="0.75" bottom="0.75" header="0.3" footer="0.3"/>
  <pageSetup orientation="portrait" r:id="rId1"/>
  <ignoredErrors>
    <ignoredError sqref="J33 J38:J39 J44:J46 J20:J26 J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E1A61-413E-468B-A251-8FABF018E0E5}">
  <sheetPr>
    <tabColor rgb="FFFFC000"/>
  </sheetPr>
  <dimension ref="B2:AM97"/>
  <sheetViews>
    <sheetView tabSelected="1" workbookViewId="0">
      <selection activeCell="E78" sqref="E78"/>
    </sheetView>
  </sheetViews>
  <sheetFormatPr defaultColWidth="9.140625" defaultRowHeight="15"/>
  <cols>
    <col min="1" max="1" width="3.140625" customWidth="1"/>
    <col min="2" max="2" width="10.140625" customWidth="1"/>
    <col min="3" max="3" width="35.42578125" customWidth="1"/>
    <col min="4" max="4" width="13.140625" style="6" customWidth="1"/>
    <col min="5" max="5" width="12.5703125" style="2" customWidth="1"/>
    <col min="6" max="6" width="14" customWidth="1"/>
    <col min="7" max="7" width="13" customWidth="1"/>
    <col min="8" max="8" width="13.42578125" style="2" customWidth="1"/>
    <col min="9" max="9" width="1.140625" customWidth="1"/>
    <col min="10" max="10" width="12.85546875" customWidth="1"/>
    <col min="11" max="11" width="10.140625" customWidth="1"/>
    <col min="19" max="19" width="14" customWidth="1"/>
  </cols>
  <sheetData>
    <row r="2" spans="2:39" ht="23.25">
      <c r="B2" s="30" t="s">
        <v>0</v>
      </c>
    </row>
    <row r="3" spans="2:39">
      <c r="B3" s="5" t="s">
        <v>1</v>
      </c>
    </row>
    <row r="4" spans="2:39">
      <c r="B4" s="5"/>
    </row>
    <row r="5" spans="2:39" ht="18.75">
      <c r="B5" s="68" t="s">
        <v>2</v>
      </c>
      <c r="C5" s="69"/>
      <c r="D5" s="69"/>
      <c r="E5" s="69"/>
      <c r="F5" s="69"/>
      <c r="G5" s="69"/>
      <c r="H5" s="69"/>
      <c r="I5" s="69"/>
      <c r="J5" s="70"/>
    </row>
    <row r="6" spans="2:39" ht="30">
      <c r="B6" s="71" t="s">
        <v>3</v>
      </c>
      <c r="C6" s="71" t="s">
        <v>4</v>
      </c>
      <c r="D6" s="71" t="s">
        <v>5</v>
      </c>
      <c r="E6" s="72" t="s">
        <v>6</v>
      </c>
      <c r="F6" s="72" t="s">
        <v>7</v>
      </c>
      <c r="G6" s="72" t="s">
        <v>8</v>
      </c>
      <c r="H6" s="73" t="s">
        <v>9</v>
      </c>
      <c r="I6" s="74"/>
      <c r="J6" s="75" t="s">
        <v>10</v>
      </c>
    </row>
    <row r="7" spans="2:39" s="5" customFormat="1" ht="30">
      <c r="B7" s="67" t="s">
        <v>11</v>
      </c>
      <c r="C7" s="26" t="s">
        <v>12</v>
      </c>
      <c r="D7" s="76" t="s">
        <v>13</v>
      </c>
      <c r="E7" s="76" t="s">
        <v>13</v>
      </c>
      <c r="F7" s="76" t="s">
        <v>13</v>
      </c>
      <c r="G7" s="76"/>
      <c r="H7" s="76" t="s">
        <v>13</v>
      </c>
      <c r="I7"/>
      <c r="J7" s="18" t="s">
        <v>13</v>
      </c>
      <c r="K7" s="78"/>
      <c r="L7" s="79" t="s">
        <v>14</v>
      </c>
      <c r="M7" s="79" t="s">
        <v>15</v>
      </c>
      <c r="N7" s="79" t="s">
        <v>16</v>
      </c>
      <c r="O7" s="80" t="s">
        <v>17</v>
      </c>
      <c r="P7" s="81" t="s">
        <v>18</v>
      </c>
      <c r="R7"/>
      <c r="S7"/>
      <c r="T7"/>
      <c r="U7"/>
      <c r="V7"/>
      <c r="W7"/>
      <c r="X7"/>
      <c r="Y7"/>
      <c r="Z7"/>
      <c r="AA7"/>
      <c r="AB7"/>
      <c r="AC7"/>
      <c r="AD7"/>
      <c r="AE7"/>
      <c r="AF7"/>
      <c r="AG7"/>
      <c r="AH7"/>
      <c r="AI7"/>
      <c r="AJ7"/>
      <c r="AK7"/>
      <c r="AL7"/>
      <c r="AM7"/>
    </row>
    <row r="8" spans="2:39">
      <c r="B8" s="23"/>
      <c r="C8" s="96" t="s">
        <v>19</v>
      </c>
      <c r="D8" s="97">
        <v>14175</v>
      </c>
      <c r="E8" s="97">
        <v>14175</v>
      </c>
      <c r="F8" s="97">
        <v>9450</v>
      </c>
      <c r="G8" s="97">
        <v>9450</v>
      </c>
      <c r="H8" s="97">
        <v>9450</v>
      </c>
      <c r="I8" s="34"/>
      <c r="J8" s="77">
        <f>SUM(D8:H8)</f>
        <v>56700</v>
      </c>
      <c r="K8" s="78"/>
      <c r="L8" s="82">
        <v>0.15</v>
      </c>
      <c r="M8" s="82">
        <v>0.15</v>
      </c>
      <c r="N8" s="82">
        <v>0.1</v>
      </c>
      <c r="O8" s="82">
        <v>0.1</v>
      </c>
      <c r="P8" s="82">
        <v>0.1</v>
      </c>
    </row>
    <row r="9" spans="2:39">
      <c r="B9" s="23"/>
      <c r="C9" s="98" t="s">
        <v>20</v>
      </c>
      <c r="D9" s="97">
        <v>21625</v>
      </c>
      <c r="E9" s="97">
        <v>17300</v>
      </c>
      <c r="F9" s="97">
        <v>17300</v>
      </c>
      <c r="G9" s="97">
        <v>17300</v>
      </c>
      <c r="H9" s="97">
        <v>17300</v>
      </c>
      <c r="I9" s="34"/>
      <c r="J9" s="77">
        <f t="shared" ref="J9:J19" si="0">SUM(D9:H9)</f>
        <v>90825</v>
      </c>
      <c r="K9" s="78"/>
      <c r="L9" s="82">
        <v>0.25</v>
      </c>
      <c r="M9" s="82">
        <v>0.2</v>
      </c>
      <c r="N9" s="82">
        <v>0.2</v>
      </c>
      <c r="O9" s="82">
        <v>0.2</v>
      </c>
      <c r="P9" s="82">
        <v>0.2</v>
      </c>
    </row>
    <row r="10" spans="2:39" ht="30">
      <c r="B10" s="23"/>
      <c r="C10" s="96" t="s">
        <v>21</v>
      </c>
      <c r="D10" s="97">
        <v>16625</v>
      </c>
      <c r="E10" s="97">
        <v>13300</v>
      </c>
      <c r="F10" s="97">
        <v>6650</v>
      </c>
      <c r="G10" s="97">
        <v>6650</v>
      </c>
      <c r="H10" s="97">
        <v>3325</v>
      </c>
      <c r="I10" s="34"/>
      <c r="J10" s="77">
        <f t="shared" si="0"/>
        <v>46550</v>
      </c>
      <c r="K10" s="78"/>
      <c r="L10" s="82">
        <v>0.25</v>
      </c>
      <c r="M10" s="82">
        <v>0.2</v>
      </c>
      <c r="N10" s="82">
        <v>0.1</v>
      </c>
      <c r="O10" s="82">
        <v>0.1</v>
      </c>
      <c r="P10" s="82">
        <v>0.05</v>
      </c>
    </row>
    <row r="11" spans="2:39">
      <c r="B11" s="23"/>
      <c r="C11" s="96" t="s">
        <v>22</v>
      </c>
      <c r="D11" s="97">
        <v>19375</v>
      </c>
      <c r="E11" s="97">
        <v>19375</v>
      </c>
      <c r="F11" s="97">
        <v>15500</v>
      </c>
      <c r="G11" s="97">
        <v>15500</v>
      </c>
      <c r="H11" s="97">
        <v>15500</v>
      </c>
      <c r="I11" s="34"/>
      <c r="J11" s="77">
        <f t="shared" si="0"/>
        <v>85250</v>
      </c>
      <c r="K11" s="78"/>
      <c r="L11" s="82">
        <v>0.25</v>
      </c>
      <c r="M11" s="82">
        <v>0.25</v>
      </c>
      <c r="N11" s="82">
        <v>0.2</v>
      </c>
      <c r="O11" s="82">
        <v>0.2</v>
      </c>
      <c r="P11" s="82">
        <v>0.2</v>
      </c>
    </row>
    <row r="12" spans="2:39" ht="30">
      <c r="B12" s="23"/>
      <c r="C12" s="96" t="s">
        <v>21</v>
      </c>
      <c r="D12" s="97">
        <v>66500</v>
      </c>
      <c r="E12" s="97">
        <v>66500</v>
      </c>
      <c r="F12" s="97">
        <v>66500</v>
      </c>
      <c r="G12" s="97">
        <v>66500</v>
      </c>
      <c r="H12" s="97">
        <v>66500</v>
      </c>
      <c r="I12" s="34"/>
      <c r="J12" s="77">
        <f t="shared" si="0"/>
        <v>332500</v>
      </c>
      <c r="K12" s="78"/>
      <c r="L12" s="82">
        <v>1</v>
      </c>
      <c r="M12" s="82">
        <v>1</v>
      </c>
      <c r="N12" s="82">
        <v>1</v>
      </c>
      <c r="O12" s="82">
        <v>1</v>
      </c>
      <c r="P12" s="82">
        <v>1</v>
      </c>
    </row>
    <row r="13" spans="2:39">
      <c r="B13" s="23"/>
      <c r="C13" s="96" t="s">
        <v>23</v>
      </c>
      <c r="D13" s="97">
        <v>44550</v>
      </c>
      <c r="E13" s="97">
        <v>44550</v>
      </c>
      <c r="F13" s="97">
        <v>44550</v>
      </c>
      <c r="G13" s="97">
        <v>44550</v>
      </c>
      <c r="H13" s="97">
        <v>44550</v>
      </c>
      <c r="I13" s="34"/>
      <c r="J13" s="77">
        <f t="shared" si="0"/>
        <v>222750</v>
      </c>
      <c r="K13" s="78"/>
      <c r="L13" s="82">
        <v>0.9</v>
      </c>
      <c r="M13" s="82">
        <v>0.9</v>
      </c>
      <c r="N13" s="82">
        <v>0.9</v>
      </c>
      <c r="O13" s="82">
        <v>0.9</v>
      </c>
      <c r="P13" s="82">
        <v>0.9</v>
      </c>
    </row>
    <row r="14" spans="2:39">
      <c r="B14" s="23"/>
      <c r="C14" s="83"/>
      <c r="D14" s="77"/>
      <c r="E14" s="77"/>
      <c r="F14" s="77"/>
      <c r="G14" s="77"/>
      <c r="H14" s="77"/>
      <c r="I14" s="34"/>
      <c r="J14" s="77">
        <f t="shared" si="0"/>
        <v>0</v>
      </c>
      <c r="K14" s="84" t="s">
        <v>24</v>
      </c>
      <c r="L14" s="85">
        <v>2.8</v>
      </c>
      <c r="M14" s="85">
        <v>2.7</v>
      </c>
      <c r="N14" s="85">
        <v>2.5</v>
      </c>
      <c r="O14" s="85">
        <v>2.5</v>
      </c>
      <c r="P14" s="85">
        <v>2.4500000000000002</v>
      </c>
    </row>
    <row r="15" spans="2:39">
      <c r="B15" s="23"/>
      <c r="C15" s="83"/>
      <c r="D15" s="77"/>
      <c r="E15" s="77"/>
      <c r="F15" s="77"/>
      <c r="G15" s="77"/>
      <c r="H15" s="77"/>
      <c r="I15" s="34"/>
      <c r="J15" s="77">
        <f t="shared" si="0"/>
        <v>0</v>
      </c>
    </row>
    <row r="16" spans="2:39">
      <c r="B16" s="23"/>
      <c r="C16" s="83"/>
      <c r="D16" s="77"/>
      <c r="E16" s="77"/>
      <c r="F16" s="77"/>
      <c r="G16" s="77"/>
      <c r="H16" s="77"/>
      <c r="I16" s="34"/>
      <c r="J16" s="77">
        <f t="shared" si="0"/>
        <v>0</v>
      </c>
    </row>
    <row r="17" spans="2:10">
      <c r="B17" s="23"/>
      <c r="C17" s="83"/>
      <c r="D17" s="77"/>
      <c r="E17" s="77"/>
      <c r="F17" s="77"/>
      <c r="G17" s="77"/>
      <c r="H17" s="77"/>
      <c r="I17" s="34"/>
      <c r="J17" s="77">
        <f t="shared" si="0"/>
        <v>0</v>
      </c>
    </row>
    <row r="18" spans="2:10">
      <c r="B18" s="23"/>
      <c r="C18" s="83"/>
      <c r="D18" s="77"/>
      <c r="E18" s="77"/>
      <c r="F18" s="77"/>
      <c r="G18" s="77"/>
      <c r="H18" s="77"/>
      <c r="J18" s="77">
        <f t="shared" si="0"/>
        <v>0</v>
      </c>
    </row>
    <row r="19" spans="2:10">
      <c r="B19" s="23"/>
      <c r="C19" s="86"/>
      <c r="D19" s="77"/>
      <c r="E19" s="87"/>
      <c r="F19" s="87"/>
      <c r="G19" s="87"/>
      <c r="H19" s="87"/>
      <c r="J19" s="77">
        <f t="shared" si="0"/>
        <v>0</v>
      </c>
    </row>
    <row r="20" spans="2:10">
      <c r="B20" s="23"/>
      <c r="C20" s="88" t="s">
        <v>25</v>
      </c>
      <c r="D20" s="89">
        <f>SUM(D8:D19)</f>
        <v>182850</v>
      </c>
      <c r="E20" s="89">
        <f t="shared" ref="E20:H20" si="1">SUM(E8:E19)</f>
        <v>175200</v>
      </c>
      <c r="F20" s="89">
        <f t="shared" si="1"/>
        <v>159950</v>
      </c>
      <c r="G20" s="89">
        <f t="shared" si="1"/>
        <v>159950</v>
      </c>
      <c r="H20" s="89">
        <f t="shared" si="1"/>
        <v>156625</v>
      </c>
      <c r="J20" s="89">
        <f>SUM(J8:J19)</f>
        <v>834575</v>
      </c>
    </row>
    <row r="21" spans="2:10">
      <c r="B21" s="23"/>
      <c r="C21" s="90" t="s">
        <v>26</v>
      </c>
      <c r="D21" s="91" t="s">
        <v>13</v>
      </c>
      <c r="E21" s="76"/>
      <c r="F21" s="76"/>
      <c r="G21" s="76"/>
      <c r="H21" s="76"/>
      <c r="J21" s="18" t="s">
        <v>13</v>
      </c>
    </row>
    <row r="22" spans="2:10">
      <c r="B22" s="23"/>
      <c r="C22" s="229" t="s">
        <v>27</v>
      </c>
      <c r="D22" s="230">
        <v>5944</v>
      </c>
      <c r="E22" s="230">
        <v>5944</v>
      </c>
      <c r="F22" s="230">
        <v>3962</v>
      </c>
      <c r="G22" s="230">
        <v>3962</v>
      </c>
      <c r="H22" s="230">
        <v>3962</v>
      </c>
      <c r="J22" s="99">
        <f>SUM(D22:I22)</f>
        <v>23774</v>
      </c>
    </row>
    <row r="23" spans="2:10">
      <c r="B23" s="23"/>
      <c r="C23" s="229" t="s">
        <v>28</v>
      </c>
      <c r="D23" s="230">
        <v>9067</v>
      </c>
      <c r="E23" s="230">
        <v>7254</v>
      </c>
      <c r="F23" s="230">
        <v>7254</v>
      </c>
      <c r="G23" s="230">
        <v>7254</v>
      </c>
      <c r="H23" s="230">
        <v>7254</v>
      </c>
      <c r="J23" s="99">
        <f t="shared" ref="J23:J33" si="2">SUM(D23:I23)</f>
        <v>38083</v>
      </c>
    </row>
    <row r="24" spans="2:10">
      <c r="B24" s="23"/>
      <c r="C24" s="231" t="s">
        <v>29</v>
      </c>
      <c r="D24" s="230">
        <v>6971</v>
      </c>
      <c r="E24" s="230">
        <v>5577</v>
      </c>
      <c r="F24" s="230">
        <v>2788</v>
      </c>
      <c r="G24" s="230">
        <v>2788</v>
      </c>
      <c r="H24" s="230">
        <v>1394</v>
      </c>
      <c r="J24" s="99">
        <f t="shared" si="2"/>
        <v>19518</v>
      </c>
    </row>
    <row r="25" spans="2:10">
      <c r="B25" s="23"/>
      <c r="C25" s="232" t="s">
        <v>30</v>
      </c>
      <c r="D25" s="230">
        <v>8124</v>
      </c>
      <c r="E25" s="230">
        <v>8124</v>
      </c>
      <c r="F25" s="230">
        <v>6499</v>
      </c>
      <c r="G25" s="230">
        <v>6499</v>
      </c>
      <c r="H25" s="230">
        <v>6499</v>
      </c>
      <c r="J25" s="99">
        <f t="shared" si="2"/>
        <v>35745</v>
      </c>
    </row>
    <row r="26" spans="2:10">
      <c r="B26" s="23"/>
      <c r="C26" s="229" t="s">
        <v>29</v>
      </c>
      <c r="D26" s="230">
        <v>27883</v>
      </c>
      <c r="E26" s="230">
        <v>27883</v>
      </c>
      <c r="F26" s="230">
        <v>27883</v>
      </c>
      <c r="G26" s="230">
        <v>27883</v>
      </c>
      <c r="H26" s="230">
        <v>27883</v>
      </c>
      <c r="J26" s="99">
        <f t="shared" si="2"/>
        <v>139415</v>
      </c>
    </row>
    <row r="27" spans="2:10">
      <c r="B27" s="23"/>
      <c r="C27" s="229" t="s">
        <v>31</v>
      </c>
      <c r="D27" s="230">
        <v>18680</v>
      </c>
      <c r="E27" s="230">
        <v>18680</v>
      </c>
      <c r="F27" s="230">
        <v>18680</v>
      </c>
      <c r="G27" s="230">
        <v>18680</v>
      </c>
      <c r="H27" s="230">
        <v>18680</v>
      </c>
      <c r="J27" s="99">
        <f t="shared" si="2"/>
        <v>93400</v>
      </c>
    </row>
    <row r="28" spans="2:10">
      <c r="B28" s="23"/>
      <c r="C28" s="90"/>
      <c r="D28" s="91"/>
      <c r="E28" s="76"/>
      <c r="F28" s="76"/>
      <c r="G28" s="76"/>
      <c r="H28" s="76"/>
      <c r="J28" s="99">
        <f t="shared" si="2"/>
        <v>0</v>
      </c>
    </row>
    <row r="29" spans="2:10">
      <c r="B29" s="23"/>
      <c r="C29" s="90"/>
      <c r="D29" s="91"/>
      <c r="E29" s="76"/>
      <c r="F29" s="76"/>
      <c r="G29" s="76"/>
      <c r="H29" s="76"/>
      <c r="J29" s="99">
        <f t="shared" si="2"/>
        <v>0</v>
      </c>
    </row>
    <row r="30" spans="2:10">
      <c r="B30" s="23"/>
      <c r="C30" s="90"/>
      <c r="D30" s="91"/>
      <c r="E30" s="76"/>
      <c r="F30" s="76"/>
      <c r="G30" s="76"/>
      <c r="H30" s="76"/>
      <c r="J30" s="99">
        <f t="shared" si="2"/>
        <v>0</v>
      </c>
    </row>
    <row r="31" spans="2:10">
      <c r="B31" s="23"/>
      <c r="C31" s="83"/>
      <c r="D31" s="77"/>
      <c r="E31" s="77"/>
      <c r="F31" s="77"/>
      <c r="G31" s="77"/>
      <c r="H31" s="77"/>
      <c r="J31" s="99">
        <f t="shared" si="2"/>
        <v>0</v>
      </c>
    </row>
    <row r="32" spans="2:10">
      <c r="B32" s="23"/>
      <c r="C32" s="83"/>
      <c r="D32" s="77"/>
      <c r="E32" s="77"/>
      <c r="F32" s="77"/>
      <c r="G32" s="77"/>
      <c r="H32" s="77"/>
      <c r="J32" s="99">
        <f t="shared" si="2"/>
        <v>0</v>
      </c>
    </row>
    <row r="33" spans="2:10">
      <c r="B33" s="23"/>
      <c r="C33" s="76"/>
      <c r="D33" s="77"/>
      <c r="E33" s="87"/>
      <c r="F33" s="87"/>
      <c r="G33" s="87"/>
      <c r="H33" s="87"/>
      <c r="J33" s="99">
        <f t="shared" si="2"/>
        <v>0</v>
      </c>
    </row>
    <row r="34" spans="2:10">
      <c r="B34" s="23"/>
      <c r="C34" s="88" t="s">
        <v>32</v>
      </c>
      <c r="D34" s="89">
        <f>SUM(D22:D33)</f>
        <v>76669</v>
      </c>
      <c r="E34" s="89">
        <f t="shared" ref="E34:H34" si="3">SUM(E22:E33)</f>
        <v>73462</v>
      </c>
      <c r="F34" s="89">
        <f t="shared" si="3"/>
        <v>67066</v>
      </c>
      <c r="G34" s="89">
        <f t="shared" si="3"/>
        <v>67066</v>
      </c>
      <c r="H34" s="89">
        <f t="shared" si="3"/>
        <v>65672</v>
      </c>
      <c r="J34" s="89">
        <f>SUM(J22:J33)</f>
        <v>349935</v>
      </c>
    </row>
    <row r="35" spans="2:10">
      <c r="B35" s="23"/>
      <c r="C35" s="90" t="s">
        <v>33</v>
      </c>
      <c r="D35" s="91" t="s">
        <v>13</v>
      </c>
      <c r="E35" s="76"/>
      <c r="F35" s="76"/>
      <c r="G35" s="76"/>
      <c r="H35" s="76"/>
      <c r="J35" s="18" t="s">
        <v>13</v>
      </c>
    </row>
    <row r="36" spans="2:10" ht="30">
      <c r="B36" s="23"/>
      <c r="C36" s="233" t="s">
        <v>34</v>
      </c>
      <c r="D36" s="234">
        <v>540</v>
      </c>
      <c r="E36" s="234">
        <v>540</v>
      </c>
      <c r="F36" s="234">
        <v>540</v>
      </c>
      <c r="G36" s="234">
        <v>540</v>
      </c>
      <c r="H36" s="234">
        <v>540</v>
      </c>
      <c r="J36" s="77">
        <f>SUM(D36:H36)</f>
        <v>2700</v>
      </c>
    </row>
    <row r="37" spans="2:10">
      <c r="B37" s="23"/>
      <c r="C37" s="233" t="s">
        <v>35</v>
      </c>
      <c r="D37" s="235"/>
      <c r="E37" s="235"/>
      <c r="F37" s="235"/>
      <c r="G37" s="235"/>
      <c r="H37" s="235"/>
      <c r="I37" s="34"/>
      <c r="J37" s="77">
        <f>SUM(D37:H37)</f>
        <v>0</v>
      </c>
    </row>
    <row r="38" spans="2:10">
      <c r="B38" s="23"/>
      <c r="C38" s="233" t="s">
        <v>36</v>
      </c>
      <c r="D38" s="234">
        <v>760</v>
      </c>
      <c r="E38" s="234">
        <v>760</v>
      </c>
      <c r="F38" s="234">
        <v>760</v>
      </c>
      <c r="G38" s="234">
        <v>760</v>
      </c>
      <c r="H38" s="234">
        <v>760</v>
      </c>
      <c r="I38" s="34"/>
      <c r="J38" s="77">
        <f t="shared" ref="J38:J44" si="4">SUM(D38:H38)</f>
        <v>3800</v>
      </c>
    </row>
    <row r="39" spans="2:10">
      <c r="B39" s="23"/>
      <c r="C39" s="233" t="s">
        <v>37</v>
      </c>
      <c r="D39" s="234">
        <v>304</v>
      </c>
      <c r="E39" s="234">
        <v>304</v>
      </c>
      <c r="F39" s="234">
        <v>304</v>
      </c>
      <c r="G39" s="234">
        <v>304</v>
      </c>
      <c r="H39" s="234">
        <v>304</v>
      </c>
      <c r="I39" s="34"/>
      <c r="J39" s="77">
        <f t="shared" si="4"/>
        <v>1520</v>
      </c>
    </row>
    <row r="40" spans="2:10">
      <c r="B40" s="23"/>
      <c r="C40" s="233" t="s">
        <v>38</v>
      </c>
      <c r="D40" s="234">
        <v>207</v>
      </c>
      <c r="E40" s="234">
        <v>207</v>
      </c>
      <c r="F40" s="234">
        <v>207</v>
      </c>
      <c r="G40" s="234">
        <v>207</v>
      </c>
      <c r="H40" s="234">
        <v>207</v>
      </c>
      <c r="I40" s="34"/>
      <c r="J40" s="77">
        <f t="shared" si="4"/>
        <v>1035</v>
      </c>
    </row>
    <row r="41" spans="2:10">
      <c r="B41" s="23"/>
      <c r="C41" s="236" t="s">
        <v>39</v>
      </c>
      <c r="D41" s="234">
        <v>64</v>
      </c>
      <c r="E41" s="234">
        <v>64</v>
      </c>
      <c r="F41" s="234">
        <v>64</v>
      </c>
      <c r="G41" s="234">
        <v>64</v>
      </c>
      <c r="H41" s="234">
        <v>64</v>
      </c>
      <c r="I41" s="34"/>
      <c r="J41" s="77">
        <f t="shared" si="4"/>
        <v>320</v>
      </c>
    </row>
    <row r="42" spans="2:10">
      <c r="B42" s="23"/>
      <c r="C42" s="92"/>
      <c r="D42" s="77"/>
      <c r="E42" s="77"/>
      <c r="F42" s="77"/>
      <c r="G42" s="77"/>
      <c r="H42" s="77"/>
      <c r="I42" s="34"/>
      <c r="J42" s="77">
        <f t="shared" si="4"/>
        <v>0</v>
      </c>
    </row>
    <row r="43" spans="2:10">
      <c r="B43" s="23"/>
      <c r="C43" s="92"/>
      <c r="D43" s="77"/>
      <c r="E43" s="77"/>
      <c r="F43" s="77"/>
      <c r="G43" s="77"/>
      <c r="H43" s="77"/>
      <c r="I43" s="34"/>
      <c r="J43" s="77">
        <f t="shared" si="4"/>
        <v>0</v>
      </c>
    </row>
    <row r="44" spans="2:10">
      <c r="B44" s="23"/>
      <c r="C44" s="83"/>
      <c r="D44" s="77"/>
      <c r="E44" s="77"/>
      <c r="F44" s="77"/>
      <c r="G44" s="77"/>
      <c r="H44" s="77"/>
      <c r="I44" s="34"/>
      <c r="J44" s="77">
        <f t="shared" si="4"/>
        <v>0</v>
      </c>
    </row>
    <row r="45" spans="2:10">
      <c r="B45" s="23"/>
      <c r="C45" s="88" t="s">
        <v>40</v>
      </c>
      <c r="D45" s="89">
        <f>SUM(D36:D44)</f>
        <v>1875</v>
      </c>
      <c r="E45" s="89">
        <f t="shared" ref="E45:H45" si="5">SUM(E36:E44)</f>
        <v>1875</v>
      </c>
      <c r="F45" s="89">
        <f t="shared" si="5"/>
        <v>1875</v>
      </c>
      <c r="G45" s="89">
        <f t="shared" si="5"/>
        <v>1875</v>
      </c>
      <c r="H45" s="89">
        <f t="shared" si="5"/>
        <v>1875</v>
      </c>
      <c r="J45" s="89">
        <f>SUM(J36:J44)</f>
        <v>9375</v>
      </c>
    </row>
    <row r="46" spans="2:10">
      <c r="B46" s="23"/>
      <c r="C46" s="90" t="s">
        <v>41</v>
      </c>
      <c r="D46" s="77"/>
      <c r="E46" s="76"/>
      <c r="F46" s="76"/>
      <c r="G46" s="76"/>
      <c r="H46" s="76"/>
      <c r="J46" s="77" t="s">
        <v>42</v>
      </c>
    </row>
    <row r="47" spans="2:10" ht="30">
      <c r="B47" s="23"/>
      <c r="C47" s="102" t="s">
        <v>43</v>
      </c>
      <c r="D47" s="237">
        <v>12000</v>
      </c>
      <c r="E47" s="76"/>
      <c r="F47" s="76"/>
      <c r="G47" s="76"/>
      <c r="H47" s="76"/>
      <c r="J47" s="77">
        <f>SUM(D47:H47)</f>
        <v>12000</v>
      </c>
    </row>
    <row r="48" spans="2:10">
      <c r="B48" s="23"/>
      <c r="C48" s="238"/>
      <c r="D48" s="105"/>
      <c r="E48" s="76"/>
      <c r="F48" s="76"/>
      <c r="G48" s="76"/>
      <c r="H48" s="76"/>
      <c r="J48" s="77">
        <f t="shared" ref="J48:J75" si="6">SUM(D48:H48)</f>
        <v>0</v>
      </c>
    </row>
    <row r="49" spans="2:10">
      <c r="B49" s="23"/>
      <c r="C49" s="238"/>
      <c r="D49" s="105"/>
      <c r="E49" s="76"/>
      <c r="F49" s="76"/>
      <c r="G49" s="76"/>
      <c r="H49" s="76"/>
      <c r="J49" s="77">
        <f t="shared" si="6"/>
        <v>0</v>
      </c>
    </row>
    <row r="50" spans="2:10">
      <c r="B50" s="23" t="s">
        <v>44</v>
      </c>
      <c r="C50" s="91" t="s">
        <v>44</v>
      </c>
      <c r="D50" s="91" t="s">
        <v>13</v>
      </c>
      <c r="E50" s="76"/>
      <c r="F50" s="76"/>
      <c r="G50" s="76"/>
      <c r="H50" s="76"/>
      <c r="J50" s="77">
        <f t="shared" si="6"/>
        <v>0</v>
      </c>
    </row>
    <row r="51" spans="2:10">
      <c r="B51" s="23"/>
      <c r="C51" s="88" t="s">
        <v>45</v>
      </c>
      <c r="D51" s="93">
        <f>SUM(D47:D50)</f>
        <v>12000</v>
      </c>
      <c r="E51" s="93">
        <f t="shared" ref="E51:H51" si="7">SUM(E47:E50)</f>
        <v>0</v>
      </c>
      <c r="F51" s="93">
        <f t="shared" si="7"/>
        <v>0</v>
      </c>
      <c r="G51" s="93">
        <f t="shared" si="7"/>
        <v>0</v>
      </c>
      <c r="H51" s="93">
        <f t="shared" si="7"/>
        <v>0</v>
      </c>
      <c r="J51" s="89">
        <f>SUM(J47:J50)</f>
        <v>12000</v>
      </c>
    </row>
    <row r="52" spans="2:10">
      <c r="B52" s="23"/>
      <c r="C52" s="90" t="s">
        <v>46</v>
      </c>
      <c r="D52" s="91" t="s">
        <v>13</v>
      </c>
      <c r="E52" s="76"/>
      <c r="F52" s="76"/>
      <c r="G52" s="76"/>
      <c r="H52" s="76"/>
      <c r="J52" s="77"/>
    </row>
    <row r="53" spans="2:10" ht="30">
      <c r="B53" s="23"/>
      <c r="C53" s="191" t="s">
        <v>47</v>
      </c>
      <c r="D53" s="239">
        <v>1200</v>
      </c>
      <c r="E53" s="239">
        <v>1200</v>
      </c>
      <c r="F53" s="239">
        <v>1200</v>
      </c>
      <c r="G53" s="239">
        <v>1200</v>
      </c>
      <c r="H53" s="239">
        <v>1200</v>
      </c>
      <c r="I53" s="34"/>
      <c r="J53" s="77">
        <f t="shared" si="6"/>
        <v>6000</v>
      </c>
    </row>
    <row r="54" spans="2:10" ht="30">
      <c r="B54" s="23"/>
      <c r="C54" s="102" t="s">
        <v>48</v>
      </c>
      <c r="D54" s="103">
        <v>936</v>
      </c>
      <c r="E54" s="103">
        <v>936</v>
      </c>
      <c r="F54" s="103">
        <v>936</v>
      </c>
      <c r="G54" s="103">
        <v>936</v>
      </c>
      <c r="H54" s="103">
        <v>936</v>
      </c>
      <c r="I54" s="34"/>
      <c r="J54" s="77">
        <f t="shared" si="6"/>
        <v>4680</v>
      </c>
    </row>
    <row r="55" spans="2:10">
      <c r="B55" s="23"/>
      <c r="C55" s="238"/>
      <c r="D55" s="105"/>
      <c r="E55" s="105"/>
      <c r="F55" s="105"/>
      <c r="G55" s="105"/>
      <c r="H55" s="105"/>
      <c r="I55" s="34"/>
      <c r="J55" s="77">
        <f t="shared" si="6"/>
        <v>0</v>
      </c>
    </row>
    <row r="56" spans="2:10">
      <c r="B56" s="23"/>
      <c r="C56" s="88" t="s">
        <v>49</v>
      </c>
      <c r="D56" s="89">
        <f>SUM(D53:D55)</f>
        <v>2136</v>
      </c>
      <c r="E56" s="89">
        <f>SUM(E53:E55)</f>
        <v>2136</v>
      </c>
      <c r="F56" s="89">
        <f>SUM(F53:F55)</f>
        <v>2136</v>
      </c>
      <c r="G56" s="89">
        <f>SUM(G53:G55)</f>
        <v>2136</v>
      </c>
      <c r="H56" s="89">
        <f>SUM(H53:H55)</f>
        <v>2136</v>
      </c>
      <c r="J56" s="89">
        <f>SUM(J53:J55)</f>
        <v>10680</v>
      </c>
    </row>
    <row r="57" spans="2:10">
      <c r="B57" s="23"/>
      <c r="C57" s="90" t="s">
        <v>50</v>
      </c>
      <c r="D57" s="91" t="s">
        <v>13</v>
      </c>
      <c r="E57" s="76"/>
      <c r="F57" s="76"/>
      <c r="G57" s="76"/>
      <c r="H57" s="76"/>
      <c r="J57" s="77"/>
    </row>
    <row r="58" spans="2:10" ht="30">
      <c r="B58" s="23"/>
      <c r="C58" s="76" t="s">
        <v>51</v>
      </c>
      <c r="D58" s="100">
        <v>1200</v>
      </c>
      <c r="E58" s="101">
        <v>1200</v>
      </c>
      <c r="F58" s="101">
        <v>1200</v>
      </c>
      <c r="G58" s="101">
        <v>1200</v>
      </c>
      <c r="H58" s="101">
        <v>1200</v>
      </c>
      <c r="J58" s="77">
        <f t="shared" si="6"/>
        <v>6000</v>
      </c>
    </row>
    <row r="59" spans="2:10">
      <c r="B59" s="23"/>
      <c r="C59" s="90"/>
      <c r="D59" s="100"/>
      <c r="E59" s="101"/>
      <c r="F59" s="101"/>
      <c r="G59" s="101"/>
      <c r="H59" s="101"/>
      <c r="J59" s="77">
        <f t="shared" si="6"/>
        <v>0</v>
      </c>
    </row>
    <row r="60" spans="2:10">
      <c r="B60" s="23"/>
      <c r="C60" s="90"/>
      <c r="D60" s="100"/>
      <c r="E60" s="101"/>
      <c r="F60" s="101"/>
      <c r="G60" s="101"/>
      <c r="H60" s="101"/>
      <c r="J60" s="77">
        <f t="shared" si="6"/>
        <v>0</v>
      </c>
    </row>
    <row r="61" spans="2:10">
      <c r="B61" s="23"/>
      <c r="C61" s="90"/>
      <c r="D61" s="100"/>
      <c r="E61" s="101"/>
      <c r="F61" s="101"/>
      <c r="G61" s="101"/>
      <c r="H61" s="101"/>
      <c r="J61" s="77">
        <f t="shared" si="6"/>
        <v>0</v>
      </c>
    </row>
    <row r="62" spans="2:10">
      <c r="B62" s="23"/>
      <c r="C62" s="88" t="s">
        <v>52</v>
      </c>
      <c r="D62" s="89">
        <f>SUM(D58:D61)</f>
        <v>1200</v>
      </c>
      <c r="E62" s="89">
        <f>SUM(E58:E61)</f>
        <v>1200</v>
      </c>
      <c r="F62" s="89">
        <f>SUM(F58:F61)</f>
        <v>1200</v>
      </c>
      <c r="G62" s="89">
        <f>SUM(G58:G61)</f>
        <v>1200</v>
      </c>
      <c r="H62" s="89">
        <f>SUM(H58:H61)</f>
        <v>1200</v>
      </c>
      <c r="J62" s="89">
        <f>SUM(J58:J61)</f>
        <v>6000</v>
      </c>
    </row>
    <row r="63" spans="2:10">
      <c r="B63" s="23"/>
      <c r="C63" s="90" t="s">
        <v>53</v>
      </c>
      <c r="D63" s="91" t="s">
        <v>13</v>
      </c>
      <c r="E63" s="76"/>
      <c r="F63" s="76"/>
      <c r="G63" s="76"/>
      <c r="H63" s="76"/>
      <c r="J63" s="77"/>
    </row>
    <row r="64" spans="2:10" ht="30">
      <c r="B64" s="23"/>
      <c r="C64" s="102" t="s">
        <v>54</v>
      </c>
      <c r="D64" s="103">
        <v>7200000</v>
      </c>
      <c r="E64" s="103">
        <v>6000000</v>
      </c>
      <c r="F64" s="103">
        <v>4800000</v>
      </c>
      <c r="G64" s="103">
        <v>3600000</v>
      </c>
      <c r="H64" s="103">
        <v>2400000</v>
      </c>
      <c r="J64" s="77">
        <f t="shared" si="6"/>
        <v>24000000</v>
      </c>
    </row>
    <row r="65" spans="2:10" ht="30">
      <c r="B65" s="23"/>
      <c r="C65" s="104" t="s">
        <v>55</v>
      </c>
      <c r="D65" s="105">
        <v>3600000</v>
      </c>
      <c r="E65" s="105">
        <v>3000000</v>
      </c>
      <c r="F65" s="105">
        <v>2400000</v>
      </c>
      <c r="G65" s="105">
        <v>1800000</v>
      </c>
      <c r="H65" s="105">
        <v>1200000</v>
      </c>
      <c r="J65" s="77">
        <f t="shared" si="6"/>
        <v>12000000</v>
      </c>
    </row>
    <row r="66" spans="2:10" ht="30">
      <c r="B66" s="23"/>
      <c r="C66" s="236" t="s">
        <v>56</v>
      </c>
      <c r="D66" s="240">
        <f>SUM('Sub-Grant Consolidated Budget'!D14,'Sub-Grant Consolidated Budget'!D16)</f>
        <v>18177400.4025</v>
      </c>
      <c r="E66" s="240">
        <f>SUM('Sub-Grant Consolidated Budget'!E14,'Sub-Grant Consolidated Budget'!E16)</f>
        <v>19323317.735949997</v>
      </c>
      <c r="F66" s="240">
        <f>SUM('Sub-Grant Consolidated Budget'!F14,'Sub-Grant Consolidated Budget'!F16)</f>
        <v>15304909.556187501</v>
      </c>
      <c r="G66" s="240">
        <f>SUM('Sub-Grant Consolidated Budget'!G14,'Sub-Grant Consolidated Budget'!G16)</f>
        <v>4534373.7940218747</v>
      </c>
      <c r="H66" s="240">
        <f>SUM('Sub-Grant Consolidated Budget'!H14,'Sub-Grant Consolidated Budget'!H16)</f>
        <v>4574683.4752779687</v>
      </c>
      <c r="J66" s="77">
        <f>SUM(D66:H66)</f>
        <v>61914684.963937342</v>
      </c>
    </row>
    <row r="67" spans="2:10">
      <c r="B67" s="23"/>
      <c r="C67" s="90"/>
      <c r="D67" s="91"/>
      <c r="E67" s="76"/>
      <c r="F67" s="76"/>
      <c r="G67" s="76"/>
      <c r="H67" s="76"/>
      <c r="J67" s="77">
        <f t="shared" si="6"/>
        <v>0</v>
      </c>
    </row>
    <row r="68" spans="2:10">
      <c r="B68" s="23"/>
      <c r="C68" s="83"/>
      <c r="D68" s="77"/>
      <c r="E68" s="87"/>
      <c r="F68" s="87"/>
      <c r="G68" s="87"/>
      <c r="H68" s="87"/>
      <c r="J68" s="77">
        <f t="shared" si="6"/>
        <v>0</v>
      </c>
    </row>
    <row r="69" spans="2:10">
      <c r="B69" s="23"/>
      <c r="C69" s="83"/>
      <c r="D69" s="77"/>
      <c r="E69" s="87"/>
      <c r="F69" s="87"/>
      <c r="G69" s="87"/>
      <c r="H69" s="87"/>
      <c r="J69" s="77">
        <f t="shared" si="6"/>
        <v>0</v>
      </c>
    </row>
    <row r="70" spans="2:10">
      <c r="B70" s="23"/>
      <c r="C70" s="83"/>
      <c r="D70" s="77"/>
      <c r="E70" s="87"/>
      <c r="F70" s="87"/>
      <c r="G70" s="87"/>
      <c r="H70" s="87"/>
      <c r="J70" s="77">
        <f t="shared" si="6"/>
        <v>0</v>
      </c>
    </row>
    <row r="71" spans="2:10">
      <c r="B71" s="23"/>
      <c r="C71" s="83"/>
      <c r="D71" s="77"/>
      <c r="E71" s="87"/>
      <c r="F71" s="87"/>
      <c r="G71" s="87"/>
      <c r="H71" s="87"/>
      <c r="J71" s="77">
        <f t="shared" si="6"/>
        <v>0</v>
      </c>
    </row>
    <row r="72" spans="2:10">
      <c r="B72" s="23"/>
      <c r="C72" s="83"/>
      <c r="D72" s="77"/>
      <c r="E72" s="87"/>
      <c r="F72" s="87"/>
      <c r="G72" s="87"/>
      <c r="H72" s="87"/>
      <c r="J72" s="77">
        <f t="shared" si="6"/>
        <v>0</v>
      </c>
    </row>
    <row r="73" spans="2:10">
      <c r="B73" s="23"/>
      <c r="C73" s="76"/>
      <c r="D73" s="77"/>
      <c r="E73" s="87"/>
      <c r="F73" s="87"/>
      <c r="G73" s="87"/>
      <c r="H73" s="87"/>
      <c r="J73" s="77">
        <f t="shared" si="6"/>
        <v>0</v>
      </c>
    </row>
    <row r="74" spans="2:10">
      <c r="B74" s="24"/>
      <c r="C74" s="88" t="s">
        <v>57</v>
      </c>
      <c r="D74" s="89">
        <f>SUM(D64:D73)</f>
        <v>28977400.4025</v>
      </c>
      <c r="E74" s="89">
        <f>SUM(E64:E73)</f>
        <v>28323317.735949997</v>
      </c>
      <c r="F74" s="89">
        <f>SUM(F64:F73)</f>
        <v>22504909.556187503</v>
      </c>
      <c r="G74" s="89">
        <f>SUM(G64:G73)</f>
        <v>9934373.7940218747</v>
      </c>
      <c r="H74" s="89">
        <f>SUM(H64:H73)</f>
        <v>8174683.4752779687</v>
      </c>
      <c r="J74" s="89">
        <f>SUM(J64:J73)</f>
        <v>97914684.963937342</v>
      </c>
    </row>
    <row r="75" spans="2:10">
      <c r="B75" s="24"/>
      <c r="C75" s="88" t="s">
        <v>58</v>
      </c>
      <c r="D75" s="89">
        <f>SUM(D74,D62,D56,D51,D45,D34,D20)</f>
        <v>29254130.4025</v>
      </c>
      <c r="E75" s="89">
        <f>SUM(E74,E62,E56,E51,E45,E34,E20)</f>
        <v>28577190.735949997</v>
      </c>
      <c r="F75" s="89">
        <f>SUM(F74,F62,F56,F51,F45,F34,F20)</f>
        <v>22737136.556187503</v>
      </c>
      <c r="G75" s="89">
        <f>SUM(G74,G62,G56,G51,G45,G34,G20)</f>
        <v>10166600.794021875</v>
      </c>
      <c r="H75" s="89">
        <f>SUM(H74,H62,H56,H51,H45,H34,H20)</f>
        <v>8402191.4752779678</v>
      </c>
      <c r="J75" s="89">
        <f t="shared" si="6"/>
        <v>99137249.963937342</v>
      </c>
    </row>
    <row r="76" spans="2:10">
      <c r="B76" s="6"/>
      <c r="D76"/>
      <c r="E76"/>
      <c r="H76"/>
      <c r="J76" t="s">
        <v>42</v>
      </c>
    </row>
    <row r="77" spans="2:10" ht="30">
      <c r="B77" s="67" t="s">
        <v>59</v>
      </c>
      <c r="C77" s="17" t="s">
        <v>59</v>
      </c>
      <c r="D77" s="18"/>
      <c r="E77" s="18"/>
      <c r="F77" s="18"/>
      <c r="G77" s="18"/>
      <c r="H77" s="18"/>
      <c r="J77" s="18" t="s">
        <v>42</v>
      </c>
    </row>
    <row r="78" spans="2:10" ht="30">
      <c r="B78" s="23"/>
      <c r="C78" s="102" t="s">
        <v>60</v>
      </c>
      <c r="D78" s="106">
        <v>41770</v>
      </c>
      <c r="E78" s="106">
        <v>39460</v>
      </c>
      <c r="F78" s="106">
        <v>34854</v>
      </c>
      <c r="G78" s="106">
        <v>34854</v>
      </c>
      <c r="H78" s="106">
        <v>33850</v>
      </c>
      <c r="J78" s="77">
        <f>SUM(D78:H78)</f>
        <v>184788</v>
      </c>
    </row>
    <row r="79" spans="2:10">
      <c r="B79" s="23"/>
      <c r="C79" s="83"/>
      <c r="D79" s="91"/>
      <c r="E79" s="76"/>
      <c r="F79" s="76"/>
      <c r="G79" s="76"/>
      <c r="H79" s="76"/>
      <c r="J79" s="77">
        <f t="shared" ref="J79" si="8">SUM(D79:H79)</f>
        <v>0</v>
      </c>
    </row>
    <row r="80" spans="2:10">
      <c r="B80" s="24"/>
      <c r="C80" s="88" t="s">
        <v>61</v>
      </c>
      <c r="D80" s="89">
        <f>SUM(D78:D79)</f>
        <v>41770</v>
      </c>
      <c r="E80" s="89">
        <f t="shared" ref="E80:H80" si="9">SUM(E78:E79)</f>
        <v>39460</v>
      </c>
      <c r="F80" s="89">
        <f t="shared" si="9"/>
        <v>34854</v>
      </c>
      <c r="G80" s="89">
        <f t="shared" si="9"/>
        <v>34854</v>
      </c>
      <c r="H80" s="89">
        <f t="shared" si="9"/>
        <v>33850</v>
      </c>
      <c r="J80" s="89">
        <f>SUM(J78:J79)</f>
        <v>184788</v>
      </c>
    </row>
    <row r="81" spans="2:19" ht="15.75" thickBot="1">
      <c r="B81" s="6"/>
      <c r="D81"/>
      <c r="E81"/>
      <c r="H81"/>
      <c r="J81" t="s">
        <v>42</v>
      </c>
    </row>
    <row r="82" spans="2:19" s="1" customFormat="1" ht="30.75" thickBot="1">
      <c r="B82" s="94" t="s">
        <v>62</v>
      </c>
      <c r="C82" s="94"/>
      <c r="D82" s="95">
        <f>SUM(D80,D75)</f>
        <v>29295900.4025</v>
      </c>
      <c r="E82" s="95">
        <f t="shared" ref="E82:J82" si="10">SUM(E80,E75)</f>
        <v>28616650.735949997</v>
      </c>
      <c r="F82" s="95">
        <f t="shared" si="10"/>
        <v>22771990.556187503</v>
      </c>
      <c r="G82" s="95">
        <f t="shared" si="10"/>
        <v>10201454.794021875</v>
      </c>
      <c r="H82" s="95">
        <f t="shared" si="10"/>
        <v>8436041.4752779678</v>
      </c>
      <c r="I82"/>
      <c r="J82" s="95">
        <f t="shared" si="10"/>
        <v>99322037.963937342</v>
      </c>
      <c r="S82" s="201"/>
    </row>
    <row r="83" spans="2:19">
      <c r="B83" s="6"/>
    </row>
    <row r="84" spans="2:19">
      <c r="B84" s="6"/>
    </row>
    <row r="85" spans="2:19">
      <c r="B85" s="6"/>
    </row>
    <row r="86" spans="2:19">
      <c r="B86" s="6"/>
    </row>
    <row r="87" spans="2:19">
      <c r="B87" s="6"/>
    </row>
    <row r="88" spans="2:19">
      <c r="B88" s="6"/>
    </row>
    <row r="89" spans="2:19">
      <c r="B89" s="6"/>
    </row>
    <row r="90" spans="2:19">
      <c r="B90" s="6"/>
    </row>
    <row r="91" spans="2:19">
      <c r="B91" s="6"/>
    </row>
    <row r="92" spans="2:19">
      <c r="B92" s="6"/>
    </row>
    <row r="93" spans="2:19">
      <c r="B93" s="6"/>
    </row>
    <row r="94" spans="2:19">
      <c r="B94" s="6"/>
    </row>
    <row r="95" spans="2:19">
      <c r="B95" s="6"/>
    </row>
    <row r="96" spans="2:19">
      <c r="B96" s="6"/>
    </row>
    <row r="97" spans="2:2">
      <c r="B97"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6"/>
  <sheetViews>
    <sheetView showGridLines="0" zoomScale="83" zoomScaleNormal="85" workbookViewId="0">
      <selection activeCell="C38" sqref="C38"/>
    </sheetView>
  </sheetViews>
  <sheetFormatPr defaultColWidth="9.140625" defaultRowHeight="15" customHeight="1"/>
  <cols>
    <col min="1" max="1" width="3.140625" customWidth="1"/>
    <col min="2" max="2" width="12.140625" customWidth="1"/>
    <col min="3" max="3" width="29.140625" customWidth="1"/>
    <col min="4" max="4" width="12.85546875" style="6" bestFit="1" customWidth="1"/>
    <col min="5" max="5" width="14.140625" style="2" customWidth="1"/>
    <col min="6" max="6" width="12.140625" customWidth="1"/>
    <col min="7" max="7" width="13" customWidth="1"/>
    <col min="8" max="8" width="12" style="2" customWidth="1"/>
    <col min="9" max="9" width="3.5703125" style="7" customWidth="1"/>
    <col min="10" max="10" width="14.42578125" customWidth="1"/>
    <col min="11" max="11" width="10.140625" customWidth="1"/>
    <col min="12" max="12" width="19.42578125" customWidth="1"/>
    <col min="13" max="13" width="18.85546875" customWidth="1"/>
    <col min="21" max="21" width="15.85546875" customWidth="1"/>
  </cols>
  <sheetData>
    <row r="2" spans="2:39" ht="23.25">
      <c r="B2" s="30" t="s">
        <v>63</v>
      </c>
    </row>
    <row r="3" spans="2:39" ht="26.45" customHeight="1">
      <c r="B3" s="218" t="s">
        <v>64</v>
      </c>
      <c r="C3" s="218"/>
      <c r="D3" s="218"/>
      <c r="E3" s="218"/>
      <c r="F3" s="218"/>
      <c r="G3" s="218"/>
      <c r="H3" s="218"/>
      <c r="I3" s="218"/>
      <c r="J3" s="218"/>
    </row>
    <row r="4" spans="2:39" ht="15" customHeight="1">
      <c r="B4" s="5"/>
      <c r="I4" s="52"/>
    </row>
    <row r="5" spans="2:39" ht="18.75">
      <c r="B5" s="45" t="s">
        <v>2</v>
      </c>
      <c r="C5" s="46"/>
      <c r="D5" s="46"/>
      <c r="E5" s="46"/>
      <c r="F5" s="46"/>
      <c r="G5" s="46"/>
      <c r="H5" s="206"/>
      <c r="I5" s="52"/>
      <c r="J5" s="64"/>
    </row>
    <row r="6" spans="2:39" ht="17.100000000000001" customHeight="1">
      <c r="B6" s="47" t="s">
        <v>3</v>
      </c>
      <c r="C6" s="47" t="s">
        <v>4</v>
      </c>
      <c r="D6" s="47" t="s">
        <v>5</v>
      </c>
      <c r="E6" s="48" t="s">
        <v>6</v>
      </c>
      <c r="F6" s="48" t="s">
        <v>7</v>
      </c>
      <c r="G6" s="48" t="s">
        <v>8</v>
      </c>
      <c r="H6" s="49" t="s">
        <v>9</v>
      </c>
      <c r="I6" s="52"/>
      <c r="J6" s="65" t="s">
        <v>10</v>
      </c>
    </row>
    <row r="7" spans="2:39" s="5" customFormat="1">
      <c r="B7" s="22" t="s">
        <v>11</v>
      </c>
      <c r="C7" s="50" t="s">
        <v>25</v>
      </c>
      <c r="D7" s="51">
        <f>'GOE Pre-Weatherization '!D20+'GOE Solar Garage and EV'!D20+'Nevada Clean Energy Fund'!D20+'Washoe County'!D20+'RTC Washoe'!D20+'City of Reno'!D20+'UNR Substainability Program'!D20+'UNR Business Environmental Prog'!D20</f>
        <v>763979.50249999994</v>
      </c>
      <c r="E7" s="51">
        <f>'GOE Pre-Weatherization '!E20+'GOE Solar Garage and EV'!E20+'Nevada Clean Energy Fund'!E20+'Washoe County'!E20+'RTC Washoe'!E20+'City of Reno'!E20+'UNR Substainability Program'!E20+'UNR Business Environmental Prog'!E20</f>
        <v>777202.83594999998</v>
      </c>
      <c r="F7" s="51">
        <f>'GOE Pre-Weatherization '!F20+'GOE Solar Garage and EV'!F20+'Nevada Clean Energy Fund'!F20+'Washoe County'!F20+'RTC Washoe'!F20+'City of Reno'!F20+'UNR Substainability Program'!F20+'UNR Business Environmental Prog'!F20</f>
        <v>790731.15618749999</v>
      </c>
      <c r="G7" s="51">
        <f>'GOE Pre-Weatherization '!G20+'GOE Solar Garage and EV'!G20+'Nevada Clean Energy Fund'!G20+'Washoe County'!G20+'RTC Washoe'!G20+'City of Reno'!G20+'UNR Substainability Program'!G20+'UNR Business Environmental Prog'!G20</f>
        <v>804783.39402187499</v>
      </c>
      <c r="H7" s="51">
        <f>'GOE Pre-Weatherization '!H20+'GOE Solar Garage and EV'!H20+'Nevada Clean Energy Fund'!H20+'Washoe County'!H20+'RTC Washoe'!H20+'City of Reno'!H20+'UNR Substainability Program'!H20+'UNR Business Environmental Prog'!H20</f>
        <v>819384.07527796878</v>
      </c>
      <c r="I7" s="52"/>
      <c r="J7" s="51">
        <f>SUM(D7:I7)</f>
        <v>3956080.9639373436</v>
      </c>
      <c r="K7"/>
      <c r="L7" s="34"/>
      <c r="M7"/>
      <c r="N7"/>
      <c r="O7"/>
      <c r="P7"/>
      <c r="Q7"/>
      <c r="R7"/>
      <c r="S7"/>
      <c r="T7"/>
      <c r="U7"/>
      <c r="V7"/>
      <c r="W7"/>
      <c r="X7"/>
      <c r="Y7"/>
      <c r="Z7"/>
      <c r="AA7"/>
      <c r="AB7"/>
      <c r="AC7"/>
      <c r="AD7"/>
      <c r="AE7"/>
      <c r="AF7"/>
      <c r="AG7"/>
      <c r="AH7"/>
      <c r="AI7"/>
      <c r="AJ7"/>
      <c r="AK7"/>
      <c r="AL7"/>
      <c r="AM7"/>
    </row>
    <row r="8" spans="2:39">
      <c r="B8" s="23"/>
      <c r="C8" s="50" t="s">
        <v>32</v>
      </c>
      <c r="D8" s="51">
        <f>'GOE Pre-Weatherization '!D34+'GOE Solar Garage and EV'!D34+'Nevada Clean Energy Fund'!D34+'Washoe County'!D34+'RTC Washoe'!D34+'City of Reno'!D34+'UNR Substainability Program'!D34+'UNR Business Environmental Prog'!D34</f>
        <v>229156</v>
      </c>
      <c r="E8" s="51">
        <f>'GOE Pre-Weatherization '!E34+'GOE Solar Garage and EV'!E34+'Nevada Clean Energy Fund'!E34+'Washoe County'!E34+'RTC Washoe'!E34+'City of Reno'!E34+'UNR Substainability Program'!E34+'UNR Business Environmental Prog'!E34</f>
        <v>232812</v>
      </c>
      <c r="F8" s="51">
        <f>'GOE Pre-Weatherization '!F34+'GOE Solar Garage and EV'!F34+'Nevada Clean Energy Fund'!F34+'Washoe County'!F34+'RTC Washoe'!F34+'City of Reno'!F34+'UNR Substainability Program'!F34+'UNR Business Environmental Prog'!F34</f>
        <v>236391</v>
      </c>
      <c r="G8" s="51">
        <f>'GOE Pre-Weatherization '!G34+'GOE Solar Garage and EV'!G34+'Nevada Clean Energy Fund'!G34+'Washoe County'!G34+'RTC Washoe'!G34+'City of Reno'!G34+'UNR Substainability Program'!G34+'UNR Business Environmental Prog'!G34</f>
        <v>240120</v>
      </c>
      <c r="H8" s="51">
        <f>'GOE Pre-Weatherization '!H34+'GOE Solar Garage and EV'!H34+'Nevada Clean Energy Fund'!H34+'Washoe County'!H34+'RTC Washoe'!H34+'City of Reno'!H34+'UNR Substainability Program'!H34+'UNR Business Environmental Prog'!H34</f>
        <v>244003</v>
      </c>
      <c r="I8" s="52"/>
      <c r="J8" s="51">
        <f t="shared" ref="J8:J14" si="0">SUM(D8:I8)</f>
        <v>1182482</v>
      </c>
    </row>
    <row r="9" spans="2:39">
      <c r="B9" s="23"/>
      <c r="C9" s="50" t="s">
        <v>40</v>
      </c>
      <c r="D9" s="51">
        <f>'GOE Pre-Weatherization '!D45+'GOE Solar Garage and EV'!D45+'Nevada Clean Energy Fund'!D45+'Washoe County'!D45+'RTC Washoe'!D45+'City of Reno'!D45+'UNR Substainability Program'!D45+'UNR Business Environmental Prog'!D45</f>
        <v>8366</v>
      </c>
      <c r="E9" s="51">
        <f>'GOE Pre-Weatherization '!E45+'GOE Solar Garage and EV'!E45+'Nevada Clean Energy Fund'!E45+'Washoe County'!E45+'RTC Washoe'!E45+'City of Reno'!E45+'UNR Substainability Program'!E45+'UNR Business Environmental Prog'!E45</f>
        <v>8366</v>
      </c>
      <c r="F9" s="51">
        <f>'GOE Pre-Weatherization '!F45+'GOE Solar Garage and EV'!F45+'Nevada Clean Energy Fund'!F45+'Washoe County'!F45+'RTC Washoe'!F45+'City of Reno'!F45+'UNR Substainability Program'!F45+'UNR Business Environmental Prog'!F45</f>
        <v>8366</v>
      </c>
      <c r="G9" s="51">
        <f>'GOE Pre-Weatherization '!G45+'GOE Solar Garage and EV'!G45+'Nevada Clean Energy Fund'!G45+'Washoe County'!G45+'RTC Washoe'!G45+'City of Reno'!G45+'UNR Substainability Program'!G45+'UNR Business Environmental Prog'!G45</f>
        <v>8366</v>
      </c>
      <c r="H9" s="51">
        <f>'GOE Pre-Weatherization '!H45+'GOE Solar Garage and EV'!H45+'Nevada Clean Energy Fund'!H45+'Washoe County'!H45+'RTC Washoe'!H45+'City of Reno'!H45+'UNR Substainability Program'!H45+'UNR Business Environmental Prog'!H45</f>
        <v>8365</v>
      </c>
      <c r="I9" s="52"/>
      <c r="J9" s="51">
        <f t="shared" si="0"/>
        <v>41829</v>
      </c>
    </row>
    <row r="10" spans="2:39">
      <c r="B10" s="23"/>
      <c r="C10" s="50" t="s">
        <v>45</v>
      </c>
      <c r="D10" s="51">
        <f>'GOE Pre-Weatherization '!D51+'GOE Solar Garage and EV'!D51+'Nevada Clean Energy Fund'!D51+'Washoe County'!D51+'RTC Washoe'!D51+'City of Reno'!D51+'UNR Substainability Program'!D51+'UNR Business Environmental Prog'!D51</f>
        <v>1630586</v>
      </c>
      <c r="E10" s="51">
        <f>'GOE Pre-Weatherization '!E51+'GOE Solar Garage and EV'!E51+'Nevada Clean Energy Fund'!E51+'Washoe County'!E51+'RTC Washoe'!E51+'City of Reno'!E51+'UNR Substainability Program'!E51+'UNR Business Environmental Prog'!E51</f>
        <v>3682184</v>
      </c>
      <c r="F10" s="51">
        <f>'GOE Pre-Weatherization '!F51+'GOE Solar Garage and EV'!F51+'Nevada Clean Energy Fund'!F51+'Washoe County'!F51+'RTC Washoe'!F51+'City of Reno'!F51+'UNR Substainability Program'!F51+'UNR Business Environmental Prog'!F51</f>
        <v>6750268</v>
      </c>
      <c r="G10" s="51">
        <f>'GOE Pre-Weatherization '!G51+'GOE Solar Garage and EV'!G51+'Nevada Clean Energy Fund'!G51+'Washoe County'!G51+'RTC Washoe'!G51+'City of Reno'!G51+'UNR Substainability Program'!G51+'UNR Business Environmental Prog'!G51</f>
        <v>830586</v>
      </c>
      <c r="H10" s="51">
        <f>'GOE Pre-Weatherization '!H51+'GOE Solar Garage and EV'!H51+'Nevada Clean Energy Fund'!H51+'Washoe County'!H51+'RTC Washoe'!H51+'City of Reno'!H51+'UNR Substainability Program'!H51+'UNR Business Environmental Prog'!H51</f>
        <v>830587</v>
      </c>
      <c r="I10" s="52"/>
      <c r="J10" s="51">
        <f t="shared" si="0"/>
        <v>13724211</v>
      </c>
    </row>
    <row r="11" spans="2:39">
      <c r="B11" s="23"/>
      <c r="C11" s="50" t="s">
        <v>49</v>
      </c>
      <c r="D11" s="51">
        <f>'GOE Pre-Weatherization '!D56+'GOE Solar Garage and EV'!D56+'Nevada Clean Energy Fund'!D56+'Washoe County'!D56+'RTC Washoe'!D56+'City of Reno'!D56+'UNR Substainability Program'!D56+'UNR Business Environmental Prog'!D56</f>
        <v>24083</v>
      </c>
      <c r="E11" s="51">
        <f>'GOE Pre-Weatherization '!E56+'GOE Solar Garage and EV'!E56+'Nevada Clean Energy Fund'!E56+'Washoe County'!E56+'RTC Washoe'!E56+'City of Reno'!E56+'UNR Substainability Program'!E56+'UNR Business Environmental Prog'!E56</f>
        <v>12503</v>
      </c>
      <c r="F11" s="51">
        <f>'GOE Pre-Weatherization '!F56+'GOE Solar Garage and EV'!F56+'Nevada Clean Energy Fund'!F56+'Washoe County'!F56+'RTC Washoe'!F56+'City of Reno'!F56+'UNR Substainability Program'!F56+'UNR Business Environmental Prog'!F56</f>
        <v>13703</v>
      </c>
      <c r="G11" s="51">
        <f>'GOE Pre-Weatherization '!G56+'GOE Solar Garage and EV'!G56+'Nevada Clean Energy Fund'!G56+'Washoe County'!G56+'RTC Washoe'!G56+'City of Reno'!G56+'UNR Substainability Program'!G56+'UNR Business Environmental Prog'!G56</f>
        <v>19703</v>
      </c>
      <c r="H11" s="51">
        <f>'GOE Pre-Weatherization '!H56+'GOE Solar Garage and EV'!H56+'Nevada Clean Energy Fund'!H56+'Washoe County'!H56+'RTC Washoe'!H56+'City of Reno'!H56+'UNR Substainability Program'!H56+'UNR Business Environmental Prog'!H56</f>
        <v>12504</v>
      </c>
      <c r="I11" s="52"/>
      <c r="J11" s="51">
        <f t="shared" si="0"/>
        <v>82496</v>
      </c>
    </row>
    <row r="12" spans="2:39">
      <c r="B12" s="23"/>
      <c r="C12" s="208" t="s">
        <v>52</v>
      </c>
      <c r="D12" s="51">
        <f>'GOE Pre-Weatherization '!D62+'GOE Solar Garage and EV'!D62+'Nevada Clean Energy Fund'!D62+'Washoe County'!D62+'RTC Washoe'!D62+'City of Reno'!D62+'UNR Substainability Program'!D62+'UNR Business Environmental Prog'!D62</f>
        <v>3737225.9</v>
      </c>
      <c r="E12" s="51">
        <f>'GOE Pre-Weatherization '!E62+'GOE Solar Garage and EV'!E62+'Nevada Clean Energy Fund'!E62+'Washoe County'!E62+'RTC Washoe'!E62+'City of Reno'!E62+'UNR Substainability Program'!E62+'UNR Business Environmental Prog'!E62</f>
        <v>7529712.9000000004</v>
      </c>
      <c r="F12" s="51">
        <f>'GOE Pre-Weatherization '!F62+'GOE Solar Garage and EV'!F62+'Nevada Clean Energy Fund'!F62+'Washoe County'!F62+'RTC Washoe'!F62+'City of Reno'!F62+'UNR Substainability Program'!F62+'UNR Business Environmental Prog'!F62</f>
        <v>4014079.4</v>
      </c>
      <c r="G12" s="51">
        <f>'GOE Pre-Weatherization '!G62+'GOE Solar Garage and EV'!G62+'Nevada Clean Energy Fund'!G62+'Washoe County'!G62+'RTC Washoe'!G62+'City of Reno'!G62+'UNR Substainability Program'!G62+'UNR Business Environmental Prog'!G62</f>
        <v>282577.40000000002</v>
      </c>
      <c r="H12" s="51">
        <f>'GOE Pre-Weatherization '!H62+'GOE Solar Garage and EV'!H62+'Nevada Clean Energy Fund'!H62+'Washoe County'!H62+'RTC Washoe'!H62+'City of Reno'!H62+'UNR Substainability Program'!H62+'UNR Business Environmental Prog'!H62</f>
        <v>284313.40000000002</v>
      </c>
      <c r="I12" s="52"/>
      <c r="J12" s="51">
        <f t="shared" si="0"/>
        <v>15847909.000000002</v>
      </c>
    </row>
    <row r="13" spans="2:39">
      <c r="B13" s="23"/>
      <c r="C13" s="50" t="s">
        <v>57</v>
      </c>
      <c r="D13" s="51">
        <f>'GOE Pre-Weatherization '!D74+'GOE Solar Garage and EV'!D74+'Nevada Clean Energy Fund'!D74+'Washoe County'!D74+'RTC Washoe'!D74+'City of Reno'!D74+'UNR Substainability Program'!D74+'UNR Business Environmental Prog'!D74</f>
        <v>11055578</v>
      </c>
      <c r="E13" s="51">
        <f>'GOE Pre-Weatherization '!E74+'GOE Solar Garage and EV'!E74+'Nevada Clean Energy Fund'!E74+'Washoe County'!E74+'RTC Washoe'!E74+'City of Reno'!E74+'UNR Substainability Program'!E74+'UNR Business Environmental Prog'!E74</f>
        <v>6360917</v>
      </c>
      <c r="F13" s="51">
        <f>'GOE Pre-Weatherization '!F74+'GOE Solar Garage and EV'!F74+'Nevada Clean Energy Fund'!F74+'Washoe County'!F74+'RTC Washoe'!F74+'City of Reno'!F74+'UNR Substainability Program'!F74+'UNR Business Environmental Prog'!F74</f>
        <v>2762017</v>
      </c>
      <c r="G13" s="51">
        <f>'GOE Pre-Weatherization '!G74+'GOE Solar Garage and EV'!G74+'Nevada Clean Energy Fund'!G74+'Washoe County'!G74+'RTC Washoe'!G74+'City of Reno'!G74+'UNR Substainability Program'!G74+'UNR Business Environmental Prog'!G74</f>
        <v>1611874</v>
      </c>
      <c r="H13" s="51">
        <f>'GOE Pre-Weatherization '!H74+'GOE Solar Garage and EV'!H74+'Nevada Clean Energy Fund'!H74+'Washoe County'!H74+'RTC Washoe'!H74+'City of Reno'!H74+'UNR Substainability Program'!H74+'UNR Business Environmental Prog'!H74</f>
        <v>1633352</v>
      </c>
      <c r="I13" s="52"/>
      <c r="J13" s="51">
        <f t="shared" si="0"/>
        <v>23423738</v>
      </c>
      <c r="L13" s="34"/>
      <c r="M13" s="195"/>
      <c r="N13" s="54"/>
      <c r="O13" s="7"/>
      <c r="P13" s="7"/>
      <c r="Q13" s="7"/>
      <c r="R13" s="7"/>
      <c r="S13" s="7"/>
      <c r="T13" s="7"/>
      <c r="U13" s="7"/>
    </row>
    <row r="14" spans="2:39" ht="18.75" customHeight="1">
      <c r="B14" s="24"/>
      <c r="C14" s="9" t="s">
        <v>65</v>
      </c>
      <c r="D14" s="57">
        <f>D13+D12+D11+D10+D9+D8+D7</f>
        <v>17448974.4025</v>
      </c>
      <c r="E14" s="57">
        <f>E13+E12+E11+E10+E9+E8+E7</f>
        <v>18603697.735949997</v>
      </c>
      <c r="F14" s="57">
        <f>F13+F12+F11+F10+F9+F8+F7</f>
        <v>14575555.556187501</v>
      </c>
      <c r="G14" s="57">
        <f>G13+G12+G11+G10+G9+G8+G7</f>
        <v>3798009.7940218747</v>
      </c>
      <c r="H14" s="57">
        <f>H13+H12+H11+H10+H9+H8+H7</f>
        <v>3832508.4752779687</v>
      </c>
      <c r="I14" s="52"/>
      <c r="J14" s="57">
        <f t="shared" si="0"/>
        <v>58258745.963937342</v>
      </c>
      <c r="M14" s="196"/>
      <c r="N14" s="217"/>
      <c r="O14" s="217"/>
      <c r="P14" s="217"/>
      <c r="Q14" s="217"/>
      <c r="R14" s="217"/>
      <c r="S14" s="217"/>
      <c r="T14" s="7"/>
      <c r="U14" s="197"/>
    </row>
    <row r="15" spans="2:39">
      <c r="B15" s="63"/>
      <c r="D15"/>
      <c r="E15"/>
      <c r="H15" s="207"/>
      <c r="I15"/>
      <c r="J15" s="18" t="s">
        <v>42</v>
      </c>
    </row>
    <row r="16" spans="2:39" ht="20.100000000000001" customHeight="1">
      <c r="B16" s="63"/>
      <c r="C16" s="9" t="s">
        <v>66</v>
      </c>
      <c r="D16" s="57">
        <f>'GOE Pre-Weatherization '!D80+'GOE Solar Garage and EV'!D80+'Nevada Clean Energy Fund'!D80+'Washoe County'!D80+'RTC Washoe'!D80+'City of Reno'!D80+'UNR Substainability Program'!D80+'UNR Business Environmental Prog'!D80</f>
        <v>728426</v>
      </c>
      <c r="E16" s="57">
        <f>'GOE Pre-Weatherization '!E80+'GOE Solar Garage and EV'!E80+'Nevada Clean Energy Fund'!E80+'Washoe County'!E80+'RTC Washoe'!E80+'City of Reno'!E80+'UNR Substainability Program'!E80+'UNR Business Environmental Prog'!E80</f>
        <v>719620</v>
      </c>
      <c r="F16" s="57">
        <f>'GOE Pre-Weatherization '!F80+'GOE Solar Garage and EV'!F80+'Nevada Clean Energy Fund'!F80+'Washoe County'!F80+'RTC Washoe'!F80+'City of Reno'!F80+'UNR Substainability Program'!F80+'UNR Business Environmental Prog'!F80</f>
        <v>729354</v>
      </c>
      <c r="G16" s="57">
        <f>'GOE Pre-Weatherization '!G80+'GOE Solar Garage and EV'!G80+'Nevada Clean Energy Fund'!G80+'Washoe County'!G80+'RTC Washoe'!G80+'City of Reno'!G80+'UNR Substainability Program'!G80+'UNR Business Environmental Prog'!G80</f>
        <v>736364</v>
      </c>
      <c r="H16" s="57">
        <f>'GOE Pre-Weatherization '!H80+'GOE Solar Garage and EV'!H80+'Nevada Clean Energy Fund'!H80+'Washoe County'!H80+'RTC Washoe'!H80+'City of Reno'!H80+'UNR Substainability Program'!H80+'UNR Business Environmental Prog'!H80</f>
        <v>742175</v>
      </c>
      <c r="J16" s="190">
        <f>SUM(D16:H16)</f>
        <v>3655939</v>
      </c>
      <c r="L16" s="34"/>
    </row>
    <row r="17" spans="2:13" ht="20.100000000000001" customHeight="1">
      <c r="B17" s="63"/>
      <c r="C17" s="191"/>
      <c r="D17" s="192"/>
      <c r="E17" s="192"/>
      <c r="F17" s="192"/>
      <c r="G17" s="192"/>
      <c r="H17" s="194"/>
      <c r="J17" s="193"/>
    </row>
    <row r="18" spans="2:13" ht="20.100000000000001" customHeight="1">
      <c r="B18" s="63"/>
      <c r="C18" s="219" t="s">
        <v>67</v>
      </c>
      <c r="D18" s="220"/>
      <c r="E18" s="220"/>
      <c r="F18" s="220"/>
      <c r="G18" s="220"/>
      <c r="H18" s="221"/>
      <c r="J18" s="209">
        <f>J14+J16</f>
        <v>61914684.963937342</v>
      </c>
      <c r="L18" s="34"/>
    </row>
    <row r="19" spans="2:13" ht="20.100000000000001" customHeight="1">
      <c r="B19" s="63"/>
      <c r="C19" s="222" t="s">
        <v>68</v>
      </c>
      <c r="D19" s="223"/>
      <c r="E19" s="223"/>
      <c r="F19" s="223"/>
      <c r="G19" s="223"/>
      <c r="H19" s="224"/>
      <c r="J19" s="203">
        <v>37407353</v>
      </c>
      <c r="L19" s="34"/>
    </row>
    <row r="20" spans="2:13" ht="15.75" thickBot="1">
      <c r="B20" s="204"/>
      <c r="D20"/>
      <c r="E20"/>
      <c r="H20" s="202"/>
      <c r="I20"/>
      <c r="J20" s="18" t="s">
        <v>42</v>
      </c>
    </row>
    <row r="21" spans="2:13" ht="30.95" customHeight="1" thickBot="1">
      <c r="B21" s="205" t="s">
        <v>62</v>
      </c>
      <c r="C21" s="19"/>
      <c r="D21" s="53">
        <f>D14+D16</f>
        <v>18177400.4025</v>
      </c>
      <c r="E21" s="53">
        <f>E14+E16</f>
        <v>19323317.735949997</v>
      </c>
      <c r="F21" s="53">
        <f>F14+F16</f>
        <v>15304909.556187501</v>
      </c>
      <c r="G21" s="53">
        <f>G14+G16</f>
        <v>4534373.7940218747</v>
      </c>
      <c r="H21" s="53">
        <f>H14+H16</f>
        <v>4574683.4752779687</v>
      </c>
      <c r="I21" s="54"/>
      <c r="J21" s="66">
        <f>J14+J16+J19</f>
        <v>99322037.963937342</v>
      </c>
      <c r="L21" s="177"/>
    </row>
    <row r="22" spans="2:13" s="1" customFormat="1">
      <c r="B22" s="6"/>
      <c r="C22"/>
      <c r="D22" s="6"/>
      <c r="E22" s="2"/>
      <c r="F22"/>
      <c r="G22"/>
      <c r="H22" s="2"/>
      <c r="I22" s="7"/>
      <c r="J22"/>
    </row>
    <row r="23" spans="2:13" ht="15" customHeight="1">
      <c r="B23" s="6"/>
    </row>
    <row r="24" spans="2:13" ht="15" customHeight="1">
      <c r="B24" s="45" t="s">
        <v>69</v>
      </c>
      <c r="C24" s="46"/>
      <c r="D24" s="46"/>
      <c r="E24" s="215"/>
      <c r="F24" s="215"/>
      <c r="H24"/>
      <c r="I24"/>
    </row>
    <row r="25" spans="2:13" ht="29.1" customHeight="1">
      <c r="B25" s="47" t="s">
        <v>70</v>
      </c>
      <c r="C25" s="47" t="s">
        <v>71</v>
      </c>
      <c r="D25" s="55" t="s">
        <v>72</v>
      </c>
      <c r="E25" s="216" t="s">
        <v>73</v>
      </c>
      <c r="F25" s="216"/>
      <c r="H25"/>
      <c r="I25"/>
      <c r="L25" s="185"/>
      <c r="M25" s="185"/>
    </row>
    <row r="26" spans="2:13" ht="15" customHeight="1">
      <c r="B26" s="50">
        <v>1</v>
      </c>
      <c r="C26" s="51" t="s">
        <v>74</v>
      </c>
      <c r="D26" s="56">
        <f>'GOE Pre-Weatherization '!J82</f>
        <v>5999999.9938186714</v>
      </c>
      <c r="E26" s="214">
        <f>D26/D$34</f>
        <v>9.6907542973260943E-2</v>
      </c>
      <c r="F26" s="214"/>
      <c r="H26"/>
      <c r="I26"/>
      <c r="L26" s="184"/>
      <c r="M26" s="186"/>
    </row>
    <row r="27" spans="2:13" ht="15" customHeight="1">
      <c r="B27" s="50">
        <v>2</v>
      </c>
      <c r="C27" s="51" t="s">
        <v>75</v>
      </c>
      <c r="D27" s="56">
        <f>'GOE Solar Garage and EV'!J82</f>
        <v>5433853.9701186726</v>
      </c>
      <c r="E27" s="214">
        <f>D27/D$34</f>
        <v>8.7763572943699228E-2</v>
      </c>
      <c r="F27" s="214"/>
      <c r="H27"/>
      <c r="I27"/>
    </row>
    <row r="28" spans="2:13" ht="15" customHeight="1">
      <c r="B28" s="50">
        <v>3</v>
      </c>
      <c r="C28" s="51" t="s">
        <v>76</v>
      </c>
      <c r="D28" s="56">
        <f>'Nevada Clean Energy Fund'!J83</f>
        <v>15855550</v>
      </c>
      <c r="E28" s="214">
        <f>D28/D$34</f>
        <v>0.25608706576210766</v>
      </c>
      <c r="F28" s="214"/>
      <c r="H28"/>
      <c r="I28"/>
      <c r="L28" s="184"/>
      <c r="M28" s="186"/>
    </row>
    <row r="29" spans="2:13" ht="15" customHeight="1">
      <c r="B29" s="50">
        <v>4</v>
      </c>
      <c r="C29" s="51" t="s">
        <v>77</v>
      </c>
      <c r="D29" s="189">
        <f>'Washoe County'!J82</f>
        <v>15297025</v>
      </c>
      <c r="E29" s="214">
        <f>D29/D$34</f>
        <v>0.24706618484629073</v>
      </c>
      <c r="F29" s="214"/>
      <c r="H29"/>
      <c r="I29"/>
      <c r="L29" s="184"/>
      <c r="M29" s="186"/>
    </row>
    <row r="30" spans="2:13" ht="15" customHeight="1">
      <c r="B30" s="50">
        <v>5</v>
      </c>
      <c r="C30" s="51" t="s">
        <v>78</v>
      </c>
      <c r="D30" s="56">
        <f>'RTC Washoe'!J82</f>
        <v>7020540</v>
      </c>
      <c r="E30" s="214">
        <f t="shared" ref="E30:E33" si="1">D30/D$34</f>
        <v>0.11339054707440027</v>
      </c>
      <c r="F30" s="214"/>
      <c r="H30"/>
      <c r="I30"/>
      <c r="L30" s="184"/>
      <c r="M30" s="186"/>
    </row>
    <row r="31" spans="2:13" ht="15" customHeight="1">
      <c r="B31" s="50">
        <v>6</v>
      </c>
      <c r="C31" s="51" t="s">
        <v>79</v>
      </c>
      <c r="D31" s="56">
        <f>'City of Reno'!J82</f>
        <v>4500000</v>
      </c>
      <c r="E31" s="214">
        <f t="shared" si="1"/>
        <v>7.2680657304822885E-2</v>
      </c>
      <c r="F31" s="214"/>
      <c r="H31"/>
      <c r="I31"/>
      <c r="L31" s="184"/>
      <c r="M31" s="186"/>
    </row>
    <row r="32" spans="2:13" ht="15" customHeight="1">
      <c r="B32" s="50">
        <v>7</v>
      </c>
      <c r="C32" s="51" t="s">
        <v>80</v>
      </c>
      <c r="D32" s="56">
        <f>'UNR Substainability Program'!J82</f>
        <v>7307716</v>
      </c>
      <c r="E32" s="214">
        <f t="shared" si="1"/>
        <v>0.11802880050599357</v>
      </c>
      <c r="F32" s="214"/>
      <c r="H32"/>
      <c r="I32"/>
      <c r="L32" s="184"/>
      <c r="M32" s="186"/>
    </row>
    <row r="33" spans="2:13" ht="15" customHeight="1">
      <c r="B33" s="50">
        <v>8</v>
      </c>
      <c r="C33" s="51" t="s">
        <v>81</v>
      </c>
      <c r="D33" s="56">
        <f>'UNR Business Environmental Prog'!J82</f>
        <v>500000</v>
      </c>
      <c r="E33" s="214">
        <f t="shared" si="1"/>
        <v>8.0756285894247638E-3</v>
      </c>
      <c r="F33" s="214"/>
      <c r="H33"/>
      <c r="I33"/>
      <c r="L33" s="184"/>
      <c r="M33" s="186"/>
    </row>
    <row r="34" spans="2:13" ht="15" customHeight="1">
      <c r="B34" s="50" t="s">
        <v>82</v>
      </c>
      <c r="C34" s="51"/>
      <c r="D34" s="56">
        <f>SUM(D26:D33)</f>
        <v>61914684.963937342</v>
      </c>
      <c r="E34" s="214">
        <f>SUM(E26:E33)</f>
        <v>1</v>
      </c>
      <c r="F34" s="214"/>
      <c r="H34"/>
      <c r="I34"/>
      <c r="L34" s="184"/>
      <c r="M34" s="186"/>
    </row>
    <row r="35" spans="2:13" ht="15" customHeight="1">
      <c r="H35"/>
      <c r="I35"/>
      <c r="L35" s="185"/>
      <c r="M35" s="187"/>
    </row>
    <row r="36" spans="2:13" ht="15" customHeight="1">
      <c r="H36"/>
      <c r="I36"/>
    </row>
  </sheetData>
  <mergeCells count="15">
    <mergeCell ref="N14:S14"/>
    <mergeCell ref="B3:J3"/>
    <mergeCell ref="E29:F29"/>
    <mergeCell ref="E33:F33"/>
    <mergeCell ref="C18:H18"/>
    <mergeCell ref="C19:H19"/>
    <mergeCell ref="E34:F34"/>
    <mergeCell ref="E24:F24"/>
    <mergeCell ref="E25:F25"/>
    <mergeCell ref="E26:F26"/>
    <mergeCell ref="E27:F27"/>
    <mergeCell ref="E28:F28"/>
    <mergeCell ref="E30:F30"/>
    <mergeCell ref="E31:F31"/>
    <mergeCell ref="E32:F3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97"/>
  <sheetViews>
    <sheetView showGridLines="0" zoomScale="85" zoomScaleNormal="85" workbookViewId="0">
      <pane xSplit="3" ySplit="6" topLeftCell="D49" activePane="bottomRight" state="frozen"/>
      <selection pane="bottomRight" activeCell="J84" sqref="J84"/>
      <selection pane="bottomLeft" activeCell="P47" sqref="P47"/>
      <selection pane="topRight" activeCell="P47" sqref="P47"/>
    </sheetView>
  </sheetViews>
  <sheetFormatPr defaultColWidth="9.140625" defaultRowHeight="15"/>
  <cols>
    <col min="1" max="1" width="3.140625" style="110" customWidth="1"/>
    <col min="2" max="2" width="9.7109375" style="110" customWidth="1"/>
    <col min="3" max="3" width="44.42578125" style="110" customWidth="1"/>
    <col min="4" max="4" width="12.85546875" style="111" customWidth="1"/>
    <col min="5" max="5" width="12.42578125" style="112" customWidth="1"/>
    <col min="6" max="6" width="12.7109375" style="110" customWidth="1"/>
    <col min="7" max="7" width="12.85546875" style="110" customWidth="1"/>
    <col min="8" max="8" width="13.42578125" style="112" customWidth="1"/>
    <col min="9" max="9" width="0.85546875" style="110" customWidth="1"/>
    <col min="10" max="10" width="14.42578125" style="110" customWidth="1"/>
    <col min="11" max="11" width="10.140625" style="110" customWidth="1"/>
    <col min="12" max="16384" width="9.140625" style="110"/>
  </cols>
  <sheetData>
    <row r="2" spans="2:39" ht="23.25">
      <c r="B2" s="109" t="s">
        <v>0</v>
      </c>
    </row>
    <row r="3" spans="2:39">
      <c r="B3" s="113" t="s">
        <v>1</v>
      </c>
    </row>
    <row r="4" spans="2:39">
      <c r="B4" s="113"/>
    </row>
    <row r="5" spans="2:39" ht="18.75">
      <c r="B5" s="114" t="s">
        <v>2</v>
      </c>
      <c r="C5" s="115"/>
      <c r="D5" s="115"/>
      <c r="E5" s="115"/>
      <c r="F5" s="115"/>
      <c r="G5" s="115"/>
      <c r="H5" s="115"/>
      <c r="I5" s="115"/>
      <c r="J5" s="116"/>
    </row>
    <row r="6" spans="2:39" ht="30">
      <c r="B6" s="117" t="s">
        <v>3</v>
      </c>
      <c r="C6" s="117" t="s">
        <v>4</v>
      </c>
      <c r="D6" s="117" t="s">
        <v>5</v>
      </c>
      <c r="E6" s="118" t="s">
        <v>6</v>
      </c>
      <c r="F6" s="118" t="s">
        <v>7</v>
      </c>
      <c r="G6" s="118" t="s">
        <v>8</v>
      </c>
      <c r="H6" s="119" t="s">
        <v>9</v>
      </c>
      <c r="I6" s="120"/>
      <c r="J6" s="121" t="s">
        <v>10</v>
      </c>
    </row>
    <row r="7" spans="2:39" s="113" customFormat="1">
      <c r="B7" s="122" t="s">
        <v>11</v>
      </c>
      <c r="C7" s="123" t="s">
        <v>12</v>
      </c>
      <c r="D7" s="124" t="s">
        <v>13</v>
      </c>
      <c r="E7" s="124" t="s">
        <v>13</v>
      </c>
      <c r="F7" s="124" t="s">
        <v>13</v>
      </c>
      <c r="G7" s="124"/>
      <c r="H7" s="124" t="s">
        <v>13</v>
      </c>
      <c r="I7" s="110"/>
      <c r="J7" s="125" t="s">
        <v>13</v>
      </c>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row>
    <row r="8" spans="2:39" ht="30">
      <c r="B8" s="126"/>
      <c r="C8" s="127" t="s">
        <v>83</v>
      </c>
      <c r="D8" s="128">
        <v>6485.5</v>
      </c>
      <c r="E8" s="128">
        <v>6809.7749999999996</v>
      </c>
      <c r="F8" s="128">
        <v>7150.2537499999999</v>
      </c>
      <c r="G8" s="128">
        <v>7507.7769374999998</v>
      </c>
      <c r="H8" s="128">
        <v>7883.1657843749999</v>
      </c>
      <c r="I8" s="129">
        <v>450000</v>
      </c>
      <c r="J8" s="128">
        <f>SUM(D8:H8)</f>
        <v>35836.471471874996</v>
      </c>
      <c r="L8" s="130"/>
      <c r="M8" s="131"/>
      <c r="N8" s="131"/>
      <c r="O8" s="131"/>
      <c r="P8" s="131"/>
      <c r="Q8" s="131"/>
    </row>
    <row r="9" spans="2:39" ht="30">
      <c r="B9" s="126"/>
      <c r="C9" s="127" t="s">
        <v>84</v>
      </c>
      <c r="D9" s="128">
        <v>7065</v>
      </c>
      <c r="E9" s="128">
        <v>7418.5124999999998</v>
      </c>
      <c r="F9" s="128">
        <v>7789.4381249999997</v>
      </c>
      <c r="G9" s="128">
        <v>8178.9100312500004</v>
      </c>
      <c r="H9" s="128">
        <v>8587.8555328125003</v>
      </c>
      <c r="I9" s="129"/>
      <c r="J9" s="128">
        <f t="shared" ref="J9:J19" si="0">SUM(D9:H9)</f>
        <v>39039.716189062499</v>
      </c>
      <c r="L9" s="130"/>
      <c r="M9" s="132"/>
      <c r="N9" s="132"/>
      <c r="O9" s="132"/>
      <c r="P9" s="132"/>
      <c r="Q9" s="132"/>
    </row>
    <row r="10" spans="2:39" ht="30">
      <c r="B10" s="126"/>
      <c r="C10" s="127" t="s">
        <v>85</v>
      </c>
      <c r="D10" s="128">
        <v>1315.19</v>
      </c>
      <c r="E10" s="128">
        <v>1315.19</v>
      </c>
      <c r="F10" s="128">
        <v>1315.19</v>
      </c>
      <c r="G10" s="128">
        <v>1315.19</v>
      </c>
      <c r="H10" s="128">
        <v>1315.1875</v>
      </c>
      <c r="I10" s="129"/>
      <c r="J10" s="128">
        <f t="shared" si="0"/>
        <v>6575.9475000000002</v>
      </c>
      <c r="L10" s="130"/>
      <c r="M10" s="132"/>
      <c r="N10" s="132"/>
      <c r="O10" s="132"/>
      <c r="P10" s="132"/>
      <c r="Q10" s="132"/>
    </row>
    <row r="11" spans="2:39" ht="30">
      <c r="B11" s="126"/>
      <c r="C11" s="127" t="s">
        <v>86</v>
      </c>
      <c r="D11" s="128">
        <v>3237.6875</v>
      </c>
      <c r="E11" s="128">
        <v>3399.5718750000001</v>
      </c>
      <c r="F11" s="128">
        <v>3569.5504687500002</v>
      </c>
      <c r="G11" s="128">
        <v>3748.0279921874999</v>
      </c>
      <c r="H11" s="128">
        <v>3935.4293917968798</v>
      </c>
      <c r="I11" s="129"/>
      <c r="J11" s="128">
        <f t="shared" si="0"/>
        <v>17890.267227734377</v>
      </c>
      <c r="L11" s="130"/>
      <c r="M11" s="132"/>
      <c r="N11" s="132"/>
      <c r="O11" s="132"/>
      <c r="P11" s="132"/>
      <c r="Q11" s="132"/>
    </row>
    <row r="12" spans="2:39" ht="30">
      <c r="B12" s="126"/>
      <c r="C12" s="127" t="s">
        <v>87</v>
      </c>
      <c r="D12" s="128">
        <v>2405</v>
      </c>
      <c r="E12" s="128">
        <v>2525</v>
      </c>
      <c r="F12" s="128">
        <v>2651.2919999999999</v>
      </c>
      <c r="G12" s="128">
        <v>2784</v>
      </c>
      <c r="H12" s="128">
        <v>2923.04943</v>
      </c>
      <c r="I12" s="129"/>
      <c r="J12" s="128">
        <f t="shared" si="0"/>
        <v>13288.34143</v>
      </c>
      <c r="L12" s="130"/>
      <c r="M12" s="132"/>
      <c r="N12" s="132"/>
      <c r="O12" s="132"/>
      <c r="P12" s="132"/>
      <c r="Q12" s="132"/>
    </row>
    <row r="13" spans="2:39">
      <c r="B13" s="126"/>
      <c r="C13" s="127" t="s">
        <v>88</v>
      </c>
      <c r="D13" s="128">
        <v>3394.85</v>
      </c>
      <c r="E13" s="128">
        <v>3394.85</v>
      </c>
      <c r="F13" s="128">
        <v>3394.85</v>
      </c>
      <c r="G13" s="128">
        <v>3394.85</v>
      </c>
      <c r="H13" s="128">
        <v>3394.85</v>
      </c>
      <c r="I13" s="129"/>
      <c r="J13" s="128">
        <f t="shared" si="0"/>
        <v>16974.25</v>
      </c>
      <c r="L13" s="130"/>
      <c r="M13" s="132"/>
      <c r="N13" s="132"/>
      <c r="O13" s="132"/>
      <c r="P13" s="132"/>
      <c r="Q13" s="132"/>
    </row>
    <row r="14" spans="2:39">
      <c r="B14" s="126"/>
      <c r="C14" s="127"/>
      <c r="D14" s="128"/>
      <c r="E14" s="128"/>
      <c r="F14" s="128"/>
      <c r="G14" s="128"/>
      <c r="H14" s="128"/>
      <c r="I14" s="129"/>
      <c r="J14" s="128">
        <f t="shared" si="0"/>
        <v>0</v>
      </c>
      <c r="L14" s="130"/>
      <c r="M14" s="132"/>
      <c r="N14" s="132"/>
      <c r="O14" s="132"/>
      <c r="P14" s="132"/>
      <c r="Q14" s="132"/>
    </row>
    <row r="15" spans="2:39">
      <c r="B15" s="126"/>
      <c r="C15" s="127"/>
      <c r="D15" s="128"/>
      <c r="E15" s="128"/>
      <c r="F15" s="128"/>
      <c r="G15" s="128"/>
      <c r="H15" s="128"/>
      <c r="I15" s="129"/>
      <c r="J15" s="128">
        <f t="shared" si="0"/>
        <v>0</v>
      </c>
      <c r="L15" s="133"/>
      <c r="M15" s="131"/>
      <c r="N15" s="131"/>
      <c r="O15" s="131"/>
      <c r="P15" s="131"/>
      <c r="Q15" s="131"/>
    </row>
    <row r="16" spans="2:39">
      <c r="B16" s="126"/>
      <c r="C16" s="127"/>
      <c r="D16" s="128"/>
      <c r="E16" s="128"/>
      <c r="F16" s="128"/>
      <c r="G16" s="128"/>
      <c r="H16" s="128"/>
      <c r="I16" s="129"/>
      <c r="J16" s="128">
        <f t="shared" si="0"/>
        <v>0</v>
      </c>
    </row>
    <row r="17" spans="2:10">
      <c r="B17" s="126"/>
      <c r="C17" s="127"/>
      <c r="D17" s="128"/>
      <c r="E17" s="128"/>
      <c r="F17" s="128"/>
      <c r="G17" s="128"/>
      <c r="H17" s="128"/>
      <c r="I17" s="129"/>
      <c r="J17" s="128">
        <f t="shared" si="0"/>
        <v>0</v>
      </c>
    </row>
    <row r="18" spans="2:10">
      <c r="B18" s="126"/>
      <c r="C18" s="127"/>
      <c r="D18" s="128"/>
      <c r="E18" s="128"/>
      <c r="F18" s="128"/>
      <c r="G18" s="128"/>
      <c r="H18" s="128"/>
      <c r="J18" s="128">
        <f t="shared" si="0"/>
        <v>0</v>
      </c>
    </row>
    <row r="19" spans="2:10">
      <c r="B19" s="126"/>
      <c r="C19" s="134"/>
      <c r="D19" s="128"/>
      <c r="E19" s="135"/>
      <c r="F19" s="135"/>
      <c r="G19" s="135"/>
      <c r="H19" s="135"/>
      <c r="J19" s="128">
        <f t="shared" si="0"/>
        <v>0</v>
      </c>
    </row>
    <row r="20" spans="2:10">
      <c r="B20" s="126"/>
      <c r="C20" s="136" t="s">
        <v>25</v>
      </c>
      <c r="D20" s="137">
        <f>SUM(D8:D19)</f>
        <v>23903.227500000001</v>
      </c>
      <c r="E20" s="137">
        <f t="shared" ref="E20:J20" si="1">SUM(E8:E19)</f>
        <v>24862.899374999997</v>
      </c>
      <c r="F20" s="137">
        <f t="shared" si="1"/>
        <v>25870.574343750002</v>
      </c>
      <c r="G20" s="137">
        <f t="shared" si="1"/>
        <v>26928.754960937498</v>
      </c>
      <c r="H20" s="137">
        <f t="shared" si="1"/>
        <v>28039.537638984377</v>
      </c>
      <c r="I20" s="110">
        <f t="shared" si="1"/>
        <v>450000</v>
      </c>
      <c r="J20" s="137">
        <f t="shared" si="1"/>
        <v>129604.99381867186</v>
      </c>
    </row>
    <row r="21" spans="2:10">
      <c r="B21" s="126"/>
      <c r="C21" s="138" t="s">
        <v>26</v>
      </c>
      <c r="D21" s="139" t="s">
        <v>13</v>
      </c>
      <c r="E21" s="124"/>
      <c r="F21" s="124"/>
      <c r="G21" s="124"/>
      <c r="H21" s="124"/>
      <c r="J21" s="125" t="s">
        <v>13</v>
      </c>
    </row>
    <row r="22" spans="2:10">
      <c r="B22" s="126"/>
      <c r="C22" s="140"/>
      <c r="D22" s="141"/>
      <c r="E22" s="141"/>
      <c r="F22" s="141"/>
      <c r="G22" s="141"/>
      <c r="H22" s="141"/>
      <c r="J22" s="142">
        <f>SUM(D22:I22)</f>
        <v>0</v>
      </c>
    </row>
    <row r="23" spans="2:10">
      <c r="B23" s="126"/>
      <c r="C23" s="140"/>
      <c r="D23" s="141"/>
      <c r="E23" s="141"/>
      <c r="F23" s="141"/>
      <c r="G23" s="141"/>
      <c r="H23" s="141"/>
      <c r="J23" s="142">
        <f t="shared" ref="J23:J33" si="2">SUM(D23:I23)</f>
        <v>0</v>
      </c>
    </row>
    <row r="24" spans="2:10">
      <c r="B24" s="126"/>
      <c r="C24" s="143"/>
      <c r="D24" s="141"/>
      <c r="E24" s="141"/>
      <c r="F24" s="141"/>
      <c r="G24" s="141"/>
      <c r="H24" s="141"/>
      <c r="J24" s="142">
        <f t="shared" si="2"/>
        <v>0</v>
      </c>
    </row>
    <row r="25" spans="2:10">
      <c r="B25" s="126"/>
      <c r="C25" s="144"/>
      <c r="D25" s="141"/>
      <c r="E25" s="141"/>
      <c r="F25" s="141"/>
      <c r="G25" s="141"/>
      <c r="H25" s="141"/>
      <c r="J25" s="142">
        <f t="shared" si="2"/>
        <v>0</v>
      </c>
    </row>
    <row r="26" spans="2:10">
      <c r="B26" s="126"/>
      <c r="C26" s="140"/>
      <c r="D26" s="141"/>
      <c r="E26" s="141"/>
      <c r="F26" s="141"/>
      <c r="G26" s="141"/>
      <c r="H26" s="141"/>
      <c r="J26" s="142">
        <f t="shared" si="2"/>
        <v>0</v>
      </c>
    </row>
    <row r="27" spans="2:10">
      <c r="B27" s="126"/>
      <c r="C27" s="140"/>
      <c r="D27" s="141"/>
      <c r="E27" s="141"/>
      <c r="F27" s="141"/>
      <c r="G27" s="141"/>
      <c r="H27" s="141"/>
      <c r="J27" s="142">
        <f t="shared" si="2"/>
        <v>0</v>
      </c>
    </row>
    <row r="28" spans="2:10">
      <c r="B28" s="126"/>
      <c r="C28" s="138"/>
      <c r="D28" s="139"/>
      <c r="E28" s="124"/>
      <c r="F28" s="124"/>
      <c r="G28" s="124"/>
      <c r="H28" s="124"/>
      <c r="J28" s="142">
        <f t="shared" si="2"/>
        <v>0</v>
      </c>
    </row>
    <row r="29" spans="2:10">
      <c r="B29" s="126"/>
      <c r="C29" s="138"/>
      <c r="D29" s="139"/>
      <c r="E29" s="124"/>
      <c r="F29" s="124"/>
      <c r="G29" s="124"/>
      <c r="H29" s="124"/>
      <c r="J29" s="142">
        <f t="shared" si="2"/>
        <v>0</v>
      </c>
    </row>
    <row r="30" spans="2:10">
      <c r="B30" s="126"/>
      <c r="C30" s="138"/>
      <c r="D30" s="139"/>
      <c r="E30" s="124"/>
      <c r="F30" s="124"/>
      <c r="G30" s="124"/>
      <c r="H30" s="124"/>
      <c r="J30" s="142">
        <f t="shared" si="2"/>
        <v>0</v>
      </c>
    </row>
    <row r="31" spans="2:10">
      <c r="B31" s="126"/>
      <c r="C31" s="127"/>
      <c r="D31" s="128"/>
      <c r="E31" s="128"/>
      <c r="F31" s="128"/>
      <c r="G31" s="128"/>
      <c r="H31" s="128"/>
      <c r="J31" s="142">
        <f t="shared" si="2"/>
        <v>0</v>
      </c>
    </row>
    <row r="32" spans="2:10">
      <c r="B32" s="126"/>
      <c r="C32" s="127"/>
      <c r="D32" s="128"/>
      <c r="E32" s="128"/>
      <c r="F32" s="128"/>
      <c r="G32" s="128"/>
      <c r="H32" s="128"/>
      <c r="J32" s="142">
        <f t="shared" si="2"/>
        <v>0</v>
      </c>
    </row>
    <row r="33" spans="2:10">
      <c r="B33" s="126"/>
      <c r="C33" s="124"/>
      <c r="D33" s="128"/>
      <c r="E33" s="135"/>
      <c r="F33" s="135"/>
      <c r="G33" s="135"/>
      <c r="H33" s="135"/>
      <c r="J33" s="142">
        <f t="shared" si="2"/>
        <v>0</v>
      </c>
    </row>
    <row r="34" spans="2:10">
      <c r="B34" s="126"/>
      <c r="C34" s="136" t="s">
        <v>32</v>
      </c>
      <c r="D34" s="137">
        <f>SUM(D31:D33)</f>
        <v>0</v>
      </c>
      <c r="E34" s="137">
        <f t="shared" ref="E34:I34" si="3">SUM(E31:E33)</f>
        <v>0</v>
      </c>
      <c r="F34" s="137">
        <f t="shared" si="3"/>
        <v>0</v>
      </c>
      <c r="G34" s="137">
        <f t="shared" si="3"/>
        <v>0</v>
      </c>
      <c r="H34" s="137">
        <f t="shared" si="3"/>
        <v>0</v>
      </c>
      <c r="I34" s="110">
        <f t="shared" si="3"/>
        <v>0</v>
      </c>
      <c r="J34" s="137">
        <f>SUM(J22:J33)</f>
        <v>0</v>
      </c>
    </row>
    <row r="35" spans="2:10">
      <c r="B35" s="126"/>
      <c r="C35" s="138" t="s">
        <v>33</v>
      </c>
      <c r="D35" s="139" t="s">
        <v>13</v>
      </c>
      <c r="E35" s="124"/>
      <c r="F35" s="124"/>
      <c r="G35" s="124"/>
      <c r="H35" s="124"/>
      <c r="J35" s="125" t="s">
        <v>13</v>
      </c>
    </row>
    <row r="36" spans="2:10">
      <c r="B36" s="126"/>
      <c r="C36" s="145"/>
      <c r="D36" s="146"/>
      <c r="E36" s="146"/>
      <c r="F36" s="146"/>
      <c r="G36" s="146"/>
      <c r="H36" s="146"/>
      <c r="J36" s="128">
        <f>SUM(D36:H36)</f>
        <v>0</v>
      </c>
    </row>
    <row r="37" spans="2:10">
      <c r="B37" s="126"/>
      <c r="C37" s="145"/>
      <c r="D37" s="147"/>
      <c r="E37" s="147"/>
      <c r="F37" s="147"/>
      <c r="G37" s="147"/>
      <c r="H37" s="147"/>
      <c r="J37" s="128">
        <f>SUM(D37:H37)</f>
        <v>0</v>
      </c>
    </row>
    <row r="38" spans="2:10">
      <c r="B38" s="126"/>
      <c r="C38" s="145"/>
      <c r="D38" s="146"/>
      <c r="E38" s="146"/>
      <c r="F38" s="146"/>
      <c r="G38" s="146"/>
      <c r="H38" s="146"/>
      <c r="I38" s="129">
        <v>2000</v>
      </c>
      <c r="J38" s="128">
        <f>SUM(D38:H38)</f>
        <v>0</v>
      </c>
    </row>
    <row r="39" spans="2:10">
      <c r="B39" s="126"/>
      <c r="C39" s="145"/>
      <c r="D39" s="146"/>
      <c r="E39" s="146"/>
      <c r="F39" s="146"/>
      <c r="G39" s="146"/>
      <c r="H39" s="146"/>
      <c r="I39" s="129">
        <v>250</v>
      </c>
      <c r="J39" s="128">
        <f t="shared" ref="J39:J44" si="4">SUM(D39:H39)</f>
        <v>0</v>
      </c>
    </row>
    <row r="40" spans="2:10">
      <c r="B40" s="126"/>
      <c r="C40" s="145"/>
      <c r="D40" s="146"/>
      <c r="E40" s="146"/>
      <c r="F40" s="146"/>
      <c r="G40" s="146"/>
      <c r="H40" s="146"/>
      <c r="I40" s="129">
        <v>2250</v>
      </c>
      <c r="J40" s="128">
        <f t="shared" si="4"/>
        <v>0</v>
      </c>
    </row>
    <row r="41" spans="2:10">
      <c r="B41" s="126"/>
      <c r="C41" s="148"/>
      <c r="D41" s="146"/>
      <c r="E41" s="146"/>
      <c r="F41" s="146"/>
      <c r="G41" s="146"/>
      <c r="H41" s="146"/>
      <c r="I41" s="129">
        <v>1243</v>
      </c>
      <c r="J41" s="128">
        <f t="shared" si="4"/>
        <v>0</v>
      </c>
    </row>
    <row r="42" spans="2:10">
      <c r="B42" s="126"/>
      <c r="C42" s="149"/>
      <c r="D42" s="128"/>
      <c r="E42" s="128"/>
      <c r="F42" s="128"/>
      <c r="G42" s="128"/>
      <c r="H42" s="128"/>
      <c r="I42" s="129">
        <v>225</v>
      </c>
      <c r="J42" s="128">
        <f t="shared" si="4"/>
        <v>0</v>
      </c>
    </row>
    <row r="43" spans="2:10">
      <c r="B43" s="126"/>
      <c r="C43" s="149"/>
      <c r="D43" s="128"/>
      <c r="E43" s="128"/>
      <c r="F43" s="128"/>
      <c r="G43" s="128"/>
      <c r="H43" s="128"/>
      <c r="I43" s="129">
        <v>400</v>
      </c>
      <c r="J43" s="128">
        <f t="shared" si="4"/>
        <v>0</v>
      </c>
    </row>
    <row r="44" spans="2:10">
      <c r="B44" s="126"/>
      <c r="C44" s="127"/>
      <c r="D44" s="128"/>
      <c r="E44" s="128"/>
      <c r="F44" s="128"/>
      <c r="G44" s="128"/>
      <c r="H44" s="128"/>
      <c r="I44" s="129">
        <v>1638</v>
      </c>
      <c r="J44" s="128">
        <f t="shared" si="4"/>
        <v>0</v>
      </c>
    </row>
    <row r="45" spans="2:10">
      <c r="B45" s="126"/>
      <c r="C45" s="136" t="s">
        <v>40</v>
      </c>
      <c r="D45" s="137">
        <f>SUM(D38:D44)</f>
        <v>0</v>
      </c>
      <c r="E45" s="137">
        <f t="shared" ref="E45:H45" si="5">SUM(E38:E44)</f>
        <v>0</v>
      </c>
      <c r="F45" s="137">
        <f t="shared" si="5"/>
        <v>0</v>
      </c>
      <c r="G45" s="137">
        <f t="shared" si="5"/>
        <v>0</v>
      </c>
      <c r="H45" s="137">
        <f t="shared" si="5"/>
        <v>0</v>
      </c>
      <c r="J45" s="137">
        <f>SUM(J36:J44)</f>
        <v>0</v>
      </c>
    </row>
    <row r="46" spans="2:10">
      <c r="B46" s="126"/>
      <c r="C46" s="138" t="s">
        <v>41</v>
      </c>
      <c r="D46" s="128"/>
      <c r="E46" s="124"/>
      <c r="F46" s="124"/>
      <c r="G46" s="124"/>
      <c r="H46" s="124"/>
      <c r="J46" s="128" t="s">
        <v>42</v>
      </c>
    </row>
    <row r="47" spans="2:10">
      <c r="B47" s="126"/>
      <c r="C47" s="138"/>
      <c r="D47" s="128"/>
      <c r="E47" s="124"/>
      <c r="F47" s="124"/>
      <c r="G47" s="124"/>
      <c r="H47" s="124"/>
      <c r="J47" s="128">
        <f t="shared" ref="J47:J48" si="6">SUM(D47:H47)</f>
        <v>0</v>
      </c>
    </row>
    <row r="48" spans="2:10">
      <c r="B48" s="126"/>
      <c r="C48" s="138"/>
      <c r="D48" s="128"/>
      <c r="E48" s="124"/>
      <c r="F48" s="124"/>
      <c r="G48" s="124"/>
      <c r="H48" s="124"/>
      <c r="J48" s="128">
        <f t="shared" si="6"/>
        <v>0</v>
      </c>
    </row>
    <row r="49" spans="2:10">
      <c r="B49" s="126"/>
      <c r="C49" s="127"/>
      <c r="D49" s="128"/>
      <c r="E49" s="124"/>
      <c r="F49" s="124"/>
      <c r="G49" s="124"/>
      <c r="H49" s="124"/>
      <c r="J49" s="128">
        <f>SUM(D49:H49)</f>
        <v>0</v>
      </c>
    </row>
    <row r="50" spans="2:10">
      <c r="B50" s="126" t="s">
        <v>44</v>
      </c>
      <c r="C50" s="139" t="s">
        <v>44</v>
      </c>
      <c r="D50" s="139" t="s">
        <v>13</v>
      </c>
      <c r="E50" s="124"/>
      <c r="F50" s="124"/>
      <c r="G50" s="124"/>
      <c r="H50" s="124"/>
      <c r="J50" s="128">
        <f t="shared" ref="J50:J75" si="7">SUM(D50:H50)</f>
        <v>0</v>
      </c>
    </row>
    <row r="51" spans="2:10">
      <c r="B51" s="126"/>
      <c r="C51" s="136" t="s">
        <v>45</v>
      </c>
      <c r="D51" s="150">
        <f>SUM(D49:D50)</f>
        <v>0</v>
      </c>
      <c r="E51" s="150">
        <f t="shared" ref="E51:H51" si="8">SUM(E49:E50)</f>
        <v>0</v>
      </c>
      <c r="F51" s="150">
        <f t="shared" si="8"/>
        <v>0</v>
      </c>
      <c r="G51" s="150">
        <f t="shared" si="8"/>
        <v>0</v>
      </c>
      <c r="H51" s="150">
        <f t="shared" si="8"/>
        <v>0</v>
      </c>
      <c r="J51" s="137">
        <f>SUM(J49:J50)</f>
        <v>0</v>
      </c>
    </row>
    <row r="52" spans="2:10">
      <c r="B52" s="126"/>
      <c r="C52" s="138" t="s">
        <v>46</v>
      </c>
      <c r="D52" s="139" t="s">
        <v>13</v>
      </c>
      <c r="E52" s="124"/>
      <c r="F52" s="124"/>
      <c r="G52" s="124"/>
      <c r="H52" s="124"/>
      <c r="J52" s="128"/>
    </row>
    <row r="53" spans="2:10">
      <c r="B53" s="126"/>
      <c r="C53" s="127"/>
      <c r="D53" s="128"/>
      <c r="E53" s="128"/>
      <c r="F53" s="128"/>
      <c r="G53" s="128"/>
      <c r="H53" s="128"/>
      <c r="I53" s="129">
        <v>5000</v>
      </c>
      <c r="J53" s="128">
        <f t="shared" si="7"/>
        <v>0</v>
      </c>
    </row>
    <row r="54" spans="2:10">
      <c r="B54" s="126"/>
      <c r="C54" s="127"/>
      <c r="D54" s="128"/>
      <c r="E54" s="128"/>
      <c r="F54" s="128"/>
      <c r="G54" s="128"/>
      <c r="H54" s="128"/>
      <c r="I54" s="129"/>
      <c r="J54" s="128">
        <f t="shared" si="7"/>
        <v>0</v>
      </c>
    </row>
    <row r="55" spans="2:10">
      <c r="B55" s="126"/>
      <c r="C55" s="127"/>
      <c r="D55" s="128"/>
      <c r="E55" s="135"/>
      <c r="F55" s="135"/>
      <c r="G55" s="135"/>
      <c r="H55" s="135"/>
      <c r="J55" s="128">
        <f t="shared" si="7"/>
        <v>0</v>
      </c>
    </row>
    <row r="56" spans="2:10">
      <c r="B56" s="126"/>
      <c r="C56" s="136" t="s">
        <v>49</v>
      </c>
      <c r="D56" s="137">
        <f>SUM(D53:D55)</f>
        <v>0</v>
      </c>
      <c r="E56" s="137">
        <f t="shared" ref="E56:H56" si="9">SUM(E53:E55)</f>
        <v>0</v>
      </c>
      <c r="F56" s="137">
        <f t="shared" si="9"/>
        <v>0</v>
      </c>
      <c r="G56" s="137">
        <f t="shared" si="9"/>
        <v>0</v>
      </c>
      <c r="H56" s="137">
        <f t="shared" si="9"/>
        <v>0</v>
      </c>
      <c r="J56" s="137">
        <f>SUM(J53:J55)</f>
        <v>0</v>
      </c>
    </row>
    <row r="57" spans="2:10">
      <c r="B57" s="126"/>
      <c r="C57" s="138" t="s">
        <v>50</v>
      </c>
      <c r="D57" s="139" t="s">
        <v>13</v>
      </c>
      <c r="E57" s="124"/>
      <c r="F57" s="124"/>
      <c r="G57" s="124"/>
      <c r="H57" s="124"/>
      <c r="J57" s="128"/>
    </row>
    <row r="58" spans="2:10">
      <c r="B58" s="126"/>
      <c r="C58" s="127" t="s">
        <v>89</v>
      </c>
      <c r="D58" s="128">
        <v>164148.4</v>
      </c>
      <c r="E58" s="128">
        <v>164148.4</v>
      </c>
      <c r="F58" s="128">
        <v>164148.4</v>
      </c>
      <c r="G58" s="128">
        <v>164148.4</v>
      </c>
      <c r="H58" s="128">
        <v>164148.4</v>
      </c>
      <c r="J58" s="128">
        <v>820742</v>
      </c>
    </row>
    <row r="59" spans="2:10">
      <c r="B59" s="126"/>
      <c r="C59" s="139"/>
      <c r="D59" s="128"/>
      <c r="E59" s="128"/>
      <c r="F59" s="128"/>
      <c r="G59" s="128"/>
      <c r="H59" s="128"/>
      <c r="I59" s="129"/>
      <c r="J59" s="128">
        <f t="shared" si="7"/>
        <v>0</v>
      </c>
    </row>
    <row r="60" spans="2:10">
      <c r="B60" s="126"/>
      <c r="C60" s="139"/>
      <c r="D60" s="128"/>
      <c r="E60" s="128"/>
      <c r="F60" s="128"/>
      <c r="G60" s="128"/>
      <c r="H60" s="128"/>
      <c r="I60" s="129"/>
      <c r="J60" s="128">
        <f t="shared" si="7"/>
        <v>0</v>
      </c>
    </row>
    <row r="61" spans="2:10">
      <c r="B61" s="126"/>
      <c r="C61" s="127"/>
      <c r="D61" s="128"/>
      <c r="E61" s="135"/>
      <c r="F61" s="135"/>
      <c r="G61" s="135"/>
      <c r="H61" s="135"/>
      <c r="J61" s="128">
        <f t="shared" si="7"/>
        <v>0</v>
      </c>
    </row>
    <row r="62" spans="2:10">
      <c r="B62" s="126"/>
      <c r="C62" s="136" t="s">
        <v>52</v>
      </c>
      <c r="D62" s="137">
        <f>SUM(D58:D61)</f>
        <v>164148.4</v>
      </c>
      <c r="E62" s="137">
        <f>SUM(E58:E61)</f>
        <v>164148.4</v>
      </c>
      <c r="F62" s="137">
        <f>SUM(F58:F61)</f>
        <v>164148.4</v>
      </c>
      <c r="G62" s="137">
        <f>SUM(G58:G61)</f>
        <v>164148.4</v>
      </c>
      <c r="H62" s="137">
        <f>SUM(H58:H61)</f>
        <v>164148.4</v>
      </c>
      <c r="J62" s="137">
        <f>SUM(J58:J61)</f>
        <v>820742</v>
      </c>
    </row>
    <row r="63" spans="2:10">
      <c r="B63" s="126"/>
      <c r="C63" s="138" t="s">
        <v>53</v>
      </c>
      <c r="D63" s="139" t="s">
        <v>13</v>
      </c>
      <c r="E63" s="124"/>
      <c r="F63" s="124"/>
      <c r="G63" s="124"/>
      <c r="H63" s="124"/>
      <c r="J63" s="128"/>
    </row>
    <row r="64" spans="2:10">
      <c r="B64" s="126"/>
      <c r="C64" s="127" t="s">
        <v>90</v>
      </c>
      <c r="D64" s="128">
        <v>1000000</v>
      </c>
      <c r="E64" s="128">
        <v>1000000</v>
      </c>
      <c r="F64" s="128">
        <v>1000000</v>
      </c>
      <c r="G64" s="128">
        <v>1000000</v>
      </c>
      <c r="H64" s="128">
        <v>1000000</v>
      </c>
      <c r="I64" s="129">
        <v>375000</v>
      </c>
      <c r="J64" s="128">
        <f t="shared" si="7"/>
        <v>5000000</v>
      </c>
    </row>
    <row r="65" spans="2:10">
      <c r="B65" s="126"/>
      <c r="C65" s="127"/>
      <c r="D65" s="128"/>
      <c r="E65" s="128"/>
      <c r="F65" s="128"/>
      <c r="G65" s="128"/>
      <c r="H65" s="128"/>
      <c r="I65" s="129">
        <v>781250</v>
      </c>
      <c r="J65" s="128">
        <f t="shared" si="7"/>
        <v>0</v>
      </c>
    </row>
    <row r="66" spans="2:10">
      <c r="B66" s="126"/>
      <c r="C66" s="127"/>
      <c r="D66" s="128"/>
      <c r="E66" s="128"/>
      <c r="F66" s="128"/>
      <c r="G66" s="128"/>
      <c r="H66" s="128"/>
      <c r="I66" s="129">
        <v>2083335</v>
      </c>
      <c r="J66" s="128">
        <f t="shared" si="7"/>
        <v>0</v>
      </c>
    </row>
    <row r="67" spans="2:10">
      <c r="B67" s="126"/>
      <c r="C67" s="127"/>
      <c r="D67" s="128"/>
      <c r="E67" s="128"/>
      <c r="F67" s="128"/>
      <c r="G67" s="128"/>
      <c r="H67" s="128"/>
      <c r="I67" s="129"/>
      <c r="J67" s="128">
        <f t="shared" si="7"/>
        <v>0</v>
      </c>
    </row>
    <row r="68" spans="2:10">
      <c r="B68" s="126"/>
      <c r="C68" s="127"/>
      <c r="D68" s="128"/>
      <c r="E68" s="128"/>
      <c r="F68" s="128"/>
      <c r="G68" s="128"/>
      <c r="H68" s="128"/>
      <c r="I68" s="129"/>
      <c r="J68" s="128">
        <f t="shared" si="7"/>
        <v>0</v>
      </c>
    </row>
    <row r="69" spans="2:10">
      <c r="B69" s="126"/>
      <c r="C69" s="127"/>
      <c r="D69" s="128"/>
      <c r="E69" s="128"/>
      <c r="F69" s="128"/>
      <c r="G69" s="128"/>
      <c r="H69" s="128"/>
      <c r="I69" s="129"/>
      <c r="J69" s="128">
        <f t="shared" si="7"/>
        <v>0</v>
      </c>
    </row>
    <row r="70" spans="2:10">
      <c r="B70" s="126"/>
      <c r="C70" s="127"/>
      <c r="D70" s="128"/>
      <c r="E70" s="128"/>
      <c r="F70" s="128"/>
      <c r="G70" s="128"/>
      <c r="H70" s="128"/>
      <c r="I70" s="129"/>
      <c r="J70" s="128">
        <f t="shared" si="7"/>
        <v>0</v>
      </c>
    </row>
    <row r="71" spans="2:10">
      <c r="B71" s="126"/>
      <c r="C71" s="127"/>
      <c r="D71" s="128"/>
      <c r="E71" s="135"/>
      <c r="F71" s="135"/>
      <c r="G71" s="135"/>
      <c r="H71" s="135"/>
      <c r="J71" s="128">
        <f t="shared" si="7"/>
        <v>0</v>
      </c>
    </row>
    <row r="72" spans="2:10">
      <c r="B72" s="126"/>
      <c r="C72" s="127"/>
      <c r="D72" s="128"/>
      <c r="E72" s="135"/>
      <c r="F72" s="135"/>
      <c r="G72" s="135"/>
      <c r="H72" s="135"/>
      <c r="J72" s="128">
        <f t="shared" si="7"/>
        <v>0</v>
      </c>
    </row>
    <row r="73" spans="2:10">
      <c r="B73" s="126"/>
      <c r="C73" s="124"/>
      <c r="D73" s="128"/>
      <c r="E73" s="135"/>
      <c r="F73" s="135"/>
      <c r="G73" s="135"/>
      <c r="H73" s="135"/>
      <c r="J73" s="128">
        <f t="shared" si="7"/>
        <v>0</v>
      </c>
    </row>
    <row r="74" spans="2:10">
      <c r="B74" s="151"/>
      <c r="C74" s="136" t="s">
        <v>57</v>
      </c>
      <c r="D74" s="137">
        <f>SUM(D64:D73)</f>
        <v>1000000</v>
      </c>
      <c r="E74" s="137">
        <f t="shared" ref="E74:H74" si="10">SUM(E64:E73)</f>
        <v>1000000</v>
      </c>
      <c r="F74" s="137">
        <f t="shared" si="10"/>
        <v>1000000</v>
      </c>
      <c r="G74" s="137">
        <f t="shared" si="10"/>
        <v>1000000</v>
      </c>
      <c r="H74" s="137">
        <f t="shared" si="10"/>
        <v>1000000</v>
      </c>
      <c r="J74" s="137">
        <f>SUM(J64:J73)</f>
        <v>5000000</v>
      </c>
    </row>
    <row r="75" spans="2:10">
      <c r="B75" s="151"/>
      <c r="C75" s="136" t="s">
        <v>58</v>
      </c>
      <c r="D75" s="137">
        <f>SUM(D74,D62,D56,D51,D45,D34,D20)</f>
        <v>1188051.6274999999</v>
      </c>
      <c r="E75" s="137">
        <f>SUM(E74,E62,E56,E51,E45,E34,E20)</f>
        <v>1189011.2993749999</v>
      </c>
      <c r="F75" s="137">
        <f>SUM(F74,F62,F56,F51,F45,F34,F20)</f>
        <v>1190018.9743437499</v>
      </c>
      <c r="G75" s="137">
        <f>SUM(G74,G62,G56,G51,G45,G34,G20)</f>
        <v>1191077.1549609373</v>
      </c>
      <c r="H75" s="137">
        <f>SUM(H74,H62,H56,H51,H45,H34,H20)</f>
        <v>1192187.9376389843</v>
      </c>
      <c r="J75" s="137">
        <f t="shared" si="7"/>
        <v>5950346.9938186714</v>
      </c>
    </row>
    <row r="76" spans="2:10">
      <c r="B76" s="111"/>
      <c r="D76" s="110"/>
      <c r="E76" s="110"/>
      <c r="H76" s="110"/>
      <c r="J76" s="110" t="s">
        <v>42</v>
      </c>
    </row>
    <row r="77" spans="2:10">
      <c r="B77" s="122" t="s">
        <v>59</v>
      </c>
      <c r="C77" s="152" t="s">
        <v>59</v>
      </c>
      <c r="D77" s="125"/>
      <c r="E77" s="125"/>
      <c r="F77" s="125"/>
      <c r="G77" s="125"/>
      <c r="H77" s="125"/>
      <c r="J77" s="125" t="s">
        <v>42</v>
      </c>
    </row>
    <row r="78" spans="2:10">
      <c r="B78" s="126"/>
      <c r="C78" s="127" t="s">
        <v>91</v>
      </c>
      <c r="D78" s="128">
        <v>7436</v>
      </c>
      <c r="E78" s="128">
        <v>7707</v>
      </c>
      <c r="F78" s="128">
        <v>11044</v>
      </c>
      <c r="G78" s="128">
        <v>11496</v>
      </c>
      <c r="H78" s="128">
        <v>11970</v>
      </c>
      <c r="J78" s="128">
        <f>SUM(D78:H78)</f>
        <v>49653</v>
      </c>
    </row>
    <row r="79" spans="2:10">
      <c r="B79" s="126"/>
      <c r="C79" s="127"/>
      <c r="D79" s="139"/>
      <c r="E79" s="124"/>
      <c r="F79" s="124"/>
      <c r="G79" s="124"/>
      <c r="H79" s="124"/>
      <c r="J79" s="128">
        <f t="shared" ref="J79:J80" si="11">SUM(D79:H79)</f>
        <v>0</v>
      </c>
    </row>
    <row r="80" spans="2:10">
      <c r="B80" s="151"/>
      <c r="C80" s="136" t="s">
        <v>61</v>
      </c>
      <c r="D80" s="137">
        <f>SUM(D78:D79)</f>
        <v>7436</v>
      </c>
      <c r="E80" s="137">
        <f t="shared" ref="E80:H80" si="12">SUM(E78:E79)</f>
        <v>7707</v>
      </c>
      <c r="F80" s="137">
        <f t="shared" si="12"/>
        <v>11044</v>
      </c>
      <c r="G80" s="137">
        <f t="shared" si="12"/>
        <v>11496</v>
      </c>
      <c r="H80" s="137">
        <f t="shared" si="12"/>
        <v>11970</v>
      </c>
      <c r="J80" s="137">
        <f t="shared" si="11"/>
        <v>49653</v>
      </c>
    </row>
    <row r="81" spans="2:10" ht="15.75" thickBot="1">
      <c r="B81" s="111"/>
      <c r="D81" s="110"/>
      <c r="E81" s="110"/>
      <c r="H81" s="110"/>
      <c r="J81" s="110" t="s">
        <v>42</v>
      </c>
    </row>
    <row r="82" spans="2:10" s="155" customFormat="1" ht="30.75" thickBot="1">
      <c r="B82" s="153" t="s">
        <v>62</v>
      </c>
      <c r="C82" s="153"/>
      <c r="D82" s="154">
        <f>SUM(D80,D75)</f>
        <v>1195487.6274999999</v>
      </c>
      <c r="E82" s="154">
        <f t="shared" ref="E82:J82" si="13">SUM(E80,E75)</f>
        <v>1196718.2993749999</v>
      </c>
      <c r="F82" s="154">
        <f t="shared" si="13"/>
        <v>1201062.9743437499</v>
      </c>
      <c r="G82" s="154">
        <f t="shared" si="13"/>
        <v>1202573.1549609373</v>
      </c>
      <c r="H82" s="154">
        <f t="shared" si="13"/>
        <v>1204157.9376389843</v>
      </c>
      <c r="I82" s="110">
        <f>SUM(I80,I75)</f>
        <v>0</v>
      </c>
      <c r="J82" s="154">
        <f t="shared" si="13"/>
        <v>5999999.9938186714</v>
      </c>
    </row>
    <row r="83" spans="2:10">
      <c r="B83" s="111"/>
    </row>
    <row r="84" spans="2:10">
      <c r="B84" s="111"/>
    </row>
    <row r="85" spans="2:10">
      <c r="B85" s="111"/>
    </row>
    <row r="86" spans="2:10">
      <c r="B86" s="111"/>
    </row>
    <row r="87" spans="2:10">
      <c r="B87" s="111"/>
    </row>
    <row r="88" spans="2:10">
      <c r="B88" s="111"/>
    </row>
    <row r="89" spans="2:10">
      <c r="B89" s="111"/>
    </row>
    <row r="90" spans="2:10">
      <c r="B90" s="111"/>
    </row>
    <row r="91" spans="2:10">
      <c r="B91" s="111"/>
    </row>
    <row r="92" spans="2:10">
      <c r="B92" s="111"/>
    </row>
    <row r="93" spans="2:10">
      <c r="B93" s="111"/>
    </row>
    <row r="94" spans="2:10">
      <c r="B94" s="111"/>
    </row>
    <row r="95" spans="2:10">
      <c r="B95" s="111"/>
    </row>
    <row r="96" spans="2:10">
      <c r="B96" s="111"/>
    </row>
    <row r="97" spans="2:2">
      <c r="B97" s="111"/>
    </row>
  </sheetData>
  <pageMargins left="0.7" right="0.7" top="0.75" bottom="0.75" header="0.3" footer="0.3"/>
  <pageSetup scale="89" fitToHeight="0" orientation="landscape" r:id="rId1"/>
  <ignoredErrors>
    <ignoredError sqref="J8 J38:J44 J53 J64:J6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Q97"/>
  <sheetViews>
    <sheetView showGridLines="0" zoomScale="85" zoomScaleNormal="85" workbookViewId="0">
      <pane xSplit="3" ySplit="6" topLeftCell="D62" activePane="bottomRight" state="frozen"/>
      <selection pane="bottomRight" activeCell="H78" sqref="H78"/>
      <selection pane="bottomLeft" activeCell="P47" sqref="P47"/>
      <selection pane="topRight" activeCell="P47" sqref="P47"/>
    </sheetView>
  </sheetViews>
  <sheetFormatPr defaultColWidth="9.140625" defaultRowHeight="15"/>
  <cols>
    <col min="1" max="1" width="3.140625" style="110" customWidth="1"/>
    <col min="2" max="2" width="10.7109375" style="110" customWidth="1"/>
    <col min="3" max="3" width="45.5703125" style="110" customWidth="1"/>
    <col min="4" max="4" width="12.7109375" style="111" customWidth="1"/>
    <col min="5" max="5" width="12.5703125" style="112" customWidth="1"/>
    <col min="6" max="7" width="12.42578125" style="110" customWidth="1"/>
    <col min="8" max="8" width="12.5703125" style="112" customWidth="1"/>
    <col min="9" max="9" width="0.85546875" style="110" customWidth="1"/>
    <col min="10" max="10" width="13.5703125" style="110" customWidth="1"/>
    <col min="11" max="11" width="10.140625" style="110" customWidth="1"/>
    <col min="12" max="16384" width="9.140625" style="110"/>
  </cols>
  <sheetData>
    <row r="2" spans="2:17" ht="23.25">
      <c r="B2" s="109" t="s">
        <v>0</v>
      </c>
    </row>
    <row r="3" spans="2:17">
      <c r="B3" s="110" t="s">
        <v>1</v>
      </c>
    </row>
    <row r="5" spans="2:17" ht="18.75">
      <c r="B5" s="114" t="s">
        <v>2</v>
      </c>
      <c r="C5" s="115"/>
      <c r="D5" s="115"/>
      <c r="E5" s="115"/>
      <c r="F5" s="115"/>
      <c r="G5" s="115"/>
      <c r="H5" s="115"/>
      <c r="I5" s="115"/>
      <c r="J5" s="116"/>
    </row>
    <row r="6" spans="2:17">
      <c r="B6" s="117" t="s">
        <v>3</v>
      </c>
      <c r="C6" s="117" t="s">
        <v>4</v>
      </c>
      <c r="D6" s="117" t="s">
        <v>5</v>
      </c>
      <c r="E6" s="118" t="s">
        <v>6</v>
      </c>
      <c r="F6" s="118" t="s">
        <v>7</v>
      </c>
      <c r="G6" s="118" t="s">
        <v>8</v>
      </c>
      <c r="H6" s="119" t="s">
        <v>9</v>
      </c>
      <c r="I6" s="120"/>
      <c r="J6" s="121" t="s">
        <v>10</v>
      </c>
    </row>
    <row r="7" spans="2:17">
      <c r="B7" s="122" t="s">
        <v>11</v>
      </c>
      <c r="C7" s="123" t="s">
        <v>12</v>
      </c>
      <c r="D7" s="124" t="s">
        <v>13</v>
      </c>
      <c r="E7" s="124" t="s">
        <v>13</v>
      </c>
      <c r="F7" s="124" t="s">
        <v>13</v>
      </c>
      <c r="G7" s="124"/>
      <c r="H7" s="124" t="s">
        <v>13</v>
      </c>
      <c r="J7" s="125" t="s">
        <v>13</v>
      </c>
    </row>
    <row r="8" spans="2:17" ht="30">
      <c r="B8" s="126"/>
      <c r="C8" s="134" t="s">
        <v>83</v>
      </c>
      <c r="D8" s="141">
        <v>6485.5</v>
      </c>
      <c r="E8" s="141">
        <v>6809.7749999999996</v>
      </c>
      <c r="F8" s="141">
        <v>7150.2637500000001</v>
      </c>
      <c r="G8" s="141">
        <v>7507.7769374999998</v>
      </c>
      <c r="H8" s="141">
        <v>7883.1657843749999</v>
      </c>
      <c r="I8" s="129">
        <v>450000</v>
      </c>
      <c r="J8" s="135">
        <f>SUM(D8:H8)</f>
        <v>35836.481471874999</v>
      </c>
      <c r="L8" s="130"/>
      <c r="M8" s="131"/>
      <c r="N8" s="131"/>
      <c r="O8" s="131"/>
      <c r="P8" s="131"/>
      <c r="Q8" s="131"/>
    </row>
    <row r="9" spans="2:17" ht="30">
      <c r="B9" s="126"/>
      <c r="C9" s="134" t="s">
        <v>84</v>
      </c>
      <c r="D9" s="141">
        <v>7065.25</v>
      </c>
      <c r="E9" s="141">
        <v>7418.5124999999998</v>
      </c>
      <c r="F9" s="141">
        <v>7789.4381249999997</v>
      </c>
      <c r="G9" s="141">
        <v>8178.9100312500004</v>
      </c>
      <c r="H9" s="141">
        <v>8587.8555328125003</v>
      </c>
      <c r="I9" s="129"/>
      <c r="J9" s="135">
        <f t="shared" ref="J9:J19" si="0">SUM(D9:H9)</f>
        <v>39039.966189062499</v>
      </c>
      <c r="L9" s="130"/>
      <c r="M9" s="132"/>
      <c r="N9" s="132"/>
      <c r="O9" s="132"/>
      <c r="P9" s="132"/>
      <c r="Q9" s="132"/>
    </row>
    <row r="10" spans="2:17" ht="30">
      <c r="B10" s="126"/>
      <c r="C10" s="134" t="s">
        <v>85</v>
      </c>
      <c r="D10" s="141">
        <v>1315.1875</v>
      </c>
      <c r="E10" s="141">
        <v>1315.1875</v>
      </c>
      <c r="F10" s="141">
        <v>1315.1875</v>
      </c>
      <c r="G10" s="141">
        <v>1315.1875</v>
      </c>
      <c r="H10" s="141">
        <v>1315.1875</v>
      </c>
      <c r="I10" s="129"/>
      <c r="J10" s="135">
        <f t="shared" si="0"/>
        <v>6575.9375</v>
      </c>
      <c r="L10" s="130"/>
      <c r="M10" s="132"/>
      <c r="N10" s="132"/>
      <c r="O10" s="132"/>
      <c r="P10" s="132"/>
      <c r="Q10" s="132"/>
    </row>
    <row r="11" spans="2:17" ht="30">
      <c r="B11" s="126"/>
      <c r="C11" s="134" t="s">
        <v>86</v>
      </c>
      <c r="D11" s="141">
        <v>3237.6875</v>
      </c>
      <c r="E11" s="141">
        <v>3399.5715749999999</v>
      </c>
      <c r="F11" s="141">
        <v>3569.5504687500002</v>
      </c>
      <c r="G11" s="141">
        <v>3748.0579921875001</v>
      </c>
      <c r="H11" s="141">
        <v>3935.4293917968798</v>
      </c>
      <c r="I11" s="129"/>
      <c r="J11" s="135">
        <f t="shared" si="0"/>
        <v>17890.29692773438</v>
      </c>
      <c r="L11" s="130"/>
      <c r="M11" s="132"/>
      <c r="N11" s="132"/>
      <c r="O11" s="132"/>
      <c r="P11" s="132"/>
      <c r="Q11" s="132"/>
    </row>
    <row r="12" spans="2:17" ht="30">
      <c r="B12" s="126"/>
      <c r="C12" s="134" t="s">
        <v>87</v>
      </c>
      <c r="D12" s="141">
        <v>2404.8000000000002</v>
      </c>
      <c r="E12" s="141">
        <v>2525.04</v>
      </c>
      <c r="F12" s="141">
        <v>2651.2919999999999</v>
      </c>
      <c r="G12" s="141">
        <v>2783.8566000000001</v>
      </c>
      <c r="H12" s="141">
        <v>2923.04943</v>
      </c>
      <c r="I12" s="129"/>
      <c r="J12" s="135">
        <f t="shared" si="0"/>
        <v>13288.03803</v>
      </c>
      <c r="L12" s="130"/>
      <c r="M12" s="132"/>
      <c r="N12" s="132"/>
      <c r="O12" s="132"/>
      <c r="P12" s="132"/>
      <c r="Q12" s="132"/>
    </row>
    <row r="13" spans="2:17">
      <c r="B13" s="126"/>
      <c r="C13" s="134" t="s">
        <v>88</v>
      </c>
      <c r="D13" s="141">
        <v>3394.85</v>
      </c>
      <c r="E13" s="141">
        <v>3394.85</v>
      </c>
      <c r="F13" s="141">
        <v>3394.85</v>
      </c>
      <c r="G13" s="141">
        <v>3394.85</v>
      </c>
      <c r="H13" s="141">
        <v>3394.85</v>
      </c>
      <c r="I13" s="129"/>
      <c r="J13" s="135">
        <f t="shared" si="0"/>
        <v>16974.25</v>
      </c>
      <c r="L13" s="130"/>
      <c r="M13" s="132"/>
      <c r="N13" s="132"/>
      <c r="O13" s="132"/>
      <c r="P13" s="132"/>
      <c r="Q13" s="132"/>
    </row>
    <row r="14" spans="2:17">
      <c r="B14" s="126"/>
      <c r="C14" s="134"/>
      <c r="D14" s="135"/>
      <c r="E14" s="135"/>
      <c r="F14" s="135"/>
      <c r="G14" s="135"/>
      <c r="H14" s="135"/>
      <c r="I14" s="129"/>
      <c r="J14" s="135">
        <f t="shared" si="0"/>
        <v>0</v>
      </c>
      <c r="L14" s="130"/>
      <c r="M14" s="132"/>
      <c r="N14" s="132"/>
      <c r="O14" s="132"/>
      <c r="P14" s="132"/>
      <c r="Q14" s="132"/>
    </row>
    <row r="15" spans="2:17">
      <c r="B15" s="126"/>
      <c r="C15" s="134"/>
      <c r="D15" s="135"/>
      <c r="E15" s="135"/>
      <c r="F15" s="135"/>
      <c r="G15" s="135"/>
      <c r="H15" s="135"/>
      <c r="I15" s="129"/>
      <c r="J15" s="135">
        <f t="shared" si="0"/>
        <v>0</v>
      </c>
      <c r="L15" s="133"/>
      <c r="M15" s="131"/>
      <c r="N15" s="131"/>
      <c r="O15" s="131"/>
      <c r="P15" s="131"/>
      <c r="Q15" s="131"/>
    </row>
    <row r="16" spans="2:17">
      <c r="B16" s="126"/>
      <c r="C16" s="134"/>
      <c r="D16" s="135"/>
      <c r="E16" s="135"/>
      <c r="F16" s="135"/>
      <c r="G16" s="135"/>
      <c r="H16" s="135"/>
      <c r="I16" s="129"/>
      <c r="J16" s="135">
        <f t="shared" si="0"/>
        <v>0</v>
      </c>
    </row>
    <row r="17" spans="2:10">
      <c r="B17" s="126"/>
      <c r="C17" s="134"/>
      <c r="D17" s="135"/>
      <c r="E17" s="135"/>
      <c r="F17" s="135"/>
      <c r="G17" s="135"/>
      <c r="H17" s="135"/>
      <c r="I17" s="129"/>
      <c r="J17" s="135">
        <f t="shared" si="0"/>
        <v>0</v>
      </c>
    </row>
    <row r="18" spans="2:10">
      <c r="B18" s="126"/>
      <c r="C18" s="134"/>
      <c r="D18" s="135"/>
      <c r="E18" s="135"/>
      <c r="F18" s="135"/>
      <c r="G18" s="135"/>
      <c r="H18" s="135"/>
      <c r="J18" s="135">
        <f t="shared" si="0"/>
        <v>0</v>
      </c>
    </row>
    <row r="19" spans="2:10">
      <c r="B19" s="126"/>
      <c r="C19" s="134"/>
      <c r="D19" s="135"/>
      <c r="E19" s="135"/>
      <c r="F19" s="135"/>
      <c r="G19" s="135"/>
      <c r="H19" s="135"/>
      <c r="J19" s="135">
        <f t="shared" si="0"/>
        <v>0</v>
      </c>
    </row>
    <row r="20" spans="2:10">
      <c r="B20" s="126"/>
      <c r="C20" s="136" t="s">
        <v>25</v>
      </c>
      <c r="D20" s="158">
        <f>SUM(D8:D19)</f>
        <v>23903.274999999998</v>
      </c>
      <c r="E20" s="158">
        <f t="shared" ref="E20:J20" si="1">SUM(E8:E19)</f>
        <v>24862.936575</v>
      </c>
      <c r="F20" s="158">
        <f t="shared" si="1"/>
        <v>25870.581843749998</v>
      </c>
      <c r="G20" s="158">
        <f t="shared" si="1"/>
        <v>26928.639060937498</v>
      </c>
      <c r="H20" s="158">
        <f t="shared" si="1"/>
        <v>28039.537638984377</v>
      </c>
      <c r="I20" s="110">
        <f t="shared" si="1"/>
        <v>450000</v>
      </c>
      <c r="J20" s="158">
        <f t="shared" si="1"/>
        <v>129604.97011867187</v>
      </c>
    </row>
    <row r="21" spans="2:10">
      <c r="B21" s="126"/>
      <c r="C21" s="138" t="s">
        <v>26</v>
      </c>
      <c r="D21" s="124" t="s">
        <v>13</v>
      </c>
      <c r="E21" s="124"/>
      <c r="F21" s="124"/>
      <c r="G21" s="124"/>
      <c r="H21" s="124"/>
      <c r="J21" s="125" t="s">
        <v>13</v>
      </c>
    </row>
    <row r="22" spans="2:10">
      <c r="B22" s="126"/>
      <c r="C22" s="140"/>
      <c r="D22" s="141"/>
      <c r="E22" s="141"/>
      <c r="F22" s="141"/>
      <c r="G22" s="141"/>
      <c r="H22" s="141"/>
      <c r="J22" s="142">
        <f>SUM(D22:I22)</f>
        <v>0</v>
      </c>
    </row>
    <row r="23" spans="2:10">
      <c r="B23" s="126"/>
      <c r="C23" s="140"/>
      <c r="D23" s="141"/>
      <c r="E23" s="141"/>
      <c r="F23" s="141"/>
      <c r="G23" s="141"/>
      <c r="H23" s="141"/>
      <c r="J23" s="142">
        <f t="shared" ref="J23:J33" si="2">SUM(D23:I23)</f>
        <v>0</v>
      </c>
    </row>
    <row r="24" spans="2:10">
      <c r="B24" s="126"/>
      <c r="C24" s="143"/>
      <c r="D24" s="141"/>
      <c r="E24" s="141"/>
      <c r="F24" s="141"/>
      <c r="G24" s="141"/>
      <c r="H24" s="141"/>
      <c r="J24" s="142">
        <f t="shared" si="2"/>
        <v>0</v>
      </c>
    </row>
    <row r="25" spans="2:10">
      <c r="B25" s="126"/>
      <c r="C25" s="144"/>
      <c r="D25" s="141"/>
      <c r="E25" s="141"/>
      <c r="F25" s="141"/>
      <c r="G25" s="141"/>
      <c r="H25" s="141"/>
      <c r="J25" s="142">
        <f t="shared" si="2"/>
        <v>0</v>
      </c>
    </row>
    <row r="26" spans="2:10">
      <c r="B26" s="126"/>
      <c r="C26" s="140"/>
      <c r="D26" s="141"/>
      <c r="E26" s="141"/>
      <c r="F26" s="141"/>
      <c r="G26" s="141"/>
      <c r="H26" s="141"/>
      <c r="J26" s="142">
        <f t="shared" si="2"/>
        <v>0</v>
      </c>
    </row>
    <row r="27" spans="2:10">
      <c r="B27" s="126"/>
      <c r="C27" s="140"/>
      <c r="D27" s="141"/>
      <c r="E27" s="141"/>
      <c r="F27" s="141"/>
      <c r="G27" s="141"/>
      <c r="H27" s="141"/>
      <c r="J27" s="142">
        <f t="shared" si="2"/>
        <v>0</v>
      </c>
    </row>
    <row r="28" spans="2:10">
      <c r="B28" s="126"/>
      <c r="C28" s="138"/>
      <c r="D28" s="124"/>
      <c r="E28" s="124"/>
      <c r="F28" s="124"/>
      <c r="G28" s="124"/>
      <c r="H28" s="124"/>
      <c r="J28" s="142">
        <f t="shared" si="2"/>
        <v>0</v>
      </c>
    </row>
    <row r="29" spans="2:10">
      <c r="B29" s="126"/>
      <c r="C29" s="138"/>
      <c r="D29" s="124"/>
      <c r="E29" s="124"/>
      <c r="F29" s="124"/>
      <c r="G29" s="124"/>
      <c r="H29" s="124"/>
      <c r="J29" s="142">
        <f t="shared" si="2"/>
        <v>0</v>
      </c>
    </row>
    <row r="30" spans="2:10">
      <c r="B30" s="126"/>
      <c r="C30" s="138"/>
      <c r="D30" s="124"/>
      <c r="E30" s="124"/>
      <c r="F30" s="124"/>
      <c r="G30" s="124"/>
      <c r="H30" s="124"/>
      <c r="J30" s="142">
        <f t="shared" si="2"/>
        <v>0</v>
      </c>
    </row>
    <row r="31" spans="2:10">
      <c r="B31" s="126"/>
      <c r="C31" s="134"/>
      <c r="D31" s="135"/>
      <c r="E31" s="135"/>
      <c r="F31" s="135"/>
      <c r="G31" s="135"/>
      <c r="H31" s="135"/>
      <c r="J31" s="142">
        <f t="shared" si="2"/>
        <v>0</v>
      </c>
    </row>
    <row r="32" spans="2:10">
      <c r="B32" s="126"/>
      <c r="C32" s="134"/>
      <c r="D32" s="135"/>
      <c r="E32" s="135"/>
      <c r="F32" s="135"/>
      <c r="G32" s="135"/>
      <c r="H32" s="135"/>
      <c r="J32" s="142">
        <f t="shared" si="2"/>
        <v>0</v>
      </c>
    </row>
    <row r="33" spans="2:10">
      <c r="B33" s="126"/>
      <c r="C33" s="124"/>
      <c r="D33" s="135"/>
      <c r="E33" s="135"/>
      <c r="F33" s="135"/>
      <c r="G33" s="135"/>
      <c r="H33" s="135"/>
      <c r="J33" s="142">
        <f t="shared" si="2"/>
        <v>0</v>
      </c>
    </row>
    <row r="34" spans="2:10">
      <c r="B34" s="126"/>
      <c r="C34" s="136" t="s">
        <v>32</v>
      </c>
      <c r="D34" s="158">
        <f>SUM(D31:D33)</f>
        <v>0</v>
      </c>
      <c r="E34" s="158">
        <f t="shared" ref="E34:I34" si="3">SUM(E31:E33)</f>
        <v>0</v>
      </c>
      <c r="F34" s="158">
        <f t="shared" si="3"/>
        <v>0</v>
      </c>
      <c r="G34" s="158">
        <f t="shared" si="3"/>
        <v>0</v>
      </c>
      <c r="H34" s="158">
        <f t="shared" si="3"/>
        <v>0</v>
      </c>
      <c r="I34" s="110">
        <f t="shared" si="3"/>
        <v>0</v>
      </c>
      <c r="J34" s="158">
        <f>SUM(J22:J33)</f>
        <v>0</v>
      </c>
    </row>
    <row r="35" spans="2:10">
      <c r="B35" s="126"/>
      <c r="C35" s="138" t="s">
        <v>33</v>
      </c>
      <c r="D35" s="124" t="s">
        <v>13</v>
      </c>
      <c r="E35" s="124"/>
      <c r="F35" s="124"/>
      <c r="G35" s="124"/>
      <c r="H35" s="124"/>
      <c r="J35" s="125" t="s">
        <v>13</v>
      </c>
    </row>
    <row r="36" spans="2:10">
      <c r="B36" s="126"/>
      <c r="C36" s="145"/>
      <c r="D36" s="146"/>
      <c r="E36" s="146"/>
      <c r="F36" s="146"/>
      <c r="G36" s="146"/>
      <c r="H36" s="146"/>
      <c r="J36" s="135">
        <f t="shared" ref="J36:J37" si="4">SUM(D36:H36)</f>
        <v>0</v>
      </c>
    </row>
    <row r="37" spans="2:10">
      <c r="B37" s="126"/>
      <c r="C37" s="145"/>
      <c r="D37" s="147"/>
      <c r="E37" s="147"/>
      <c r="F37" s="147"/>
      <c r="G37" s="147"/>
      <c r="H37" s="147"/>
      <c r="J37" s="135">
        <f t="shared" si="4"/>
        <v>0</v>
      </c>
    </row>
    <row r="38" spans="2:10">
      <c r="B38" s="126"/>
      <c r="C38" s="145"/>
      <c r="D38" s="146"/>
      <c r="E38" s="146"/>
      <c r="F38" s="146"/>
      <c r="G38" s="146"/>
      <c r="H38" s="146"/>
      <c r="I38" s="129">
        <v>2000</v>
      </c>
      <c r="J38" s="135">
        <f>SUM(D38:H38)</f>
        <v>0</v>
      </c>
    </row>
    <row r="39" spans="2:10">
      <c r="B39" s="126"/>
      <c r="C39" s="145"/>
      <c r="D39" s="146"/>
      <c r="E39" s="146"/>
      <c r="F39" s="146"/>
      <c r="G39" s="146"/>
      <c r="H39" s="146"/>
      <c r="I39" s="129">
        <v>250</v>
      </c>
      <c r="J39" s="135">
        <f t="shared" ref="J39:J44" si="5">SUM(D39:H39)</f>
        <v>0</v>
      </c>
    </row>
    <row r="40" spans="2:10">
      <c r="B40" s="126"/>
      <c r="C40" s="145"/>
      <c r="D40" s="146"/>
      <c r="E40" s="146"/>
      <c r="F40" s="146"/>
      <c r="G40" s="146"/>
      <c r="H40" s="146"/>
      <c r="I40" s="129">
        <v>2250</v>
      </c>
      <c r="J40" s="135">
        <f t="shared" si="5"/>
        <v>0</v>
      </c>
    </row>
    <row r="41" spans="2:10">
      <c r="B41" s="126"/>
      <c r="C41" s="148"/>
      <c r="D41" s="146"/>
      <c r="E41" s="146"/>
      <c r="F41" s="146"/>
      <c r="G41" s="146"/>
      <c r="H41" s="146"/>
      <c r="I41" s="129">
        <v>1243</v>
      </c>
      <c r="J41" s="135">
        <f t="shared" si="5"/>
        <v>0</v>
      </c>
    </row>
    <row r="42" spans="2:10">
      <c r="B42" s="126"/>
      <c r="C42" s="159"/>
      <c r="D42" s="135"/>
      <c r="E42" s="135"/>
      <c r="F42" s="135"/>
      <c r="G42" s="135"/>
      <c r="H42" s="135"/>
      <c r="I42" s="129">
        <v>225</v>
      </c>
      <c r="J42" s="135">
        <f t="shared" si="5"/>
        <v>0</v>
      </c>
    </row>
    <row r="43" spans="2:10">
      <c r="B43" s="126"/>
      <c r="C43" s="159"/>
      <c r="D43" s="135"/>
      <c r="E43" s="135"/>
      <c r="F43" s="135"/>
      <c r="G43" s="135"/>
      <c r="H43" s="135"/>
      <c r="I43" s="129">
        <v>400</v>
      </c>
      <c r="J43" s="135">
        <f t="shared" si="5"/>
        <v>0</v>
      </c>
    </row>
    <row r="44" spans="2:10">
      <c r="B44" s="126"/>
      <c r="C44" s="134"/>
      <c r="D44" s="135"/>
      <c r="E44" s="135"/>
      <c r="F44" s="135"/>
      <c r="G44" s="135"/>
      <c r="H44" s="135"/>
      <c r="I44" s="129">
        <v>1638</v>
      </c>
      <c r="J44" s="135">
        <f t="shared" si="5"/>
        <v>0</v>
      </c>
    </row>
    <row r="45" spans="2:10">
      <c r="B45" s="126"/>
      <c r="C45" s="136" t="s">
        <v>40</v>
      </c>
      <c r="D45" s="158">
        <f>SUM(D38:D44)</f>
        <v>0</v>
      </c>
      <c r="E45" s="158">
        <f t="shared" ref="E45:H45" si="6">SUM(E38:E44)</f>
        <v>0</v>
      </c>
      <c r="F45" s="158">
        <f t="shared" si="6"/>
        <v>0</v>
      </c>
      <c r="G45" s="158">
        <f t="shared" si="6"/>
        <v>0</v>
      </c>
      <c r="H45" s="158">
        <f t="shared" si="6"/>
        <v>0</v>
      </c>
      <c r="J45" s="158">
        <f>SUM(D45:H45)</f>
        <v>0</v>
      </c>
    </row>
    <row r="46" spans="2:10">
      <c r="B46" s="126"/>
      <c r="C46" s="138" t="s">
        <v>41</v>
      </c>
      <c r="D46" s="135"/>
      <c r="E46" s="124"/>
      <c r="F46" s="124"/>
      <c r="G46" s="124"/>
      <c r="H46" s="124"/>
      <c r="J46" s="135" t="s">
        <v>42</v>
      </c>
    </row>
    <row r="47" spans="2:10">
      <c r="B47" s="126"/>
      <c r="C47" s="134"/>
      <c r="D47" s="135"/>
      <c r="E47" s="124"/>
      <c r="F47" s="124"/>
      <c r="G47" s="124"/>
      <c r="H47" s="124"/>
      <c r="J47" s="135">
        <f>SUM(D47:H47)</f>
        <v>0</v>
      </c>
    </row>
    <row r="48" spans="2:10">
      <c r="B48" s="126"/>
      <c r="C48" s="134"/>
      <c r="D48" s="135"/>
      <c r="E48" s="124"/>
      <c r="F48" s="124"/>
      <c r="G48" s="124"/>
      <c r="H48" s="124"/>
      <c r="J48" s="135">
        <f t="shared" ref="J48:J49" si="7">SUM(D48:H48)</f>
        <v>0</v>
      </c>
    </row>
    <row r="49" spans="2:10">
      <c r="B49" s="126"/>
      <c r="C49" s="134"/>
      <c r="D49" s="135"/>
      <c r="E49" s="124"/>
      <c r="F49" s="124"/>
      <c r="G49" s="124"/>
      <c r="H49" s="124"/>
      <c r="J49" s="135">
        <f t="shared" si="7"/>
        <v>0</v>
      </c>
    </row>
    <row r="50" spans="2:10">
      <c r="B50" s="126" t="s">
        <v>44</v>
      </c>
      <c r="C50" s="124" t="s">
        <v>44</v>
      </c>
      <c r="D50" s="124" t="s">
        <v>13</v>
      </c>
      <c r="E50" s="124"/>
      <c r="F50" s="124"/>
      <c r="G50" s="124"/>
      <c r="H50" s="124"/>
      <c r="J50" s="135">
        <f t="shared" ref="J50:J75" si="8">SUM(D50:H50)</f>
        <v>0</v>
      </c>
    </row>
    <row r="51" spans="2:10">
      <c r="B51" s="126"/>
      <c r="C51" s="136" t="s">
        <v>45</v>
      </c>
      <c r="D51" s="160">
        <f>SUM(D47:D50)</f>
        <v>0</v>
      </c>
      <c r="E51" s="160">
        <f t="shared" ref="E51:H51" si="9">SUM(E47:E50)</f>
        <v>0</v>
      </c>
      <c r="F51" s="160">
        <f t="shared" si="9"/>
        <v>0</v>
      </c>
      <c r="G51" s="160">
        <f t="shared" si="9"/>
        <v>0</v>
      </c>
      <c r="H51" s="160">
        <f t="shared" si="9"/>
        <v>0</v>
      </c>
      <c r="J51" s="158">
        <f t="shared" si="8"/>
        <v>0</v>
      </c>
    </row>
    <row r="52" spans="2:10">
      <c r="B52" s="126"/>
      <c r="C52" s="138" t="s">
        <v>46</v>
      </c>
      <c r="D52" s="124" t="s">
        <v>13</v>
      </c>
      <c r="E52" s="124"/>
      <c r="F52" s="124"/>
      <c r="G52" s="124"/>
      <c r="H52" s="124"/>
      <c r="J52" s="135"/>
    </row>
    <row r="53" spans="2:10">
      <c r="B53" s="126"/>
      <c r="C53" s="134"/>
      <c r="D53" s="135"/>
      <c r="E53" s="135"/>
      <c r="F53" s="135"/>
      <c r="G53" s="135"/>
      <c r="H53" s="135"/>
      <c r="I53" s="129">
        <v>5000</v>
      </c>
      <c r="J53" s="135">
        <f t="shared" si="8"/>
        <v>0</v>
      </c>
    </row>
    <row r="54" spans="2:10">
      <c r="B54" s="126"/>
      <c r="C54" s="134"/>
      <c r="D54" s="135"/>
      <c r="E54" s="135"/>
      <c r="F54" s="135"/>
      <c r="G54" s="135"/>
      <c r="H54" s="135"/>
      <c r="I54" s="129"/>
      <c r="J54" s="135">
        <f t="shared" si="8"/>
        <v>0</v>
      </c>
    </row>
    <row r="55" spans="2:10">
      <c r="B55" s="126"/>
      <c r="C55" s="134"/>
      <c r="D55" s="135"/>
      <c r="E55" s="135"/>
      <c r="F55" s="135"/>
      <c r="G55" s="135"/>
      <c r="H55" s="135"/>
      <c r="J55" s="135">
        <f t="shared" si="8"/>
        <v>0</v>
      </c>
    </row>
    <row r="56" spans="2:10">
      <c r="B56" s="126"/>
      <c r="C56" s="136" t="s">
        <v>49</v>
      </c>
      <c r="D56" s="158">
        <f>SUM(D53:D55)</f>
        <v>0</v>
      </c>
      <c r="E56" s="158">
        <f t="shared" ref="E56:H56" si="10">SUM(E53:E55)</f>
        <v>0</v>
      </c>
      <c r="F56" s="158">
        <f t="shared" si="10"/>
        <v>0</v>
      </c>
      <c r="G56" s="158">
        <f t="shared" si="10"/>
        <v>0</v>
      </c>
      <c r="H56" s="158">
        <f t="shared" si="10"/>
        <v>0</v>
      </c>
      <c r="J56" s="158">
        <f t="shared" si="8"/>
        <v>0</v>
      </c>
    </row>
    <row r="57" spans="2:10">
      <c r="B57" s="126"/>
      <c r="C57" s="138" t="s">
        <v>50</v>
      </c>
      <c r="D57" s="124" t="s">
        <v>13</v>
      </c>
      <c r="E57" s="124"/>
      <c r="F57" s="124"/>
      <c r="G57" s="124"/>
      <c r="H57" s="124"/>
      <c r="J57" s="135"/>
    </row>
    <row r="58" spans="2:10">
      <c r="B58" s="126"/>
      <c r="C58" s="124" t="s">
        <v>92</v>
      </c>
      <c r="D58" s="135">
        <v>332965.5</v>
      </c>
      <c r="E58" s="135">
        <v>332965.5</v>
      </c>
      <c r="F58" s="135"/>
      <c r="G58" s="135"/>
      <c r="H58" s="135"/>
      <c r="I58" s="129"/>
      <c r="J58" s="135">
        <f t="shared" si="8"/>
        <v>665931</v>
      </c>
    </row>
    <row r="59" spans="2:10">
      <c r="B59" s="126"/>
      <c r="C59" s="124" t="s">
        <v>93</v>
      </c>
      <c r="D59" s="124"/>
      <c r="E59" s="135">
        <v>4585182</v>
      </c>
      <c r="F59" s="135"/>
      <c r="G59" s="135"/>
      <c r="H59" s="135"/>
      <c r="I59" s="129">
        <v>22500000</v>
      </c>
      <c r="J59" s="135">
        <f t="shared" si="8"/>
        <v>4585182</v>
      </c>
    </row>
    <row r="60" spans="2:10">
      <c r="B60" s="126"/>
      <c r="C60" s="124" t="s">
        <v>94</v>
      </c>
      <c r="D60" s="135">
        <v>3483</v>
      </c>
      <c r="E60" s="124"/>
      <c r="F60" s="135"/>
      <c r="G60" s="135"/>
      <c r="H60" s="135"/>
      <c r="I60" s="129">
        <v>75000000</v>
      </c>
      <c r="J60" s="135">
        <f t="shared" si="8"/>
        <v>3483</v>
      </c>
    </row>
    <row r="61" spans="2:10">
      <c r="B61" s="126"/>
      <c r="C61" s="134"/>
      <c r="D61" s="135"/>
      <c r="E61" s="135"/>
      <c r="F61" s="135"/>
      <c r="G61" s="135"/>
      <c r="H61" s="135"/>
      <c r="I61" s="129"/>
      <c r="J61" s="135">
        <f t="shared" si="8"/>
        <v>0</v>
      </c>
    </row>
    <row r="62" spans="2:10">
      <c r="B62" s="126"/>
      <c r="C62" s="136" t="s">
        <v>52</v>
      </c>
      <c r="D62" s="158">
        <f>SUM(D58:D61)</f>
        <v>336448.5</v>
      </c>
      <c r="E62" s="158">
        <f>SUM(E58:E61)</f>
        <v>4918147.5</v>
      </c>
      <c r="F62" s="158">
        <f>SUM(F58:F61)</f>
        <v>0</v>
      </c>
      <c r="G62" s="158">
        <f>SUM(G58:G61)</f>
        <v>0</v>
      </c>
      <c r="H62" s="158">
        <f>SUM(H58:H61)</f>
        <v>0</v>
      </c>
      <c r="J62" s="158">
        <f t="shared" si="8"/>
        <v>5254596</v>
      </c>
    </row>
    <row r="63" spans="2:10">
      <c r="B63" s="126"/>
      <c r="C63" s="138" t="s">
        <v>53</v>
      </c>
      <c r="D63" s="124" t="s">
        <v>13</v>
      </c>
      <c r="E63" s="124"/>
      <c r="F63" s="124"/>
      <c r="G63" s="124"/>
      <c r="H63" s="124"/>
      <c r="J63" s="135"/>
    </row>
    <row r="64" spans="2:10">
      <c r="B64" s="126"/>
      <c r="C64" s="134"/>
      <c r="D64" s="135"/>
      <c r="E64" s="135"/>
      <c r="F64" s="135"/>
      <c r="G64" s="135"/>
      <c r="H64" s="135"/>
      <c r="I64" s="129">
        <v>375000</v>
      </c>
      <c r="J64" s="135">
        <f t="shared" si="8"/>
        <v>0</v>
      </c>
    </row>
    <row r="65" spans="2:10">
      <c r="B65" s="126"/>
      <c r="C65" s="134"/>
      <c r="D65" s="135"/>
      <c r="E65" s="135"/>
      <c r="F65" s="135"/>
      <c r="G65" s="135"/>
      <c r="H65" s="135"/>
      <c r="I65" s="129">
        <v>781250</v>
      </c>
      <c r="J65" s="135">
        <f t="shared" si="8"/>
        <v>0</v>
      </c>
    </row>
    <row r="66" spans="2:10">
      <c r="B66" s="126"/>
      <c r="C66" s="134"/>
      <c r="D66" s="135"/>
      <c r="E66" s="135"/>
      <c r="F66" s="135"/>
      <c r="G66" s="135"/>
      <c r="H66" s="135"/>
      <c r="I66" s="129"/>
      <c r="J66" s="135">
        <f t="shared" si="8"/>
        <v>0</v>
      </c>
    </row>
    <row r="67" spans="2:10">
      <c r="B67" s="126"/>
      <c r="C67" s="134"/>
      <c r="D67" s="135"/>
      <c r="E67" s="135"/>
      <c r="F67" s="135"/>
      <c r="G67" s="135"/>
      <c r="H67" s="135"/>
      <c r="I67" s="129"/>
      <c r="J67" s="135">
        <f t="shared" si="8"/>
        <v>0</v>
      </c>
    </row>
    <row r="68" spans="2:10">
      <c r="B68" s="126"/>
      <c r="C68" s="134"/>
      <c r="D68" s="135"/>
      <c r="E68" s="135"/>
      <c r="F68" s="135"/>
      <c r="G68" s="135"/>
      <c r="H68" s="135"/>
      <c r="I68" s="129"/>
      <c r="J68" s="135">
        <f t="shared" si="8"/>
        <v>0</v>
      </c>
    </row>
    <row r="69" spans="2:10">
      <c r="B69" s="126"/>
      <c r="C69" s="134"/>
      <c r="D69" s="135"/>
      <c r="E69" s="135"/>
      <c r="F69" s="135"/>
      <c r="G69" s="135"/>
      <c r="H69" s="135"/>
      <c r="I69" s="129"/>
      <c r="J69" s="135">
        <f t="shared" si="8"/>
        <v>0</v>
      </c>
    </row>
    <row r="70" spans="2:10">
      <c r="B70" s="126"/>
      <c r="C70" s="134"/>
      <c r="D70" s="135"/>
      <c r="E70" s="135"/>
      <c r="F70" s="135"/>
      <c r="G70" s="135"/>
      <c r="H70" s="135"/>
      <c r="I70" s="129">
        <v>2083335</v>
      </c>
      <c r="J70" s="135">
        <f t="shared" si="8"/>
        <v>0</v>
      </c>
    </row>
    <row r="71" spans="2:10">
      <c r="B71" s="126"/>
      <c r="C71" s="134"/>
      <c r="D71" s="135"/>
      <c r="E71" s="135"/>
      <c r="F71" s="135"/>
      <c r="G71" s="135"/>
      <c r="H71" s="135"/>
      <c r="J71" s="135">
        <f t="shared" si="8"/>
        <v>0</v>
      </c>
    </row>
    <row r="72" spans="2:10">
      <c r="B72" s="126"/>
      <c r="C72" s="134"/>
      <c r="D72" s="135"/>
      <c r="E72" s="135"/>
      <c r="F72" s="135"/>
      <c r="G72" s="135"/>
      <c r="H72" s="135"/>
      <c r="J72" s="135">
        <f t="shared" si="8"/>
        <v>0</v>
      </c>
    </row>
    <row r="73" spans="2:10">
      <c r="B73" s="126"/>
      <c r="C73" s="124"/>
      <c r="D73" s="135"/>
      <c r="E73" s="135"/>
      <c r="F73" s="135"/>
      <c r="G73" s="135"/>
      <c r="H73" s="135"/>
      <c r="J73" s="135">
        <f t="shared" si="8"/>
        <v>0</v>
      </c>
    </row>
    <row r="74" spans="2:10">
      <c r="B74" s="151"/>
      <c r="C74" s="136" t="s">
        <v>57</v>
      </c>
      <c r="D74" s="158">
        <f>SUM(D64:D73)</f>
        <v>0</v>
      </c>
      <c r="E74" s="158">
        <f t="shared" ref="E74:H74" si="11">SUM(E64:E73)</f>
        <v>0</v>
      </c>
      <c r="F74" s="158">
        <f t="shared" si="11"/>
        <v>0</v>
      </c>
      <c r="G74" s="158">
        <f t="shared" si="11"/>
        <v>0</v>
      </c>
      <c r="H74" s="158">
        <f t="shared" si="11"/>
        <v>0</v>
      </c>
      <c r="J74" s="158">
        <f t="shared" si="8"/>
        <v>0</v>
      </c>
    </row>
    <row r="75" spans="2:10">
      <c r="B75" s="151"/>
      <c r="C75" s="136" t="s">
        <v>58</v>
      </c>
      <c r="D75" s="158">
        <f>SUM(D74,D62,D56,D51,D45,D34,D20)</f>
        <v>360351.77500000002</v>
      </c>
      <c r="E75" s="158">
        <f>SUM(E74,E62,E56,E51,E45,E34,E20)</f>
        <v>4943010.4365750002</v>
      </c>
      <c r="F75" s="158">
        <f>SUM(F74,F62,F56,F51,F45,F34,F20)</f>
        <v>25870.581843749998</v>
      </c>
      <c r="G75" s="158">
        <f>SUM(G74,G62,G56,G51,G45,G34,G20)</f>
        <v>26928.639060937498</v>
      </c>
      <c r="H75" s="158">
        <f>SUM(H74,H62,H56,H51,H45,H34,H20)</f>
        <v>28039.537638984377</v>
      </c>
      <c r="J75" s="158">
        <f t="shared" si="8"/>
        <v>5384200.9701186726</v>
      </c>
    </row>
    <row r="76" spans="2:10">
      <c r="B76" s="111"/>
      <c r="D76" s="110"/>
      <c r="E76" s="110"/>
      <c r="H76" s="110"/>
      <c r="J76" s="110" t="s">
        <v>42</v>
      </c>
    </row>
    <row r="77" spans="2:10" ht="30">
      <c r="B77" s="157" t="s">
        <v>59</v>
      </c>
      <c r="C77" s="152" t="s">
        <v>59</v>
      </c>
      <c r="D77" s="125"/>
      <c r="E77" s="125"/>
      <c r="F77" s="125"/>
      <c r="G77" s="125"/>
      <c r="H77" s="125"/>
      <c r="J77" s="125" t="s">
        <v>42</v>
      </c>
    </row>
    <row r="78" spans="2:10">
      <c r="B78" s="126"/>
      <c r="C78" s="134" t="s">
        <v>91</v>
      </c>
      <c r="D78" s="158">
        <v>7436</v>
      </c>
      <c r="E78" s="158">
        <v>7707</v>
      </c>
      <c r="F78" s="158">
        <v>11044</v>
      </c>
      <c r="G78" s="158">
        <v>11496</v>
      </c>
      <c r="H78" s="158">
        <v>11970</v>
      </c>
      <c r="J78" s="135">
        <f>SUM(D78:H78)</f>
        <v>49653</v>
      </c>
    </row>
    <row r="79" spans="2:10">
      <c r="B79" s="126"/>
      <c r="C79" s="134"/>
      <c r="D79" s="124"/>
      <c r="E79" s="124"/>
      <c r="F79" s="124"/>
      <c r="G79" s="124"/>
      <c r="H79" s="124"/>
      <c r="J79" s="135">
        <f t="shared" ref="J79:J80" si="12">SUM(D79:H79)</f>
        <v>0</v>
      </c>
    </row>
    <row r="80" spans="2:10">
      <c r="B80" s="151"/>
      <c r="C80" s="136" t="s">
        <v>61</v>
      </c>
      <c r="D80" s="158">
        <f>SUM(D78:D79)</f>
        <v>7436</v>
      </c>
      <c r="E80" s="158">
        <f t="shared" ref="E80:H80" si="13">SUM(E78:E79)</f>
        <v>7707</v>
      </c>
      <c r="F80" s="158">
        <f t="shared" si="13"/>
        <v>11044</v>
      </c>
      <c r="G80" s="158">
        <f t="shared" si="13"/>
        <v>11496</v>
      </c>
      <c r="H80" s="158">
        <f t="shared" si="13"/>
        <v>11970</v>
      </c>
      <c r="J80" s="158">
        <f t="shared" si="12"/>
        <v>49653</v>
      </c>
    </row>
    <row r="81" spans="2:10" ht="15.75" thickBot="1">
      <c r="B81" s="111"/>
      <c r="D81" s="110"/>
      <c r="E81" s="110"/>
      <c r="H81" s="110"/>
      <c r="J81" s="110" t="s">
        <v>42</v>
      </c>
    </row>
    <row r="82" spans="2:10" s="155" customFormat="1" ht="30.75" thickBot="1">
      <c r="B82" s="153" t="s">
        <v>62</v>
      </c>
      <c r="C82" s="153"/>
      <c r="D82" s="161">
        <f>SUM(D80,D75)</f>
        <v>367787.77500000002</v>
      </c>
      <c r="E82" s="161">
        <f t="shared" ref="E82:J82" si="14">SUM(E80,E75)</f>
        <v>4950717.4365750002</v>
      </c>
      <c r="F82" s="161">
        <f t="shared" si="14"/>
        <v>36914.581843749998</v>
      </c>
      <c r="G82" s="161">
        <f t="shared" si="14"/>
        <v>38424.639060937494</v>
      </c>
      <c r="H82" s="161">
        <f t="shared" si="14"/>
        <v>40009.537638984373</v>
      </c>
      <c r="I82" s="110">
        <f>SUM(I80,I75)</f>
        <v>0</v>
      </c>
      <c r="J82" s="161">
        <f t="shared" si="14"/>
        <v>5433853.9701186726</v>
      </c>
    </row>
    <row r="83" spans="2:10">
      <c r="B83" s="111"/>
    </row>
    <row r="84" spans="2:10">
      <c r="B84" s="111"/>
    </row>
    <row r="85" spans="2:10">
      <c r="B85" s="111"/>
    </row>
    <row r="86" spans="2:10">
      <c r="B86" s="111"/>
    </row>
    <row r="87" spans="2:10">
      <c r="B87" s="111"/>
    </row>
    <row r="88" spans="2:10">
      <c r="B88" s="111"/>
    </row>
    <row r="89" spans="2:10">
      <c r="B89" s="111"/>
    </row>
    <row r="90" spans="2:10">
      <c r="B90" s="111"/>
    </row>
    <row r="91" spans="2:10">
      <c r="B91" s="111"/>
    </row>
    <row r="92" spans="2:10">
      <c r="B92" s="111"/>
    </row>
    <row r="93" spans="2:10">
      <c r="B93" s="111"/>
    </row>
    <row r="94" spans="2:10">
      <c r="B94" s="111"/>
    </row>
    <row r="95" spans="2:10">
      <c r="B95" s="111"/>
    </row>
    <row r="96" spans="2:10">
      <c r="B96" s="111"/>
    </row>
    <row r="97" spans="2:2">
      <c r="B97" s="111"/>
    </row>
  </sheetData>
  <pageMargins left="0.7" right="0.7" top="0.75" bottom="0.75" header="0.3" footer="0.3"/>
  <pageSetup scale="89" fitToHeight="0" orientation="landscape" r:id="rId1"/>
  <ignoredErrors>
    <ignoredError sqref="J70 J59:J60 J53 J38:J44 J8 J64:J6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DCC5A-590B-4376-9325-15691640FDE3}">
  <sheetPr>
    <tabColor theme="9" tint="0.39997558519241921"/>
    <pageSetUpPr fitToPage="1"/>
  </sheetPr>
  <dimension ref="B2:AM98"/>
  <sheetViews>
    <sheetView showGridLines="0" zoomScale="85" zoomScaleNormal="85" workbookViewId="0">
      <pane xSplit="3" ySplit="6" topLeftCell="D56" activePane="bottomRight" state="frozen"/>
      <selection pane="bottomRight" activeCell="J83" sqref="J83"/>
      <selection pane="bottomLeft" activeCell="P47" sqref="P47"/>
      <selection pane="topRight" activeCell="P47" sqref="P47"/>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1.140625" customWidth="1"/>
    <col min="10" max="10" width="14.5703125" customWidth="1"/>
    <col min="11" max="11" width="10.140625" customWidth="1"/>
  </cols>
  <sheetData>
    <row r="2" spans="2:39" ht="23.25">
      <c r="B2" s="30" t="s">
        <v>0</v>
      </c>
    </row>
    <row r="3" spans="2:39">
      <c r="B3" s="5" t="s">
        <v>1</v>
      </c>
    </row>
    <row r="4" spans="2:39">
      <c r="B4" s="5"/>
    </row>
    <row r="5" spans="2:39" ht="18.75">
      <c r="B5" s="68" t="s">
        <v>2</v>
      </c>
      <c r="C5" s="69"/>
      <c r="D5" s="69"/>
      <c r="E5" s="69"/>
      <c r="F5" s="69"/>
      <c r="G5" s="69"/>
      <c r="H5" s="69"/>
      <c r="I5" s="69"/>
      <c r="J5" s="70"/>
    </row>
    <row r="6" spans="2:39">
      <c r="B6" s="71" t="s">
        <v>3</v>
      </c>
      <c r="C6" s="71" t="s">
        <v>4</v>
      </c>
      <c r="D6" s="71" t="s">
        <v>5</v>
      </c>
      <c r="E6" s="72" t="s">
        <v>6</v>
      </c>
      <c r="F6" s="72" t="s">
        <v>7</v>
      </c>
      <c r="G6" s="72" t="s">
        <v>8</v>
      </c>
      <c r="H6" s="73" t="s">
        <v>9</v>
      </c>
      <c r="I6" s="74"/>
      <c r="J6" s="75" t="s">
        <v>10</v>
      </c>
    </row>
    <row r="7" spans="2:39" s="5" customFormat="1">
      <c r="B7" s="22" t="s">
        <v>11</v>
      </c>
      <c r="C7" s="26" t="s">
        <v>12</v>
      </c>
      <c r="D7" s="76" t="s">
        <v>13</v>
      </c>
      <c r="E7" s="76" t="s">
        <v>13</v>
      </c>
      <c r="F7" s="76" t="s">
        <v>13</v>
      </c>
      <c r="G7" s="76"/>
      <c r="H7" s="76" t="s">
        <v>13</v>
      </c>
      <c r="I7"/>
      <c r="J7" s="18" t="s">
        <v>13</v>
      </c>
      <c r="K7"/>
      <c r="L7"/>
      <c r="M7"/>
      <c r="N7"/>
      <c r="O7"/>
      <c r="P7"/>
      <c r="Q7"/>
      <c r="R7"/>
      <c r="S7"/>
      <c r="T7"/>
      <c r="U7"/>
      <c r="V7"/>
      <c r="W7"/>
      <c r="X7"/>
      <c r="Y7"/>
      <c r="Z7"/>
      <c r="AA7"/>
      <c r="AB7"/>
      <c r="AC7"/>
      <c r="AD7"/>
      <c r="AE7"/>
      <c r="AF7"/>
      <c r="AG7"/>
      <c r="AH7"/>
      <c r="AI7"/>
      <c r="AJ7"/>
      <c r="AK7"/>
      <c r="AL7"/>
      <c r="AM7"/>
    </row>
    <row r="8" spans="2:39">
      <c r="B8" s="23"/>
      <c r="C8" s="27" t="s">
        <v>95</v>
      </c>
      <c r="D8" s="11">
        <v>9135</v>
      </c>
      <c r="E8" s="11">
        <v>9409</v>
      </c>
      <c r="F8" s="11">
        <v>9691</v>
      </c>
      <c r="G8" s="11">
        <v>9982</v>
      </c>
      <c r="H8" s="11">
        <v>10282</v>
      </c>
      <c r="I8" s="34">
        <v>450000</v>
      </c>
      <c r="J8" s="77">
        <f>SUM(D8:H8)</f>
        <v>48499</v>
      </c>
      <c r="L8" s="78"/>
      <c r="M8" s="107"/>
      <c r="N8" s="107"/>
      <c r="O8" s="107"/>
      <c r="P8" s="107"/>
      <c r="Q8" s="107"/>
    </row>
    <row r="9" spans="2:39">
      <c r="B9" s="23"/>
      <c r="C9" s="27" t="s">
        <v>96</v>
      </c>
      <c r="D9" s="11">
        <v>18270</v>
      </c>
      <c r="E9" s="11">
        <v>18818</v>
      </c>
      <c r="F9" s="11">
        <v>19383</v>
      </c>
      <c r="G9" s="11">
        <v>19964</v>
      </c>
      <c r="H9" s="11">
        <v>20563</v>
      </c>
      <c r="I9" s="34"/>
      <c r="J9" s="77">
        <f t="shared" ref="J9:J19" si="0">SUM(D9:H9)</f>
        <v>96998</v>
      </c>
      <c r="L9" s="78"/>
      <c r="M9" s="108"/>
      <c r="N9" s="108"/>
      <c r="O9" s="108"/>
      <c r="P9" s="108"/>
      <c r="Q9" s="108"/>
    </row>
    <row r="10" spans="2:39">
      <c r="B10" s="23"/>
      <c r="C10" s="27" t="s">
        <v>97</v>
      </c>
      <c r="D10" s="11">
        <v>90000</v>
      </c>
      <c r="E10" s="11">
        <v>92700</v>
      </c>
      <c r="F10" s="11">
        <v>95481</v>
      </c>
      <c r="G10" s="11">
        <v>98345</v>
      </c>
      <c r="H10" s="11">
        <v>101296</v>
      </c>
      <c r="I10" s="34"/>
      <c r="J10" s="77">
        <f t="shared" si="0"/>
        <v>477822</v>
      </c>
      <c r="L10" s="78"/>
      <c r="M10" s="108"/>
      <c r="N10" s="108"/>
      <c r="O10" s="108"/>
      <c r="P10" s="108"/>
      <c r="Q10" s="108"/>
    </row>
    <row r="11" spans="2:39" ht="30">
      <c r="B11" s="23"/>
      <c r="C11" s="27" t="s">
        <v>98</v>
      </c>
      <c r="D11" s="11">
        <v>22500</v>
      </c>
      <c r="E11" s="11">
        <v>23175</v>
      </c>
      <c r="F11" s="11">
        <v>23870</v>
      </c>
      <c r="G11" s="11">
        <v>24586</v>
      </c>
      <c r="H11" s="11">
        <v>25324</v>
      </c>
      <c r="I11" s="34"/>
      <c r="J11" s="77">
        <f t="shared" si="0"/>
        <v>119455</v>
      </c>
      <c r="L11" s="78"/>
      <c r="M11" s="108"/>
      <c r="N11" s="108"/>
      <c r="O11" s="108"/>
      <c r="P11" s="108"/>
      <c r="Q11" s="108"/>
    </row>
    <row r="12" spans="2:39">
      <c r="B12" s="23"/>
      <c r="C12" s="27" t="s">
        <v>99</v>
      </c>
      <c r="D12" s="11">
        <v>5000</v>
      </c>
      <c r="E12" s="11">
        <v>5150</v>
      </c>
      <c r="F12" s="11">
        <v>5305</v>
      </c>
      <c r="G12" s="11">
        <v>5464</v>
      </c>
      <c r="H12" s="11">
        <v>5627</v>
      </c>
      <c r="I12" s="34"/>
      <c r="J12" s="77">
        <f t="shared" si="0"/>
        <v>26546</v>
      </c>
      <c r="L12" s="78"/>
      <c r="M12" s="108"/>
      <c r="N12" s="108"/>
      <c r="O12" s="108"/>
      <c r="P12" s="108"/>
      <c r="Q12" s="108"/>
    </row>
    <row r="13" spans="2:39" ht="30">
      <c r="B13" s="23"/>
      <c r="C13" s="27" t="s">
        <v>100</v>
      </c>
      <c r="D13" s="11">
        <v>5280</v>
      </c>
      <c r="E13" s="11">
        <v>4079</v>
      </c>
      <c r="F13" s="11">
        <v>4201</v>
      </c>
      <c r="G13" s="11">
        <v>4327</v>
      </c>
      <c r="H13" s="11">
        <v>4457</v>
      </c>
      <c r="I13" s="34"/>
      <c r="J13" s="77">
        <f t="shared" si="0"/>
        <v>22344</v>
      </c>
      <c r="L13" s="78"/>
      <c r="M13" s="108"/>
      <c r="N13" s="108"/>
      <c r="O13" s="108"/>
      <c r="P13" s="108"/>
      <c r="Q13" s="108"/>
    </row>
    <row r="14" spans="2:39">
      <c r="B14" s="23"/>
      <c r="C14" s="27" t="s">
        <v>101</v>
      </c>
      <c r="D14" s="11">
        <v>8000</v>
      </c>
      <c r="E14" s="11">
        <v>8240</v>
      </c>
      <c r="F14" s="11">
        <v>8487</v>
      </c>
      <c r="G14" s="11">
        <v>8742</v>
      </c>
      <c r="H14" s="11">
        <v>9004</v>
      </c>
      <c r="I14" s="34"/>
      <c r="J14" s="77">
        <f t="shared" si="0"/>
        <v>42473</v>
      </c>
      <c r="L14" s="78"/>
      <c r="M14" s="108"/>
      <c r="N14" s="108"/>
      <c r="O14" s="108"/>
      <c r="P14" s="108"/>
      <c r="Q14" s="108"/>
    </row>
    <row r="15" spans="2:39">
      <c r="B15" s="23"/>
      <c r="C15" s="27" t="s">
        <v>102</v>
      </c>
      <c r="D15" s="11">
        <v>70000</v>
      </c>
      <c r="E15" s="11">
        <v>72100</v>
      </c>
      <c r="F15" s="11">
        <v>74263</v>
      </c>
      <c r="G15" s="11">
        <v>76491</v>
      </c>
      <c r="H15" s="11">
        <v>78786</v>
      </c>
      <c r="I15" s="34"/>
      <c r="J15" s="77">
        <f t="shared" si="0"/>
        <v>371640</v>
      </c>
      <c r="L15" s="84"/>
      <c r="M15" s="107"/>
      <c r="N15" s="107"/>
      <c r="O15" s="107"/>
      <c r="P15" s="107"/>
      <c r="Q15" s="107"/>
    </row>
    <row r="16" spans="2:39">
      <c r="B16" s="23"/>
      <c r="C16" s="27" t="s">
        <v>103</v>
      </c>
      <c r="D16" s="11">
        <v>10500</v>
      </c>
      <c r="E16" s="11">
        <v>10815</v>
      </c>
      <c r="F16" s="11">
        <v>11139</v>
      </c>
      <c r="G16" s="11">
        <v>11474</v>
      </c>
      <c r="H16" s="11">
        <v>11818</v>
      </c>
      <c r="I16" s="34"/>
      <c r="J16" s="77">
        <f t="shared" si="0"/>
        <v>55746</v>
      </c>
    </row>
    <row r="17" spans="2:10" ht="30">
      <c r="B17" s="23"/>
      <c r="C17" s="27" t="s">
        <v>104</v>
      </c>
      <c r="D17" s="11">
        <v>4000</v>
      </c>
      <c r="E17" s="11">
        <v>4120</v>
      </c>
      <c r="F17" s="11">
        <v>4244</v>
      </c>
      <c r="G17" s="11">
        <v>4371</v>
      </c>
      <c r="H17" s="11">
        <v>4502</v>
      </c>
      <c r="I17" s="34"/>
      <c r="J17" s="77">
        <f t="shared" si="0"/>
        <v>21237</v>
      </c>
    </row>
    <row r="18" spans="2:10">
      <c r="B18" s="23"/>
      <c r="C18" s="162" t="s">
        <v>105</v>
      </c>
      <c r="D18" s="11">
        <v>3000</v>
      </c>
      <c r="E18" s="11">
        <v>3090</v>
      </c>
      <c r="F18" s="11">
        <v>3183</v>
      </c>
      <c r="G18" s="11">
        <v>3278</v>
      </c>
      <c r="H18" s="11">
        <v>3376</v>
      </c>
      <c r="J18" s="77">
        <f t="shared" si="0"/>
        <v>15927</v>
      </c>
    </row>
    <row r="19" spans="2:10">
      <c r="B19" s="23"/>
      <c r="C19" s="86"/>
      <c r="D19" s="77"/>
      <c r="E19" s="87"/>
      <c r="F19" s="87"/>
      <c r="G19" s="87"/>
      <c r="H19" s="87"/>
      <c r="J19" s="77">
        <f t="shared" si="0"/>
        <v>0</v>
      </c>
    </row>
    <row r="20" spans="2:10">
      <c r="B20" s="23"/>
      <c r="C20" s="88" t="s">
        <v>25</v>
      </c>
      <c r="D20" s="89">
        <f>SUM(D8:D19)</f>
        <v>245685</v>
      </c>
      <c r="E20" s="89">
        <f t="shared" ref="E20:J20" si="1">SUM(E8:E19)</f>
        <v>251696</v>
      </c>
      <c r="F20" s="89">
        <f t="shared" si="1"/>
        <v>259247</v>
      </c>
      <c r="G20" s="89">
        <f t="shared" si="1"/>
        <v>267024</v>
      </c>
      <c r="H20" s="89">
        <f t="shared" si="1"/>
        <v>275035</v>
      </c>
      <c r="I20">
        <f t="shared" si="1"/>
        <v>450000</v>
      </c>
      <c r="J20" s="89">
        <f t="shared" si="1"/>
        <v>1298687</v>
      </c>
    </row>
    <row r="21" spans="2:10">
      <c r="B21" s="23"/>
      <c r="C21" s="90" t="s">
        <v>26</v>
      </c>
      <c r="D21" s="91" t="s">
        <v>13</v>
      </c>
      <c r="E21" s="76"/>
      <c r="F21" s="76"/>
      <c r="G21" s="76"/>
      <c r="H21" s="76"/>
      <c r="J21" s="18" t="s">
        <v>13</v>
      </c>
    </row>
    <row r="22" spans="2:10">
      <c r="B22" s="23"/>
      <c r="C22" s="27" t="s">
        <v>106</v>
      </c>
      <c r="D22" s="135">
        <v>1818</v>
      </c>
      <c r="E22" s="135">
        <v>1872</v>
      </c>
      <c r="F22" s="135">
        <v>1929</v>
      </c>
      <c r="G22" s="135">
        <v>1986</v>
      </c>
      <c r="H22" s="135">
        <v>2046</v>
      </c>
      <c r="J22" s="99">
        <f>SUM(D22:I22)</f>
        <v>9651</v>
      </c>
    </row>
    <row r="23" spans="2:10">
      <c r="B23" s="23"/>
      <c r="C23" s="27" t="s">
        <v>107</v>
      </c>
      <c r="D23" s="135">
        <v>3636</v>
      </c>
      <c r="E23" s="135">
        <v>3745</v>
      </c>
      <c r="F23" s="135">
        <v>3857</v>
      </c>
      <c r="G23" s="135">
        <v>3973</v>
      </c>
      <c r="H23" s="135">
        <v>4092</v>
      </c>
      <c r="J23" s="99">
        <f t="shared" ref="J23:J33" si="2">SUM(D23:I23)</f>
        <v>19303</v>
      </c>
    </row>
    <row r="24" spans="2:10">
      <c r="B24" s="23"/>
      <c r="C24" s="27" t="s">
        <v>108</v>
      </c>
      <c r="D24" s="135">
        <v>17910</v>
      </c>
      <c r="E24" s="135">
        <v>18447</v>
      </c>
      <c r="F24" s="135">
        <v>19001</v>
      </c>
      <c r="G24" s="135">
        <v>19571</v>
      </c>
      <c r="H24" s="135">
        <v>20158</v>
      </c>
      <c r="J24" s="99">
        <f t="shared" si="2"/>
        <v>95087</v>
      </c>
    </row>
    <row r="25" spans="2:10">
      <c r="B25" s="23"/>
      <c r="C25" s="27" t="s">
        <v>109</v>
      </c>
      <c r="D25" s="135">
        <v>4478</v>
      </c>
      <c r="E25" s="135">
        <v>4612</v>
      </c>
      <c r="F25" s="135">
        <v>4750</v>
      </c>
      <c r="G25" s="135">
        <v>4893</v>
      </c>
      <c r="H25" s="135">
        <v>5039</v>
      </c>
      <c r="J25" s="99">
        <f t="shared" si="2"/>
        <v>23772</v>
      </c>
    </row>
    <row r="26" spans="2:10">
      <c r="B26" s="23"/>
      <c r="C26" s="27" t="s">
        <v>110</v>
      </c>
      <c r="D26" s="135">
        <v>995</v>
      </c>
      <c r="E26" s="135">
        <v>1025</v>
      </c>
      <c r="F26" s="135">
        <v>1056</v>
      </c>
      <c r="G26" s="135">
        <v>1087</v>
      </c>
      <c r="H26" s="135">
        <v>1120</v>
      </c>
      <c r="J26" s="99">
        <f t="shared" si="2"/>
        <v>5283</v>
      </c>
    </row>
    <row r="27" spans="2:10">
      <c r="B27" s="23"/>
      <c r="C27" s="27" t="s">
        <v>111</v>
      </c>
      <c r="D27" s="135">
        <v>1050</v>
      </c>
      <c r="E27" s="135">
        <v>812</v>
      </c>
      <c r="F27" s="135">
        <v>836</v>
      </c>
      <c r="G27" s="135">
        <v>861</v>
      </c>
      <c r="H27" s="135">
        <v>887</v>
      </c>
      <c r="J27" s="99">
        <f t="shared" si="2"/>
        <v>4446</v>
      </c>
    </row>
    <row r="28" spans="2:10">
      <c r="B28" s="23"/>
      <c r="C28" s="27" t="s">
        <v>112</v>
      </c>
      <c r="D28" s="135">
        <v>1592</v>
      </c>
      <c r="E28" s="135">
        <v>1640</v>
      </c>
      <c r="F28" s="135">
        <v>1689</v>
      </c>
      <c r="G28" s="135">
        <v>1740</v>
      </c>
      <c r="H28" s="135">
        <v>1791</v>
      </c>
      <c r="J28" s="99">
        <f t="shared" si="2"/>
        <v>8452</v>
      </c>
    </row>
    <row r="29" spans="2:10">
      <c r="B29" s="23"/>
      <c r="C29" s="27" t="s">
        <v>113</v>
      </c>
      <c r="D29" s="135">
        <v>13930</v>
      </c>
      <c r="E29" s="135">
        <v>14348</v>
      </c>
      <c r="F29" s="135">
        <v>14778</v>
      </c>
      <c r="G29" s="135">
        <v>15222</v>
      </c>
      <c r="H29" s="135">
        <v>15678</v>
      </c>
      <c r="J29" s="99">
        <f t="shared" si="2"/>
        <v>73956</v>
      </c>
    </row>
    <row r="30" spans="2:10">
      <c r="B30" s="23"/>
      <c r="C30" s="27" t="s">
        <v>114</v>
      </c>
      <c r="D30" s="135">
        <v>2090</v>
      </c>
      <c r="E30" s="135">
        <v>2152</v>
      </c>
      <c r="F30" s="135">
        <v>2217</v>
      </c>
      <c r="G30" s="135">
        <v>2283</v>
      </c>
      <c r="H30" s="135">
        <v>2352</v>
      </c>
      <c r="J30" s="99">
        <f t="shared" si="2"/>
        <v>11094</v>
      </c>
    </row>
    <row r="31" spans="2:10">
      <c r="B31" s="23"/>
      <c r="C31" s="27" t="s">
        <v>115</v>
      </c>
      <c r="D31" s="135">
        <v>796</v>
      </c>
      <c r="E31" s="135">
        <v>820</v>
      </c>
      <c r="F31" s="135">
        <v>844</v>
      </c>
      <c r="G31" s="135">
        <v>870</v>
      </c>
      <c r="H31" s="135">
        <v>896</v>
      </c>
      <c r="J31" s="99">
        <f t="shared" si="2"/>
        <v>4226</v>
      </c>
    </row>
    <row r="32" spans="2:10">
      <c r="B32" s="23"/>
      <c r="C32" s="162" t="s">
        <v>116</v>
      </c>
      <c r="D32" s="135">
        <v>597</v>
      </c>
      <c r="E32" s="135">
        <v>615</v>
      </c>
      <c r="F32" s="135">
        <v>633</v>
      </c>
      <c r="G32" s="135">
        <v>652</v>
      </c>
      <c r="H32" s="135">
        <v>672</v>
      </c>
      <c r="J32" s="99">
        <f t="shared" si="2"/>
        <v>3169</v>
      </c>
    </row>
    <row r="33" spans="2:10">
      <c r="B33" s="23"/>
      <c r="C33" s="76"/>
      <c r="D33" s="77"/>
      <c r="E33" s="87"/>
      <c r="F33" s="87"/>
      <c r="G33" s="87"/>
      <c r="H33" s="87"/>
      <c r="J33" s="99">
        <f t="shared" si="2"/>
        <v>0</v>
      </c>
    </row>
    <row r="34" spans="2:10">
      <c r="B34" s="23"/>
      <c r="C34" s="88" t="s">
        <v>32</v>
      </c>
      <c r="D34" s="89">
        <f>SUM(D22:D33)</f>
        <v>48892</v>
      </c>
      <c r="E34" s="89">
        <f t="shared" ref="E34:H34" si="3">SUM(E22:E33)</f>
        <v>50088</v>
      </c>
      <c r="F34" s="89">
        <f t="shared" si="3"/>
        <v>51590</v>
      </c>
      <c r="G34" s="89">
        <f t="shared" si="3"/>
        <v>53138</v>
      </c>
      <c r="H34" s="89">
        <f t="shared" si="3"/>
        <v>54731</v>
      </c>
      <c r="I34">
        <f t="shared" ref="I34" si="4">SUM(I31:I33)</f>
        <v>0</v>
      </c>
      <c r="J34" s="89">
        <f>SUM(J22:J33)</f>
        <v>258439</v>
      </c>
    </row>
    <row r="35" spans="2:10">
      <c r="B35" s="23"/>
      <c r="C35" s="90" t="s">
        <v>33</v>
      </c>
      <c r="D35" s="91" t="s">
        <v>13</v>
      </c>
      <c r="E35" s="76"/>
      <c r="F35" s="76"/>
      <c r="G35" s="76"/>
      <c r="H35" s="76"/>
      <c r="J35" s="18" t="s">
        <v>13</v>
      </c>
    </row>
    <row r="36" spans="2:10" ht="30">
      <c r="B36" s="23"/>
      <c r="C36" s="163" t="s">
        <v>117</v>
      </c>
      <c r="D36" s="234"/>
      <c r="E36" s="234"/>
      <c r="F36" s="234"/>
      <c r="G36" s="234"/>
      <c r="H36" s="234"/>
      <c r="J36" s="77">
        <f t="shared" ref="J36:J37" si="5">SUM(D36:H36)</f>
        <v>0</v>
      </c>
    </row>
    <row r="37" spans="2:10">
      <c r="B37" s="23"/>
      <c r="C37" s="159" t="s">
        <v>118</v>
      </c>
      <c r="D37" s="11">
        <v>800</v>
      </c>
      <c r="E37" s="11">
        <v>800</v>
      </c>
      <c r="F37" s="11">
        <v>800</v>
      </c>
      <c r="G37" s="11">
        <v>800</v>
      </c>
      <c r="H37" s="11">
        <v>800</v>
      </c>
      <c r="J37" s="77">
        <f t="shared" si="5"/>
        <v>4000</v>
      </c>
    </row>
    <row r="38" spans="2:10">
      <c r="B38" s="23"/>
      <c r="C38" s="159" t="s">
        <v>119</v>
      </c>
      <c r="D38" s="11">
        <v>300</v>
      </c>
      <c r="E38" s="11">
        <v>300</v>
      </c>
      <c r="F38" s="11">
        <v>300</v>
      </c>
      <c r="G38" s="11">
        <v>300</v>
      </c>
      <c r="H38" s="11">
        <v>300</v>
      </c>
      <c r="I38" s="34">
        <v>2000</v>
      </c>
      <c r="J38" s="77">
        <f>SUM(D38:H38)</f>
        <v>1500</v>
      </c>
    </row>
    <row r="39" spans="2:10">
      <c r="B39" s="23"/>
      <c r="C39" s="159" t="s">
        <v>120</v>
      </c>
      <c r="D39" s="11">
        <v>800</v>
      </c>
      <c r="E39" s="11">
        <v>800</v>
      </c>
      <c r="F39" s="11">
        <v>800</v>
      </c>
      <c r="G39" s="11">
        <v>800</v>
      </c>
      <c r="H39" s="11">
        <v>800</v>
      </c>
      <c r="I39" s="34">
        <v>250</v>
      </c>
      <c r="J39" s="77">
        <f t="shared" ref="J39:J44" si="6">SUM(D39:H39)</f>
        <v>4000</v>
      </c>
    </row>
    <row r="40" spans="2:10">
      <c r="B40" s="23"/>
      <c r="C40" s="159" t="s">
        <v>121</v>
      </c>
      <c r="D40" s="11">
        <v>400</v>
      </c>
      <c r="E40" s="11">
        <v>400</v>
      </c>
      <c r="F40" s="11">
        <v>400</v>
      </c>
      <c r="G40" s="11">
        <v>400</v>
      </c>
      <c r="H40" s="11">
        <v>400</v>
      </c>
      <c r="I40" s="34">
        <v>2250</v>
      </c>
      <c r="J40" s="77">
        <f t="shared" si="6"/>
        <v>2000</v>
      </c>
    </row>
    <row r="41" spans="2:10" ht="30">
      <c r="B41" s="23"/>
      <c r="C41" s="134" t="s">
        <v>122</v>
      </c>
      <c r="D41" s="11">
        <v>393</v>
      </c>
      <c r="E41" s="11">
        <v>393</v>
      </c>
      <c r="F41" s="11">
        <v>393</v>
      </c>
      <c r="G41" s="11">
        <v>393</v>
      </c>
      <c r="H41" s="11">
        <v>393</v>
      </c>
      <c r="I41" s="34">
        <v>1243</v>
      </c>
      <c r="J41" s="77">
        <f t="shared" si="6"/>
        <v>1965</v>
      </c>
    </row>
    <row r="42" spans="2:10">
      <c r="B42" s="23"/>
      <c r="C42" s="92"/>
      <c r="D42" s="77"/>
      <c r="E42" s="77"/>
      <c r="F42" s="77"/>
      <c r="G42" s="77"/>
      <c r="H42" s="77"/>
      <c r="I42" s="34">
        <v>225</v>
      </c>
      <c r="J42" s="77">
        <f t="shared" si="6"/>
        <v>0</v>
      </c>
    </row>
    <row r="43" spans="2:10">
      <c r="B43" s="23"/>
      <c r="C43" s="92"/>
      <c r="D43" s="77"/>
      <c r="E43" s="77"/>
      <c r="F43" s="77"/>
      <c r="G43" s="77"/>
      <c r="H43" s="77"/>
      <c r="I43" s="34">
        <v>400</v>
      </c>
      <c r="J43" s="77">
        <f t="shared" si="6"/>
        <v>0</v>
      </c>
    </row>
    <row r="44" spans="2:10">
      <c r="B44" s="23"/>
      <c r="C44" s="83"/>
      <c r="D44" s="77"/>
      <c r="E44" s="77"/>
      <c r="F44" s="77"/>
      <c r="G44" s="77"/>
      <c r="H44" s="77"/>
      <c r="I44" s="34">
        <v>1638</v>
      </c>
      <c r="J44" s="77">
        <f t="shared" si="6"/>
        <v>0</v>
      </c>
    </row>
    <row r="45" spans="2:10">
      <c r="B45" s="23"/>
      <c r="C45" s="88" t="s">
        <v>40</v>
      </c>
      <c r="D45" s="89">
        <f>SUM(D37:D44)</f>
        <v>2693</v>
      </c>
      <c r="E45" s="89">
        <f t="shared" ref="E45:H45" si="7">SUM(E37:E44)</f>
        <v>2693</v>
      </c>
      <c r="F45" s="89">
        <f t="shared" si="7"/>
        <v>2693</v>
      </c>
      <c r="G45" s="89">
        <f t="shared" si="7"/>
        <v>2693</v>
      </c>
      <c r="H45" s="89">
        <f t="shared" si="7"/>
        <v>2693</v>
      </c>
      <c r="J45" s="89">
        <f>SUM(D45:H45)</f>
        <v>13465</v>
      </c>
    </row>
    <row r="46" spans="2:10">
      <c r="B46" s="23"/>
      <c r="C46" s="90" t="s">
        <v>41</v>
      </c>
      <c r="D46" s="77"/>
      <c r="E46" s="76"/>
      <c r="F46" s="76"/>
      <c r="G46" s="76"/>
      <c r="H46" s="76"/>
      <c r="J46" s="77" t="s">
        <v>42</v>
      </c>
    </row>
    <row r="47" spans="2:10">
      <c r="B47" s="23"/>
      <c r="C47" s="90"/>
      <c r="D47" s="77"/>
      <c r="E47" s="76"/>
      <c r="F47" s="76"/>
      <c r="G47" s="76"/>
      <c r="H47" s="76"/>
      <c r="J47" s="77">
        <f>SUM(D47:H47)</f>
        <v>0</v>
      </c>
    </row>
    <row r="48" spans="2:10">
      <c r="B48" s="23"/>
      <c r="C48" s="90"/>
      <c r="D48" s="77"/>
      <c r="E48" s="76"/>
      <c r="F48" s="76"/>
      <c r="G48" s="76"/>
      <c r="H48" s="76"/>
      <c r="J48" s="77">
        <f>SUM(D48:H48)</f>
        <v>0</v>
      </c>
    </row>
    <row r="49" spans="2:10">
      <c r="B49" s="23"/>
      <c r="C49" s="83"/>
      <c r="D49" s="77"/>
      <c r="E49" s="76"/>
      <c r="F49" s="76"/>
      <c r="G49" s="76"/>
      <c r="H49" s="76"/>
      <c r="J49" s="77">
        <f>SUM(D49:H49)</f>
        <v>0</v>
      </c>
    </row>
    <row r="50" spans="2:10">
      <c r="B50" s="23" t="s">
        <v>44</v>
      </c>
      <c r="C50" s="91" t="s">
        <v>44</v>
      </c>
      <c r="D50" s="91" t="s">
        <v>13</v>
      </c>
      <c r="E50" s="76"/>
      <c r="F50" s="76"/>
      <c r="G50" s="76"/>
      <c r="H50" s="76"/>
      <c r="J50" s="77">
        <f t="shared" ref="J50:J75" si="8">SUM(D50:H50)</f>
        <v>0</v>
      </c>
    </row>
    <row r="51" spans="2:10">
      <c r="B51" s="23"/>
      <c r="C51" s="88" t="s">
        <v>45</v>
      </c>
      <c r="D51" s="93">
        <f>SUM(D49:D50)</f>
        <v>0</v>
      </c>
      <c r="E51" s="93">
        <f t="shared" ref="E51:H51" si="9">SUM(E49:E50)</f>
        <v>0</v>
      </c>
      <c r="F51" s="93">
        <f t="shared" si="9"/>
        <v>0</v>
      </c>
      <c r="G51" s="93">
        <f t="shared" si="9"/>
        <v>0</v>
      </c>
      <c r="H51" s="93">
        <f t="shared" si="9"/>
        <v>0</v>
      </c>
      <c r="J51" s="89">
        <f t="shared" si="8"/>
        <v>0</v>
      </c>
    </row>
    <row r="52" spans="2:10">
      <c r="B52" s="23"/>
      <c r="C52" s="90" t="s">
        <v>46</v>
      </c>
      <c r="D52" s="91" t="s">
        <v>13</v>
      </c>
      <c r="E52" s="76"/>
      <c r="F52" s="76"/>
      <c r="G52" s="76"/>
      <c r="H52" s="76"/>
      <c r="J52" s="77"/>
    </row>
    <row r="53" spans="2:10">
      <c r="B53" s="23"/>
      <c r="C53" s="27" t="s">
        <v>123</v>
      </c>
      <c r="D53" s="11">
        <v>5200</v>
      </c>
      <c r="E53" s="124"/>
      <c r="F53" s="124"/>
      <c r="G53" s="11">
        <v>5200</v>
      </c>
      <c r="H53" s="124"/>
      <c r="J53" s="77"/>
    </row>
    <row r="54" spans="2:10">
      <c r="B54" s="23"/>
      <c r="C54" s="27" t="s">
        <v>124</v>
      </c>
      <c r="D54" s="11">
        <v>2000</v>
      </c>
      <c r="E54" s="164"/>
      <c r="F54" s="164"/>
      <c r="G54" s="11">
        <v>2000</v>
      </c>
      <c r="H54" s="164"/>
      <c r="I54" s="34">
        <v>5000</v>
      </c>
      <c r="J54" s="77">
        <f t="shared" si="8"/>
        <v>4000</v>
      </c>
    </row>
    <row r="55" spans="2:10">
      <c r="B55" s="23"/>
      <c r="C55" s="134" t="s">
        <v>125</v>
      </c>
      <c r="D55" s="11">
        <v>1200</v>
      </c>
      <c r="E55" s="124"/>
      <c r="F55" s="11">
        <v>1200</v>
      </c>
      <c r="G55" s="165"/>
      <c r="H55" s="124"/>
      <c r="J55" s="77">
        <f t="shared" si="8"/>
        <v>2400</v>
      </c>
    </row>
    <row r="56" spans="2:10">
      <c r="B56" s="23"/>
      <c r="C56" s="88" t="s">
        <v>49</v>
      </c>
      <c r="D56" s="89">
        <f>SUM(D53:D55)</f>
        <v>8400</v>
      </c>
      <c r="E56" s="89">
        <f t="shared" ref="E56:H56" si="10">SUM(E53:E55)</f>
        <v>0</v>
      </c>
      <c r="F56" s="89">
        <f t="shared" si="10"/>
        <v>1200</v>
      </c>
      <c r="G56" s="89">
        <f t="shared" si="10"/>
        <v>7200</v>
      </c>
      <c r="H56" s="89">
        <f t="shared" si="10"/>
        <v>0</v>
      </c>
      <c r="J56" s="89">
        <f t="shared" si="8"/>
        <v>16800</v>
      </c>
    </row>
    <row r="57" spans="2:10">
      <c r="B57" s="23"/>
      <c r="C57" s="90" t="s">
        <v>50</v>
      </c>
      <c r="D57" s="91" t="s">
        <v>13</v>
      </c>
      <c r="E57" s="76"/>
      <c r="F57" s="76"/>
      <c r="G57" s="76"/>
      <c r="H57" s="76"/>
      <c r="J57" s="77"/>
    </row>
    <row r="58" spans="2:10" ht="30">
      <c r="B58" s="23"/>
      <c r="C58" s="134" t="s">
        <v>126</v>
      </c>
      <c r="D58" s="11">
        <v>30000</v>
      </c>
      <c r="E58" s="10"/>
      <c r="F58" s="10"/>
      <c r="G58" s="10"/>
      <c r="H58" s="10"/>
      <c r="I58" s="34">
        <v>5106000</v>
      </c>
      <c r="J58" s="77">
        <f t="shared" si="8"/>
        <v>30000</v>
      </c>
    </row>
    <row r="59" spans="2:10" ht="30">
      <c r="B59" s="23"/>
      <c r="C59" s="134" t="s">
        <v>127</v>
      </c>
      <c r="D59" s="11">
        <v>30000</v>
      </c>
      <c r="E59" s="11">
        <v>31500</v>
      </c>
      <c r="F59" s="11">
        <v>33075</v>
      </c>
      <c r="G59" s="11">
        <v>34729</v>
      </c>
      <c r="H59" s="11">
        <v>36465</v>
      </c>
      <c r="I59" s="34">
        <v>22500000</v>
      </c>
      <c r="J59" s="77">
        <f t="shared" si="8"/>
        <v>165769</v>
      </c>
    </row>
    <row r="60" spans="2:10">
      <c r="B60" s="23"/>
      <c r="C60" s="134" t="s">
        <v>128</v>
      </c>
      <c r="D60" s="11">
        <v>83700</v>
      </c>
      <c r="E60" s="11">
        <v>83700</v>
      </c>
      <c r="F60" s="11">
        <v>83700</v>
      </c>
      <c r="G60" s="11">
        <v>83700</v>
      </c>
      <c r="H60" s="11">
        <v>83700</v>
      </c>
      <c r="I60" s="34">
        <v>75000000</v>
      </c>
      <c r="J60" s="77">
        <f t="shared" si="8"/>
        <v>418500</v>
      </c>
    </row>
    <row r="61" spans="2:10">
      <c r="B61" s="23"/>
      <c r="C61" s="83"/>
      <c r="D61" s="77"/>
      <c r="E61" s="87"/>
      <c r="F61" s="87"/>
      <c r="G61" s="87"/>
      <c r="H61" s="87"/>
      <c r="J61" s="77">
        <f t="shared" si="8"/>
        <v>0</v>
      </c>
    </row>
    <row r="62" spans="2:10">
      <c r="B62" s="23"/>
      <c r="C62" s="88" t="s">
        <v>52</v>
      </c>
      <c r="D62" s="89">
        <f>SUM(D58:D61)</f>
        <v>143700</v>
      </c>
      <c r="E62" s="89">
        <f t="shared" ref="E62:H62" si="11">SUM(E58:E61)</f>
        <v>115200</v>
      </c>
      <c r="F62" s="89">
        <f t="shared" si="11"/>
        <v>116775</v>
      </c>
      <c r="G62" s="89">
        <f t="shared" si="11"/>
        <v>118429</v>
      </c>
      <c r="H62" s="89">
        <f t="shared" si="11"/>
        <v>120165</v>
      </c>
      <c r="J62" s="89">
        <f t="shared" si="8"/>
        <v>614269</v>
      </c>
    </row>
    <row r="63" spans="2:10">
      <c r="B63" s="23"/>
      <c r="C63" s="90" t="s">
        <v>53</v>
      </c>
      <c r="D63" s="91" t="s">
        <v>13</v>
      </c>
      <c r="E63" s="76"/>
      <c r="F63" s="76"/>
      <c r="G63" s="76"/>
      <c r="H63" s="76"/>
      <c r="J63" s="77"/>
    </row>
    <row r="64" spans="2:10" ht="30">
      <c r="B64" s="23"/>
      <c r="C64" s="134" t="s">
        <v>129</v>
      </c>
      <c r="D64" s="11">
        <v>100000</v>
      </c>
      <c r="E64" s="11">
        <v>100000</v>
      </c>
      <c r="F64" s="11">
        <v>100000</v>
      </c>
      <c r="G64" s="11">
        <v>100000</v>
      </c>
      <c r="H64" s="11">
        <v>100000</v>
      </c>
      <c r="I64" s="34">
        <v>375000</v>
      </c>
      <c r="J64" s="77">
        <f t="shared" si="8"/>
        <v>500000</v>
      </c>
    </row>
    <row r="65" spans="2:19" ht="30">
      <c r="B65" s="23"/>
      <c r="C65" s="134" t="s">
        <v>130</v>
      </c>
      <c r="D65" s="11">
        <v>80000</v>
      </c>
      <c r="E65" s="11">
        <v>80000</v>
      </c>
      <c r="F65" s="11">
        <v>80000</v>
      </c>
      <c r="G65" s="11">
        <v>80000</v>
      </c>
      <c r="H65" s="11">
        <v>80000</v>
      </c>
      <c r="I65" s="34">
        <v>781250</v>
      </c>
      <c r="J65" s="77">
        <f t="shared" si="8"/>
        <v>400000</v>
      </c>
    </row>
    <row r="66" spans="2:19" ht="30" customHeight="1">
      <c r="B66" s="23"/>
      <c r="C66" s="134" t="s">
        <v>131</v>
      </c>
      <c r="D66" s="210">
        <v>4975000</v>
      </c>
      <c r="E66" s="210">
        <v>25000</v>
      </c>
      <c r="F66" s="210"/>
      <c r="G66" s="210"/>
      <c r="H66" s="210"/>
      <c r="I66" s="34"/>
      <c r="J66" s="211">
        <f t="shared" si="8"/>
        <v>5000000</v>
      </c>
      <c r="L66" s="225" t="s">
        <v>132</v>
      </c>
      <c r="M66" s="225"/>
      <c r="N66" s="225"/>
      <c r="O66" s="225"/>
      <c r="P66" s="225"/>
      <c r="Q66" s="225"/>
      <c r="R66" s="225"/>
      <c r="S66" s="225"/>
    </row>
    <row r="67" spans="2:19" ht="30">
      <c r="B67" s="23"/>
      <c r="C67" s="134" t="s">
        <v>133</v>
      </c>
      <c r="D67" s="210">
        <v>2000000</v>
      </c>
      <c r="E67" s="210">
        <v>2000000</v>
      </c>
      <c r="F67" s="210">
        <v>1000000</v>
      </c>
      <c r="G67" s="210"/>
      <c r="H67" s="210"/>
      <c r="I67" s="34"/>
      <c r="J67" s="211">
        <f t="shared" si="8"/>
        <v>5000000</v>
      </c>
      <c r="L67" s="225"/>
      <c r="M67" s="225"/>
      <c r="N67" s="225"/>
      <c r="O67" s="225"/>
      <c r="P67" s="225"/>
      <c r="Q67" s="225"/>
      <c r="R67" s="225"/>
      <c r="S67" s="225"/>
    </row>
    <row r="68" spans="2:19">
      <c r="B68" s="23"/>
      <c r="C68" s="134" t="s">
        <v>134</v>
      </c>
      <c r="D68" s="11">
        <v>2000</v>
      </c>
      <c r="E68" s="11">
        <v>2000</v>
      </c>
      <c r="F68" s="11">
        <v>2000</v>
      </c>
      <c r="G68" s="11">
        <v>2000</v>
      </c>
      <c r="H68" s="11">
        <v>11000</v>
      </c>
      <c r="I68" s="34"/>
      <c r="J68" s="77">
        <f t="shared" si="8"/>
        <v>19000</v>
      </c>
    </row>
    <row r="69" spans="2:19">
      <c r="B69" s="23"/>
      <c r="C69" s="134" t="s">
        <v>135</v>
      </c>
      <c r="D69" s="11">
        <v>2000</v>
      </c>
      <c r="E69" s="11">
        <v>2000</v>
      </c>
      <c r="F69" s="11">
        <v>2000</v>
      </c>
      <c r="G69" s="11">
        <v>2000</v>
      </c>
      <c r="H69" s="11">
        <v>2000</v>
      </c>
      <c r="I69" s="34"/>
      <c r="J69" s="77">
        <f t="shared" si="8"/>
        <v>10000</v>
      </c>
    </row>
    <row r="70" spans="2:19" ht="30">
      <c r="B70" s="23"/>
      <c r="C70" s="134" t="s">
        <v>136</v>
      </c>
      <c r="D70" s="11">
        <v>1200</v>
      </c>
      <c r="E70" s="11">
        <v>1200</v>
      </c>
      <c r="F70" s="11">
        <v>1200</v>
      </c>
      <c r="G70" s="11">
        <v>1200</v>
      </c>
      <c r="H70" s="11">
        <v>1200</v>
      </c>
      <c r="I70" s="34">
        <v>2083335</v>
      </c>
      <c r="J70" s="77">
        <f t="shared" si="8"/>
        <v>6000</v>
      </c>
    </row>
    <row r="71" spans="2:19" ht="30">
      <c r="B71" s="23"/>
      <c r="C71" s="134" t="s">
        <v>137</v>
      </c>
      <c r="D71" s="11">
        <v>10000</v>
      </c>
      <c r="E71" s="11">
        <v>10000</v>
      </c>
      <c r="F71" s="11">
        <v>6000</v>
      </c>
      <c r="G71" s="11">
        <v>6000</v>
      </c>
      <c r="H71" s="11">
        <v>6000</v>
      </c>
      <c r="J71" s="77">
        <f t="shared" si="8"/>
        <v>38000</v>
      </c>
    </row>
    <row r="72" spans="2:19">
      <c r="B72" s="23"/>
      <c r="C72" s="27" t="s">
        <v>138</v>
      </c>
      <c r="D72" s="11">
        <v>4800</v>
      </c>
      <c r="E72" s="11">
        <v>4803</v>
      </c>
      <c r="F72" s="11">
        <v>4804</v>
      </c>
      <c r="G72" s="11">
        <v>4806</v>
      </c>
      <c r="H72" s="11">
        <v>4808</v>
      </c>
      <c r="J72" s="77">
        <f t="shared" si="8"/>
        <v>24021</v>
      </c>
    </row>
    <row r="73" spans="2:19">
      <c r="B73" s="23"/>
      <c r="C73" s="76"/>
      <c r="D73" s="77"/>
      <c r="E73" s="87"/>
      <c r="F73" s="87"/>
      <c r="G73" s="87"/>
      <c r="H73" s="87"/>
      <c r="J73" s="77">
        <f t="shared" si="8"/>
        <v>0</v>
      </c>
    </row>
    <row r="74" spans="2:19">
      <c r="B74" s="24"/>
      <c r="C74" s="88" t="s">
        <v>57</v>
      </c>
      <c r="D74" s="89">
        <f>SUM(D64:D73)</f>
        <v>7175000</v>
      </c>
      <c r="E74" s="89">
        <f t="shared" ref="E74:H74" si="12">SUM(E64:E73)</f>
        <v>2225003</v>
      </c>
      <c r="F74" s="89">
        <f t="shared" si="12"/>
        <v>1196004</v>
      </c>
      <c r="G74" s="89">
        <f t="shared" si="12"/>
        <v>196006</v>
      </c>
      <c r="H74" s="89">
        <f t="shared" si="12"/>
        <v>205008</v>
      </c>
      <c r="J74" s="89">
        <f t="shared" si="8"/>
        <v>10997021</v>
      </c>
    </row>
    <row r="75" spans="2:19">
      <c r="B75" s="24"/>
      <c r="C75" s="88" t="s">
        <v>58</v>
      </c>
      <c r="D75" s="89">
        <f>SUM(D74,D62,D56,D51,D45,D34,D20)</f>
        <v>7624370</v>
      </c>
      <c r="E75" s="89">
        <f t="shared" ref="E75:H75" si="13">SUM(E74,E62,E56,E51,E45,E34,E20)</f>
        <v>2644680</v>
      </c>
      <c r="F75" s="89">
        <f t="shared" si="13"/>
        <v>1627509</v>
      </c>
      <c r="G75" s="89">
        <f t="shared" si="13"/>
        <v>644490</v>
      </c>
      <c r="H75" s="89">
        <f t="shared" si="13"/>
        <v>657632</v>
      </c>
      <c r="J75" s="89">
        <f t="shared" si="8"/>
        <v>13198681</v>
      </c>
    </row>
    <row r="76" spans="2:19">
      <c r="B76" s="6"/>
      <c r="D76"/>
      <c r="E76"/>
      <c r="H76"/>
      <c r="J76" t="s">
        <v>42</v>
      </c>
    </row>
    <row r="77" spans="2:19" ht="30">
      <c r="B77" s="67" t="s">
        <v>59</v>
      </c>
      <c r="C77" s="17" t="s">
        <v>59</v>
      </c>
      <c r="D77" s="18"/>
      <c r="E77" s="18"/>
      <c r="F77" s="18"/>
      <c r="G77" s="18"/>
      <c r="H77" s="18"/>
      <c r="J77" s="18" t="s">
        <v>42</v>
      </c>
    </row>
    <row r="78" spans="2:19">
      <c r="B78" s="23"/>
      <c r="C78" s="166">
        <v>0.3301</v>
      </c>
      <c r="D78" s="11">
        <v>534554</v>
      </c>
      <c r="E78" s="11">
        <v>524753</v>
      </c>
      <c r="F78" s="11">
        <v>527337</v>
      </c>
      <c r="G78" s="11">
        <v>532943</v>
      </c>
      <c r="H78" s="11">
        <v>537282</v>
      </c>
      <c r="J78" s="77">
        <f>SUM(D78:H78)</f>
        <v>2656869</v>
      </c>
    </row>
    <row r="79" spans="2:19">
      <c r="B79" s="23"/>
      <c r="C79" s="83"/>
      <c r="D79" s="91"/>
      <c r="E79" s="76"/>
      <c r="F79" s="76"/>
      <c r="G79" s="76"/>
      <c r="H79" s="76"/>
      <c r="J79" s="77">
        <f t="shared" ref="J79:J80" si="14">SUM(D79:H79)</f>
        <v>0</v>
      </c>
    </row>
    <row r="80" spans="2:19">
      <c r="B80" s="24"/>
      <c r="C80" s="88" t="s">
        <v>61</v>
      </c>
      <c r="D80" s="89">
        <f>SUM(D78:D79)</f>
        <v>534554</v>
      </c>
      <c r="E80" s="89">
        <f t="shared" ref="E80:H80" si="15">SUM(E78:E79)</f>
        <v>524753</v>
      </c>
      <c r="F80" s="89">
        <f t="shared" si="15"/>
        <v>527337</v>
      </c>
      <c r="G80" s="89">
        <f t="shared" si="15"/>
        <v>532943</v>
      </c>
      <c r="H80" s="89">
        <f t="shared" si="15"/>
        <v>537282</v>
      </c>
      <c r="J80" s="89">
        <f t="shared" si="14"/>
        <v>2656869</v>
      </c>
    </row>
    <row r="81" spans="2:10">
      <c r="B81" s="6"/>
      <c r="C81" s="62"/>
      <c r="D81" s="167"/>
      <c r="E81" s="167"/>
      <c r="F81" s="167"/>
      <c r="G81" s="167"/>
      <c r="H81" s="167"/>
      <c r="J81" s="167"/>
    </row>
    <row r="82" spans="2:10" ht="15.75" thickBot="1">
      <c r="B82" s="6"/>
      <c r="D82"/>
      <c r="E82"/>
      <c r="H82"/>
      <c r="J82" t="s">
        <v>42</v>
      </c>
    </row>
    <row r="83" spans="2:10" s="1" customFormat="1" ht="30.75" thickBot="1">
      <c r="B83" s="94" t="s">
        <v>62</v>
      </c>
      <c r="C83" s="94"/>
      <c r="D83" s="95">
        <f>SUM(D80,D75)</f>
        <v>8158924</v>
      </c>
      <c r="E83" s="95">
        <f t="shared" ref="E83:H83" si="16">SUM(E80,E75)</f>
        <v>3169433</v>
      </c>
      <c r="F83" s="95">
        <f t="shared" si="16"/>
        <v>2154846</v>
      </c>
      <c r="G83" s="95">
        <f t="shared" si="16"/>
        <v>1177433</v>
      </c>
      <c r="H83" s="95">
        <f t="shared" si="16"/>
        <v>1194914</v>
      </c>
      <c r="I83">
        <f>SUM(I80,I75)</f>
        <v>0</v>
      </c>
      <c r="J83" s="95">
        <f>J75+J80</f>
        <v>15855550</v>
      </c>
    </row>
    <row r="84" spans="2:10">
      <c r="B84" s="6"/>
    </row>
    <row r="85" spans="2:10">
      <c r="B85" s="6"/>
    </row>
    <row r="86" spans="2:10">
      <c r="B86" s="6"/>
    </row>
    <row r="87" spans="2:10">
      <c r="B87" s="6"/>
    </row>
    <row r="88" spans="2:10">
      <c r="B88" s="6"/>
    </row>
    <row r="89" spans="2:10">
      <c r="B89" s="6"/>
    </row>
    <row r="90" spans="2:10">
      <c r="B90" s="6"/>
    </row>
    <row r="91" spans="2:10">
      <c r="B91" s="6"/>
    </row>
    <row r="92" spans="2:10">
      <c r="B92" s="6"/>
    </row>
    <row r="93" spans="2:10">
      <c r="B93" s="6"/>
    </row>
    <row r="94" spans="2:10">
      <c r="B94" s="6"/>
    </row>
    <row r="95" spans="2:10">
      <c r="B95" s="6"/>
    </row>
    <row r="96" spans="2:10">
      <c r="B96" s="6"/>
    </row>
    <row r="97" spans="2:2">
      <c r="B97" s="6"/>
    </row>
    <row r="98" spans="2:2">
      <c r="B98" s="6"/>
    </row>
  </sheetData>
  <mergeCells count="1">
    <mergeCell ref="L66:S67"/>
  </mergeCells>
  <pageMargins left="0.7" right="0.7" top="0.75" bottom="0.75" header="0.3" footer="0.3"/>
  <pageSetup scale="8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DE772-7EC4-49CB-B100-79B6B7C1C66B}">
  <sheetPr>
    <tabColor theme="0"/>
    <pageSetUpPr fitToPage="1"/>
  </sheetPr>
  <dimension ref="B1:AM100"/>
  <sheetViews>
    <sheetView showGridLines="0" zoomScale="85" zoomScaleNormal="85" workbookViewId="0">
      <pane xSplit="3" ySplit="6" topLeftCell="D63" activePane="bottomRight" state="frozen"/>
      <selection pane="bottomRight" activeCell="B5" sqref="B5"/>
      <selection pane="bottomLeft" activeCell="P47" sqref="P47"/>
      <selection pane="topRight" activeCell="P47" sqref="P47"/>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customWidth="1"/>
    <col min="10" max="10" width="14.5703125" customWidth="1"/>
    <col min="11" max="11" width="10.140625" customWidth="1"/>
  </cols>
  <sheetData>
    <row r="1" spans="2:39" ht="15" customHeight="1">
      <c r="B1" s="228" t="s">
        <v>139</v>
      </c>
      <c r="C1" s="228"/>
      <c r="D1" s="228"/>
      <c r="E1" s="228"/>
      <c r="F1" s="228"/>
      <c r="G1" s="228"/>
      <c r="H1" s="228"/>
      <c r="I1" s="228"/>
      <c r="J1" s="228"/>
      <c r="K1" s="228"/>
      <c r="L1" s="228"/>
    </row>
    <row r="2" spans="2:39" ht="15" customHeight="1">
      <c r="B2" s="228"/>
      <c r="C2" s="228"/>
      <c r="D2" s="228"/>
      <c r="E2" s="228"/>
      <c r="F2" s="228"/>
      <c r="G2" s="228"/>
      <c r="H2" s="228"/>
      <c r="I2" s="228"/>
      <c r="J2" s="228"/>
      <c r="K2" s="228"/>
      <c r="L2" s="228"/>
    </row>
    <row r="3" spans="2:39" ht="15" customHeight="1">
      <c r="B3" s="228"/>
      <c r="C3" s="228"/>
      <c r="D3" s="228"/>
      <c r="E3" s="228"/>
      <c r="F3" s="228"/>
      <c r="G3" s="228"/>
      <c r="H3" s="228"/>
      <c r="I3" s="228"/>
      <c r="J3" s="228"/>
      <c r="K3" s="228"/>
      <c r="L3" s="228"/>
    </row>
    <row r="4" spans="2:39" ht="33.75" customHeight="1">
      <c r="B4" s="228"/>
      <c r="C4" s="228"/>
      <c r="D4" s="228"/>
      <c r="E4" s="228"/>
      <c r="F4" s="228"/>
      <c r="G4" s="228"/>
      <c r="H4" s="228"/>
      <c r="I4" s="228"/>
      <c r="J4" s="228"/>
      <c r="K4" s="228"/>
      <c r="L4" s="228"/>
    </row>
    <row r="5" spans="2:39" ht="18.75">
      <c r="B5" s="68" t="s">
        <v>2</v>
      </c>
      <c r="C5" s="69"/>
      <c r="D5" s="69"/>
      <c r="E5" s="69"/>
      <c r="F5" s="69"/>
      <c r="G5" s="69"/>
      <c r="H5" s="69"/>
      <c r="I5" s="69"/>
      <c r="J5" s="70"/>
    </row>
    <row r="6" spans="2:39">
      <c r="B6" s="71" t="s">
        <v>3</v>
      </c>
      <c r="C6" s="71" t="s">
        <v>4</v>
      </c>
      <c r="D6" s="71" t="s">
        <v>5</v>
      </c>
      <c r="E6" s="72" t="s">
        <v>6</v>
      </c>
      <c r="F6" s="72" t="s">
        <v>7</v>
      </c>
      <c r="G6" s="72" t="s">
        <v>8</v>
      </c>
      <c r="H6" s="73" t="s">
        <v>9</v>
      </c>
      <c r="I6" s="74"/>
      <c r="J6" s="75" t="s">
        <v>10</v>
      </c>
    </row>
    <row r="7" spans="2:39" s="5" customFormat="1">
      <c r="B7" s="22" t="s">
        <v>11</v>
      </c>
      <c r="C7" s="26" t="s">
        <v>12</v>
      </c>
      <c r="D7" s="76" t="s">
        <v>13</v>
      </c>
      <c r="E7" s="76" t="s">
        <v>13</v>
      </c>
      <c r="F7" s="76" t="s">
        <v>13</v>
      </c>
      <c r="G7" s="76"/>
      <c r="H7" s="76" t="s">
        <v>13</v>
      </c>
      <c r="I7"/>
      <c r="J7" s="18" t="s">
        <v>13</v>
      </c>
      <c r="K7"/>
      <c r="L7"/>
      <c r="M7"/>
      <c r="N7"/>
      <c r="O7"/>
      <c r="P7"/>
      <c r="Q7"/>
      <c r="R7"/>
      <c r="S7"/>
      <c r="T7"/>
      <c r="U7"/>
      <c r="V7"/>
      <c r="W7"/>
      <c r="X7"/>
      <c r="Y7"/>
      <c r="Z7"/>
      <c r="AA7"/>
      <c r="AB7"/>
      <c r="AC7"/>
      <c r="AD7"/>
      <c r="AE7"/>
      <c r="AF7"/>
      <c r="AG7"/>
      <c r="AH7"/>
      <c r="AI7"/>
      <c r="AJ7"/>
      <c r="AK7"/>
      <c r="AL7"/>
      <c r="AM7"/>
    </row>
    <row r="8" spans="2:39">
      <c r="B8" s="23"/>
      <c r="C8" s="27" t="s">
        <v>95</v>
      </c>
      <c r="D8" s="11">
        <v>9135</v>
      </c>
      <c r="E8" s="11">
        <v>9409</v>
      </c>
      <c r="F8" s="11">
        <v>9691</v>
      </c>
      <c r="G8" s="11">
        <v>9982</v>
      </c>
      <c r="H8" s="11">
        <v>10282</v>
      </c>
      <c r="I8" s="34">
        <v>450000</v>
      </c>
      <c r="J8" s="77">
        <f>SUM(D8:H8)</f>
        <v>48499</v>
      </c>
      <c r="L8" s="78"/>
      <c r="M8" s="107"/>
      <c r="N8" s="107"/>
      <c r="O8" s="107"/>
      <c r="P8" s="107"/>
      <c r="Q8" s="107"/>
    </row>
    <row r="9" spans="2:39">
      <c r="B9" s="23"/>
      <c r="C9" s="27" t="s">
        <v>96</v>
      </c>
      <c r="D9" s="11">
        <v>18270</v>
      </c>
      <c r="E9" s="11">
        <v>18818</v>
      </c>
      <c r="F9" s="11">
        <v>19383</v>
      </c>
      <c r="G9" s="11">
        <v>19964</v>
      </c>
      <c r="H9" s="11">
        <v>20563</v>
      </c>
      <c r="I9" s="34"/>
      <c r="J9" s="77">
        <f t="shared" ref="J9:J19" si="0">SUM(D9:H9)</f>
        <v>96998</v>
      </c>
      <c r="L9" s="78"/>
      <c r="M9" s="108"/>
      <c r="N9" s="108"/>
      <c r="O9" s="108"/>
      <c r="P9" s="108"/>
      <c r="Q9" s="108"/>
    </row>
    <row r="10" spans="2:39">
      <c r="B10" s="23"/>
      <c r="C10" s="27" t="s">
        <v>97</v>
      </c>
      <c r="D10" s="11">
        <v>90000</v>
      </c>
      <c r="E10" s="11">
        <v>92700</v>
      </c>
      <c r="F10" s="11">
        <v>95481</v>
      </c>
      <c r="G10" s="11">
        <v>98345</v>
      </c>
      <c r="H10" s="11">
        <v>101296</v>
      </c>
      <c r="I10" s="34"/>
      <c r="J10" s="77">
        <f t="shared" si="0"/>
        <v>477822</v>
      </c>
      <c r="L10" s="78"/>
      <c r="M10" s="108"/>
      <c r="N10" s="108"/>
      <c r="O10" s="108"/>
      <c r="P10" s="108"/>
      <c r="Q10" s="108"/>
    </row>
    <row r="11" spans="2:39" ht="30">
      <c r="B11" s="23"/>
      <c r="C11" s="27" t="s">
        <v>98</v>
      </c>
      <c r="D11" s="11">
        <v>22500</v>
      </c>
      <c r="E11" s="11">
        <v>23175</v>
      </c>
      <c r="F11" s="11">
        <v>23870</v>
      </c>
      <c r="G11" s="11">
        <v>24586</v>
      </c>
      <c r="H11" s="11">
        <v>25324</v>
      </c>
      <c r="I11" s="34"/>
      <c r="J11" s="77">
        <f t="shared" si="0"/>
        <v>119455</v>
      </c>
      <c r="L11" s="78"/>
      <c r="M11" s="108"/>
      <c r="N11" s="108"/>
      <c r="O11" s="108"/>
      <c r="P11" s="108"/>
      <c r="Q11" s="108"/>
    </row>
    <row r="12" spans="2:39">
      <c r="B12" s="23"/>
      <c r="C12" s="27" t="s">
        <v>99</v>
      </c>
      <c r="D12" s="11">
        <v>5000</v>
      </c>
      <c r="E12" s="11">
        <v>5150</v>
      </c>
      <c r="F12" s="11">
        <v>5305</v>
      </c>
      <c r="G12" s="11">
        <v>5464</v>
      </c>
      <c r="H12" s="11">
        <v>5627</v>
      </c>
      <c r="I12" s="34"/>
      <c r="J12" s="77">
        <f t="shared" si="0"/>
        <v>26546</v>
      </c>
      <c r="L12" s="78"/>
      <c r="M12" s="108"/>
      <c r="N12" s="108"/>
      <c r="O12" s="108"/>
      <c r="P12" s="108"/>
      <c r="Q12" s="108"/>
    </row>
    <row r="13" spans="2:39" ht="30">
      <c r="B13" s="23"/>
      <c r="C13" s="27" t="s">
        <v>100</v>
      </c>
      <c r="D13" s="11">
        <v>5280</v>
      </c>
      <c r="E13" s="11">
        <v>4079</v>
      </c>
      <c r="F13" s="11">
        <v>4201</v>
      </c>
      <c r="G13" s="11">
        <v>4327</v>
      </c>
      <c r="H13" s="11">
        <v>4457</v>
      </c>
      <c r="I13" s="34"/>
      <c r="J13" s="77">
        <f t="shared" si="0"/>
        <v>22344</v>
      </c>
      <c r="L13" s="78"/>
      <c r="M13" s="108"/>
      <c r="N13" s="108"/>
      <c r="O13" s="108"/>
      <c r="P13" s="108"/>
      <c r="Q13" s="108"/>
    </row>
    <row r="14" spans="2:39">
      <c r="B14" s="23"/>
      <c r="C14" s="27" t="s">
        <v>101</v>
      </c>
      <c r="D14" s="11">
        <v>8000</v>
      </c>
      <c r="E14" s="11">
        <v>8240</v>
      </c>
      <c r="F14" s="11">
        <v>8487</v>
      </c>
      <c r="G14" s="11">
        <v>8742</v>
      </c>
      <c r="H14" s="11">
        <v>9004</v>
      </c>
      <c r="I14" s="34"/>
      <c r="J14" s="77">
        <f t="shared" si="0"/>
        <v>42473</v>
      </c>
      <c r="L14" s="78"/>
      <c r="M14" s="108"/>
      <c r="N14" s="108"/>
      <c r="O14" s="108"/>
      <c r="P14" s="108"/>
      <c r="Q14" s="108"/>
    </row>
    <row r="15" spans="2:39">
      <c r="B15" s="23"/>
      <c r="C15" s="27" t="s">
        <v>102</v>
      </c>
      <c r="D15" s="11">
        <v>70000</v>
      </c>
      <c r="E15" s="11">
        <v>72100</v>
      </c>
      <c r="F15" s="11">
        <v>74263</v>
      </c>
      <c r="G15" s="11">
        <v>76491</v>
      </c>
      <c r="H15" s="11">
        <v>78786</v>
      </c>
      <c r="I15" s="34"/>
      <c r="J15" s="77">
        <f t="shared" si="0"/>
        <v>371640</v>
      </c>
      <c r="L15" s="84"/>
      <c r="M15" s="107"/>
      <c r="N15" s="107"/>
      <c r="O15" s="107"/>
      <c r="P15" s="107"/>
      <c r="Q15" s="107"/>
    </row>
    <row r="16" spans="2:39">
      <c r="B16" s="23"/>
      <c r="C16" s="27" t="s">
        <v>103</v>
      </c>
      <c r="D16" s="11">
        <v>10500</v>
      </c>
      <c r="E16" s="11">
        <v>10815</v>
      </c>
      <c r="F16" s="11">
        <v>11139</v>
      </c>
      <c r="G16" s="11">
        <v>11474</v>
      </c>
      <c r="H16" s="11">
        <v>11818</v>
      </c>
      <c r="I16" s="34"/>
      <c r="J16" s="77">
        <f t="shared" si="0"/>
        <v>55746</v>
      </c>
    </row>
    <row r="17" spans="2:10" ht="30">
      <c r="B17" s="23"/>
      <c r="C17" s="27" t="s">
        <v>104</v>
      </c>
      <c r="D17" s="11">
        <v>4000</v>
      </c>
      <c r="E17" s="11">
        <v>4120</v>
      </c>
      <c r="F17" s="11">
        <v>4244</v>
      </c>
      <c r="G17" s="11">
        <v>4371</v>
      </c>
      <c r="H17" s="11">
        <v>4502</v>
      </c>
      <c r="I17" s="34"/>
      <c r="J17" s="77">
        <f t="shared" si="0"/>
        <v>21237</v>
      </c>
    </row>
    <row r="18" spans="2:10">
      <c r="B18" s="23"/>
      <c r="C18" s="162" t="s">
        <v>105</v>
      </c>
      <c r="D18" s="11">
        <v>3000</v>
      </c>
      <c r="E18" s="11">
        <v>3090</v>
      </c>
      <c r="F18" s="11">
        <v>3183</v>
      </c>
      <c r="G18" s="11">
        <v>3278</v>
      </c>
      <c r="H18" s="11">
        <v>3376</v>
      </c>
      <c r="J18" s="77">
        <f t="shared" si="0"/>
        <v>15927</v>
      </c>
    </row>
    <row r="19" spans="2:10">
      <c r="B19" s="23"/>
      <c r="C19" s="86"/>
      <c r="D19" s="77"/>
      <c r="E19" s="87"/>
      <c r="F19" s="87"/>
      <c r="G19" s="87"/>
      <c r="H19" s="87"/>
      <c r="J19" s="77">
        <f t="shared" si="0"/>
        <v>0</v>
      </c>
    </row>
    <row r="20" spans="2:10">
      <c r="B20" s="23"/>
      <c r="C20" s="88" t="s">
        <v>25</v>
      </c>
      <c r="D20" s="89">
        <f>SUM(D8:D19)</f>
        <v>245685</v>
      </c>
      <c r="E20" s="89">
        <f t="shared" ref="E20:J20" si="1">SUM(E8:E19)</f>
        <v>251696</v>
      </c>
      <c r="F20" s="89">
        <f t="shared" si="1"/>
        <v>259247</v>
      </c>
      <c r="G20" s="89">
        <f t="shared" si="1"/>
        <v>267024</v>
      </c>
      <c r="H20" s="89">
        <f t="shared" si="1"/>
        <v>275035</v>
      </c>
      <c r="I20">
        <f t="shared" si="1"/>
        <v>450000</v>
      </c>
      <c r="J20" s="89">
        <f t="shared" si="1"/>
        <v>1298687</v>
      </c>
    </row>
    <row r="21" spans="2:10">
      <c r="B21" s="23"/>
      <c r="C21" s="90" t="s">
        <v>26</v>
      </c>
      <c r="D21" s="91" t="s">
        <v>13</v>
      </c>
      <c r="E21" s="76"/>
      <c r="F21" s="76"/>
      <c r="G21" s="76"/>
      <c r="H21" s="76"/>
      <c r="J21" s="18" t="s">
        <v>13</v>
      </c>
    </row>
    <row r="22" spans="2:10">
      <c r="B22" s="23"/>
      <c r="C22" s="27" t="s">
        <v>106</v>
      </c>
      <c r="D22" s="135">
        <v>1818</v>
      </c>
      <c r="E22" s="135">
        <v>1872</v>
      </c>
      <c r="F22" s="135">
        <v>1929</v>
      </c>
      <c r="G22" s="135">
        <v>1986</v>
      </c>
      <c r="H22" s="135">
        <v>2046</v>
      </c>
      <c r="J22" s="99">
        <f>SUM(D22:I22)</f>
        <v>9651</v>
      </c>
    </row>
    <row r="23" spans="2:10">
      <c r="B23" s="23"/>
      <c r="C23" s="27" t="s">
        <v>107</v>
      </c>
      <c r="D23" s="135">
        <v>3636</v>
      </c>
      <c r="E23" s="135">
        <v>3745</v>
      </c>
      <c r="F23" s="135">
        <v>3857</v>
      </c>
      <c r="G23" s="135">
        <v>3973</v>
      </c>
      <c r="H23" s="135">
        <v>4092</v>
      </c>
      <c r="J23" s="99">
        <f t="shared" ref="J23:J33" si="2">SUM(D23:I23)</f>
        <v>19303</v>
      </c>
    </row>
    <row r="24" spans="2:10">
      <c r="B24" s="23"/>
      <c r="C24" s="27" t="s">
        <v>108</v>
      </c>
      <c r="D24" s="135">
        <v>17910</v>
      </c>
      <c r="E24" s="135">
        <v>18447</v>
      </c>
      <c r="F24" s="135">
        <v>19001</v>
      </c>
      <c r="G24" s="135">
        <v>19571</v>
      </c>
      <c r="H24" s="135">
        <v>20158</v>
      </c>
      <c r="J24" s="99">
        <f t="shared" si="2"/>
        <v>95087</v>
      </c>
    </row>
    <row r="25" spans="2:10">
      <c r="B25" s="23"/>
      <c r="C25" s="27" t="s">
        <v>109</v>
      </c>
      <c r="D25" s="135">
        <v>4478</v>
      </c>
      <c r="E25" s="135">
        <v>4612</v>
      </c>
      <c r="F25" s="135">
        <v>4750</v>
      </c>
      <c r="G25" s="135">
        <v>4893</v>
      </c>
      <c r="H25" s="135">
        <v>5039</v>
      </c>
      <c r="J25" s="99">
        <f t="shared" si="2"/>
        <v>23772</v>
      </c>
    </row>
    <row r="26" spans="2:10">
      <c r="B26" s="23"/>
      <c r="C26" s="27" t="s">
        <v>110</v>
      </c>
      <c r="D26" s="135">
        <v>995</v>
      </c>
      <c r="E26" s="135">
        <v>1025</v>
      </c>
      <c r="F26" s="135">
        <v>1056</v>
      </c>
      <c r="G26" s="135">
        <v>1087</v>
      </c>
      <c r="H26" s="135">
        <v>1120</v>
      </c>
      <c r="J26" s="99">
        <f t="shared" si="2"/>
        <v>5283</v>
      </c>
    </row>
    <row r="27" spans="2:10">
      <c r="B27" s="23"/>
      <c r="C27" s="27" t="s">
        <v>111</v>
      </c>
      <c r="D27" s="135">
        <v>1050</v>
      </c>
      <c r="E27" s="135">
        <v>812</v>
      </c>
      <c r="F27" s="135">
        <v>836</v>
      </c>
      <c r="G27" s="135">
        <v>861</v>
      </c>
      <c r="H27" s="135">
        <v>887</v>
      </c>
      <c r="J27" s="99">
        <f t="shared" si="2"/>
        <v>4446</v>
      </c>
    </row>
    <row r="28" spans="2:10">
      <c r="B28" s="23"/>
      <c r="C28" s="27" t="s">
        <v>112</v>
      </c>
      <c r="D28" s="135">
        <v>1592</v>
      </c>
      <c r="E28" s="135">
        <v>1640</v>
      </c>
      <c r="F28" s="135">
        <v>1689</v>
      </c>
      <c r="G28" s="135">
        <v>1740</v>
      </c>
      <c r="H28" s="135">
        <v>1791</v>
      </c>
      <c r="J28" s="99">
        <f t="shared" si="2"/>
        <v>8452</v>
      </c>
    </row>
    <row r="29" spans="2:10">
      <c r="B29" s="23"/>
      <c r="C29" s="27" t="s">
        <v>113</v>
      </c>
      <c r="D29" s="135">
        <v>13930</v>
      </c>
      <c r="E29" s="135">
        <v>14348</v>
      </c>
      <c r="F29" s="135">
        <v>14778</v>
      </c>
      <c r="G29" s="135">
        <v>15222</v>
      </c>
      <c r="H29" s="135">
        <v>15678</v>
      </c>
      <c r="J29" s="99">
        <f t="shared" si="2"/>
        <v>73956</v>
      </c>
    </row>
    <row r="30" spans="2:10">
      <c r="B30" s="23"/>
      <c r="C30" s="27" t="s">
        <v>114</v>
      </c>
      <c r="D30" s="135">
        <v>2090</v>
      </c>
      <c r="E30" s="135">
        <v>2152</v>
      </c>
      <c r="F30" s="135">
        <v>2217</v>
      </c>
      <c r="G30" s="135">
        <v>2283</v>
      </c>
      <c r="H30" s="135">
        <v>2352</v>
      </c>
      <c r="J30" s="99">
        <f t="shared" si="2"/>
        <v>11094</v>
      </c>
    </row>
    <row r="31" spans="2:10">
      <c r="B31" s="23"/>
      <c r="C31" s="27" t="s">
        <v>115</v>
      </c>
      <c r="D31" s="135">
        <v>796</v>
      </c>
      <c r="E31" s="135">
        <v>820</v>
      </c>
      <c r="F31" s="135">
        <v>844</v>
      </c>
      <c r="G31" s="135">
        <v>870</v>
      </c>
      <c r="H31" s="135">
        <v>896</v>
      </c>
      <c r="J31" s="99">
        <f t="shared" si="2"/>
        <v>4226</v>
      </c>
    </row>
    <row r="32" spans="2:10">
      <c r="B32" s="23"/>
      <c r="C32" s="162" t="s">
        <v>116</v>
      </c>
      <c r="D32" s="135">
        <v>597</v>
      </c>
      <c r="E32" s="135">
        <v>615</v>
      </c>
      <c r="F32" s="135">
        <v>633</v>
      </c>
      <c r="G32" s="135">
        <v>652</v>
      </c>
      <c r="H32" s="135">
        <v>672</v>
      </c>
      <c r="J32" s="99">
        <f t="shared" si="2"/>
        <v>3169</v>
      </c>
    </row>
    <row r="33" spans="2:10">
      <c r="B33" s="23"/>
      <c r="C33" s="76"/>
      <c r="D33" s="77"/>
      <c r="E33" s="87"/>
      <c r="F33" s="87"/>
      <c r="G33" s="87"/>
      <c r="H33" s="87"/>
      <c r="J33" s="99">
        <f t="shared" si="2"/>
        <v>0</v>
      </c>
    </row>
    <row r="34" spans="2:10">
      <c r="B34" s="23"/>
      <c r="C34" s="88" t="s">
        <v>32</v>
      </c>
      <c r="D34" s="89">
        <f>SUM(D22:D33)</f>
        <v>48892</v>
      </c>
      <c r="E34" s="89">
        <f t="shared" ref="E34:H34" si="3">SUM(E22:E33)</f>
        <v>50088</v>
      </c>
      <c r="F34" s="89">
        <f t="shared" si="3"/>
        <v>51590</v>
      </c>
      <c r="G34" s="89">
        <f t="shared" si="3"/>
        <v>53138</v>
      </c>
      <c r="H34" s="89">
        <f t="shared" si="3"/>
        <v>54731</v>
      </c>
      <c r="I34">
        <f t="shared" ref="I34" si="4">SUM(I31:I33)</f>
        <v>0</v>
      </c>
      <c r="J34" s="89">
        <f>SUM(J22:J33)</f>
        <v>258439</v>
      </c>
    </row>
    <row r="35" spans="2:10">
      <c r="B35" s="23"/>
      <c r="C35" s="90" t="s">
        <v>33</v>
      </c>
      <c r="D35" s="91" t="s">
        <v>13</v>
      </c>
      <c r="E35" s="76"/>
      <c r="F35" s="76"/>
      <c r="G35" s="76"/>
      <c r="H35" s="76"/>
      <c r="J35" s="18" t="s">
        <v>13</v>
      </c>
    </row>
    <row r="36" spans="2:10" ht="30">
      <c r="B36" s="23"/>
      <c r="C36" s="163" t="s">
        <v>117</v>
      </c>
      <c r="D36" s="234"/>
      <c r="E36" s="234"/>
      <c r="F36" s="234"/>
      <c r="G36" s="234"/>
      <c r="H36" s="234"/>
      <c r="J36" s="77">
        <f t="shared" ref="J36:J37" si="5">SUM(D36:H36)</f>
        <v>0</v>
      </c>
    </row>
    <row r="37" spans="2:10">
      <c r="B37" s="23"/>
      <c r="C37" s="159" t="s">
        <v>118</v>
      </c>
      <c r="D37" s="11">
        <v>800</v>
      </c>
      <c r="E37" s="11">
        <v>800</v>
      </c>
      <c r="F37" s="11">
        <v>800</v>
      </c>
      <c r="G37" s="11">
        <v>800</v>
      </c>
      <c r="H37" s="11">
        <v>800</v>
      </c>
      <c r="J37" s="77">
        <f t="shared" si="5"/>
        <v>4000</v>
      </c>
    </row>
    <row r="38" spans="2:10">
      <c r="B38" s="23"/>
      <c r="C38" s="159" t="s">
        <v>119</v>
      </c>
      <c r="D38" s="11">
        <v>300</v>
      </c>
      <c r="E38" s="11">
        <v>300</v>
      </c>
      <c r="F38" s="11">
        <v>300</v>
      </c>
      <c r="G38" s="11">
        <v>300</v>
      </c>
      <c r="H38" s="11">
        <v>300</v>
      </c>
      <c r="I38" s="34">
        <v>2000</v>
      </c>
      <c r="J38" s="77">
        <f>SUM(D38:H38)</f>
        <v>1500</v>
      </c>
    </row>
    <row r="39" spans="2:10">
      <c r="B39" s="23"/>
      <c r="C39" s="159" t="s">
        <v>120</v>
      </c>
      <c r="D39" s="11">
        <v>800</v>
      </c>
      <c r="E39" s="11">
        <v>800</v>
      </c>
      <c r="F39" s="11">
        <v>800</v>
      </c>
      <c r="G39" s="11">
        <v>800</v>
      </c>
      <c r="H39" s="11">
        <v>800</v>
      </c>
      <c r="I39" s="34">
        <v>250</v>
      </c>
      <c r="J39" s="77">
        <f t="shared" ref="J39:J44" si="6">SUM(D39:H39)</f>
        <v>4000</v>
      </c>
    </row>
    <row r="40" spans="2:10">
      <c r="B40" s="23"/>
      <c r="C40" s="159" t="s">
        <v>121</v>
      </c>
      <c r="D40" s="11">
        <v>400</v>
      </c>
      <c r="E40" s="11">
        <v>400</v>
      </c>
      <c r="F40" s="11">
        <v>400</v>
      </c>
      <c r="G40" s="11">
        <v>400</v>
      </c>
      <c r="H40" s="11">
        <v>400</v>
      </c>
      <c r="I40" s="34">
        <v>2250</v>
      </c>
      <c r="J40" s="77">
        <f t="shared" si="6"/>
        <v>2000</v>
      </c>
    </row>
    <row r="41" spans="2:10" ht="30">
      <c r="B41" s="23"/>
      <c r="C41" s="134" t="s">
        <v>122</v>
      </c>
      <c r="D41" s="11">
        <v>393</v>
      </c>
      <c r="E41" s="11">
        <v>393</v>
      </c>
      <c r="F41" s="11">
        <v>393</v>
      </c>
      <c r="G41" s="11">
        <v>393</v>
      </c>
      <c r="H41" s="11">
        <v>393</v>
      </c>
      <c r="I41" s="34">
        <v>1243</v>
      </c>
      <c r="J41" s="77">
        <f t="shared" si="6"/>
        <v>1965</v>
      </c>
    </row>
    <row r="42" spans="2:10">
      <c r="B42" s="23"/>
      <c r="C42" s="92"/>
      <c r="D42" s="77"/>
      <c r="E42" s="77"/>
      <c r="F42" s="77"/>
      <c r="G42" s="77"/>
      <c r="H42" s="77"/>
      <c r="I42" s="34">
        <v>225</v>
      </c>
      <c r="J42" s="77">
        <f t="shared" si="6"/>
        <v>0</v>
      </c>
    </row>
    <row r="43" spans="2:10">
      <c r="B43" s="23"/>
      <c r="C43" s="92"/>
      <c r="D43" s="77"/>
      <c r="E43" s="77"/>
      <c r="F43" s="77"/>
      <c r="G43" s="77"/>
      <c r="H43" s="77"/>
      <c r="I43" s="34">
        <v>400</v>
      </c>
      <c r="J43" s="77">
        <f t="shared" si="6"/>
        <v>0</v>
      </c>
    </row>
    <row r="44" spans="2:10">
      <c r="B44" s="23"/>
      <c r="C44" s="83"/>
      <c r="D44" s="77"/>
      <c r="E44" s="77"/>
      <c r="F44" s="77"/>
      <c r="G44" s="77"/>
      <c r="H44" s="77"/>
      <c r="I44" s="34">
        <v>1638</v>
      </c>
      <c r="J44" s="77">
        <f t="shared" si="6"/>
        <v>0</v>
      </c>
    </row>
    <row r="45" spans="2:10">
      <c r="B45" s="23"/>
      <c r="C45" s="88" t="s">
        <v>40</v>
      </c>
      <c r="D45" s="89">
        <f>SUM(D37:D44)</f>
        <v>2693</v>
      </c>
      <c r="E45" s="89">
        <f t="shared" ref="E45:H45" si="7">SUM(E37:E44)</f>
        <v>2693</v>
      </c>
      <c r="F45" s="89">
        <f t="shared" si="7"/>
        <v>2693</v>
      </c>
      <c r="G45" s="89">
        <f t="shared" si="7"/>
        <v>2693</v>
      </c>
      <c r="H45" s="89">
        <f t="shared" si="7"/>
        <v>2693</v>
      </c>
      <c r="J45" s="89">
        <f>SUM(D45:H45)</f>
        <v>13465</v>
      </c>
    </row>
    <row r="46" spans="2:10">
      <c r="B46" s="23"/>
      <c r="C46" s="90" t="s">
        <v>41</v>
      </c>
      <c r="D46" s="77"/>
      <c r="E46" s="76"/>
      <c r="F46" s="76"/>
      <c r="G46" s="76"/>
      <c r="H46" s="76"/>
      <c r="J46" s="77" t="s">
        <v>42</v>
      </c>
    </row>
    <row r="47" spans="2:10">
      <c r="B47" s="23"/>
      <c r="C47" s="90"/>
      <c r="D47" s="77"/>
      <c r="E47" s="76"/>
      <c r="F47" s="76"/>
      <c r="G47" s="76"/>
      <c r="H47" s="76"/>
      <c r="J47" s="77">
        <f>SUM(D47:H47)</f>
        <v>0</v>
      </c>
    </row>
    <row r="48" spans="2:10">
      <c r="B48" s="23"/>
      <c r="C48" s="90"/>
      <c r="D48" s="77"/>
      <c r="E48" s="76"/>
      <c r="F48" s="76"/>
      <c r="G48" s="76"/>
      <c r="H48" s="76"/>
      <c r="J48" s="77">
        <f>SUM(D48:H48)</f>
        <v>0</v>
      </c>
    </row>
    <row r="49" spans="2:10">
      <c r="B49" s="23"/>
      <c r="C49" s="83"/>
      <c r="D49" s="77"/>
      <c r="E49" s="76"/>
      <c r="F49" s="76"/>
      <c r="G49" s="76"/>
      <c r="H49" s="76"/>
      <c r="J49" s="77">
        <f>SUM(D49:H49)</f>
        <v>0</v>
      </c>
    </row>
    <row r="50" spans="2:10">
      <c r="B50" s="23" t="s">
        <v>44</v>
      </c>
      <c r="C50" s="91" t="s">
        <v>44</v>
      </c>
      <c r="D50" s="91" t="s">
        <v>13</v>
      </c>
      <c r="E50" s="76"/>
      <c r="F50" s="76"/>
      <c r="G50" s="76"/>
      <c r="H50" s="76"/>
      <c r="J50" s="77">
        <f t="shared" ref="J50:J75" si="8">SUM(D50:H50)</f>
        <v>0</v>
      </c>
    </row>
    <row r="51" spans="2:10">
      <c r="B51" s="23"/>
      <c r="C51" s="88" t="s">
        <v>45</v>
      </c>
      <c r="D51" s="93">
        <f>SUM(D49:D50)</f>
        <v>0</v>
      </c>
      <c r="E51" s="93">
        <f t="shared" ref="E51:H51" si="9">SUM(E49:E50)</f>
        <v>0</v>
      </c>
      <c r="F51" s="93">
        <f t="shared" si="9"/>
        <v>0</v>
      </c>
      <c r="G51" s="93">
        <f t="shared" si="9"/>
        <v>0</v>
      </c>
      <c r="H51" s="93">
        <f t="shared" si="9"/>
        <v>0</v>
      </c>
      <c r="J51" s="89">
        <f t="shared" si="8"/>
        <v>0</v>
      </c>
    </row>
    <row r="52" spans="2:10">
      <c r="B52" s="23"/>
      <c r="C52" s="90" t="s">
        <v>46</v>
      </c>
      <c r="D52" s="91" t="s">
        <v>13</v>
      </c>
      <c r="E52" s="76"/>
      <c r="F52" s="76"/>
      <c r="G52" s="76"/>
      <c r="H52" s="76"/>
      <c r="J52" s="77"/>
    </row>
    <row r="53" spans="2:10">
      <c r="B53" s="23"/>
      <c r="C53" s="27" t="s">
        <v>123</v>
      </c>
      <c r="D53" s="11">
        <v>5200</v>
      </c>
      <c r="E53" s="124"/>
      <c r="F53" s="124"/>
      <c r="G53" s="11">
        <v>5200</v>
      </c>
      <c r="H53" s="124"/>
      <c r="J53" s="77"/>
    </row>
    <row r="54" spans="2:10">
      <c r="B54" s="23"/>
      <c r="C54" s="27" t="s">
        <v>124</v>
      </c>
      <c r="D54" s="11">
        <v>2000</v>
      </c>
      <c r="E54" s="164"/>
      <c r="F54" s="164"/>
      <c r="G54" s="11">
        <v>2000</v>
      </c>
      <c r="H54" s="164"/>
      <c r="I54" s="34">
        <v>5000</v>
      </c>
      <c r="J54" s="77">
        <f t="shared" si="8"/>
        <v>4000</v>
      </c>
    </row>
    <row r="55" spans="2:10">
      <c r="B55" s="23"/>
      <c r="C55" s="134" t="s">
        <v>125</v>
      </c>
      <c r="D55" s="11">
        <v>1200</v>
      </c>
      <c r="E55" s="124"/>
      <c r="F55" s="11">
        <v>1200</v>
      </c>
      <c r="G55" s="165"/>
      <c r="H55" s="124"/>
      <c r="J55" s="77">
        <f t="shared" si="8"/>
        <v>2400</v>
      </c>
    </row>
    <row r="56" spans="2:10">
      <c r="B56" s="23"/>
      <c r="C56" s="88" t="s">
        <v>49</v>
      </c>
      <c r="D56" s="89">
        <f>SUM(D53:D55)</f>
        <v>8400</v>
      </c>
      <c r="E56" s="89">
        <f t="shared" ref="E56:H56" si="10">SUM(E53:E55)</f>
        <v>0</v>
      </c>
      <c r="F56" s="89">
        <f t="shared" si="10"/>
        <v>1200</v>
      </c>
      <c r="G56" s="89">
        <f t="shared" si="10"/>
        <v>7200</v>
      </c>
      <c r="H56" s="89">
        <f t="shared" si="10"/>
        <v>0</v>
      </c>
      <c r="J56" s="89">
        <f t="shared" si="8"/>
        <v>16800</v>
      </c>
    </row>
    <row r="57" spans="2:10">
      <c r="B57" s="23"/>
      <c r="C57" s="90" t="s">
        <v>50</v>
      </c>
      <c r="D57" s="91" t="s">
        <v>13</v>
      </c>
      <c r="E57" s="76"/>
      <c r="F57" s="76"/>
      <c r="G57" s="76"/>
      <c r="H57" s="76"/>
      <c r="J57" s="77"/>
    </row>
    <row r="58" spans="2:10" ht="30">
      <c r="B58" s="23"/>
      <c r="C58" s="134" t="s">
        <v>126</v>
      </c>
      <c r="D58" s="11">
        <v>30000</v>
      </c>
      <c r="E58" s="10"/>
      <c r="F58" s="10"/>
      <c r="G58" s="10"/>
      <c r="H58" s="10"/>
      <c r="I58" s="34">
        <v>5106000</v>
      </c>
      <c r="J58" s="77">
        <f t="shared" si="8"/>
        <v>30000</v>
      </c>
    </row>
    <row r="59" spans="2:10" ht="30">
      <c r="B59" s="23"/>
      <c r="C59" s="134" t="s">
        <v>127</v>
      </c>
      <c r="D59" s="11">
        <v>30000</v>
      </c>
      <c r="E59" s="11">
        <v>31500</v>
      </c>
      <c r="F59" s="11">
        <v>33075</v>
      </c>
      <c r="G59" s="11">
        <v>34729</v>
      </c>
      <c r="H59" s="11">
        <v>36465</v>
      </c>
      <c r="I59" s="34">
        <v>22500000</v>
      </c>
      <c r="J59" s="77">
        <f t="shared" si="8"/>
        <v>165769</v>
      </c>
    </row>
    <row r="60" spans="2:10">
      <c r="B60" s="23"/>
      <c r="C60" s="134" t="s">
        <v>128</v>
      </c>
      <c r="D60" s="11">
        <v>83700</v>
      </c>
      <c r="E60" s="11">
        <v>83700</v>
      </c>
      <c r="F60" s="11">
        <v>83700</v>
      </c>
      <c r="G60" s="11">
        <v>83700</v>
      </c>
      <c r="H60" s="11">
        <v>83700</v>
      </c>
      <c r="I60" s="34">
        <v>75000000</v>
      </c>
      <c r="J60" s="77">
        <f t="shared" si="8"/>
        <v>418500</v>
      </c>
    </row>
    <row r="61" spans="2:10">
      <c r="B61" s="23"/>
      <c r="C61" s="83"/>
      <c r="D61" s="77"/>
      <c r="E61" s="87"/>
      <c r="F61" s="87"/>
      <c r="G61" s="87"/>
      <c r="H61" s="87"/>
      <c r="J61" s="77">
        <f t="shared" si="8"/>
        <v>0</v>
      </c>
    </row>
    <row r="62" spans="2:10">
      <c r="B62" s="23"/>
      <c r="C62" s="88" t="s">
        <v>52</v>
      </c>
      <c r="D62" s="89">
        <f>SUM(D58:D61)</f>
        <v>143700</v>
      </c>
      <c r="E62" s="89">
        <f t="shared" ref="E62:H62" si="11">SUM(E58:E61)</f>
        <v>115200</v>
      </c>
      <c r="F62" s="89">
        <f t="shared" si="11"/>
        <v>116775</v>
      </c>
      <c r="G62" s="89">
        <f t="shared" si="11"/>
        <v>118429</v>
      </c>
      <c r="H62" s="89">
        <f t="shared" si="11"/>
        <v>120165</v>
      </c>
      <c r="J62" s="89">
        <f t="shared" si="8"/>
        <v>614269</v>
      </c>
    </row>
    <row r="63" spans="2:10">
      <c r="B63" s="23"/>
      <c r="C63" s="90" t="s">
        <v>53</v>
      </c>
      <c r="D63" s="91" t="s">
        <v>13</v>
      </c>
      <c r="E63" s="76"/>
      <c r="F63" s="76"/>
      <c r="G63" s="76"/>
      <c r="H63" s="76"/>
      <c r="J63" s="77"/>
    </row>
    <row r="64" spans="2:10" ht="30">
      <c r="B64" s="23"/>
      <c r="C64" s="134" t="s">
        <v>129</v>
      </c>
      <c r="D64" s="11">
        <v>100000</v>
      </c>
      <c r="E64" s="11">
        <v>100000</v>
      </c>
      <c r="F64" s="11">
        <v>100000</v>
      </c>
      <c r="G64" s="11">
        <v>100000</v>
      </c>
      <c r="H64" s="11">
        <v>100000</v>
      </c>
      <c r="I64" s="34">
        <v>375000</v>
      </c>
      <c r="J64" s="77">
        <f t="shared" si="8"/>
        <v>500000</v>
      </c>
    </row>
    <row r="65" spans="2:21" ht="30">
      <c r="B65" s="23"/>
      <c r="C65" s="134" t="s">
        <v>130</v>
      </c>
      <c r="D65" s="11">
        <v>80000</v>
      </c>
      <c r="E65" s="11">
        <v>80000</v>
      </c>
      <c r="F65" s="11">
        <v>80000</v>
      </c>
      <c r="G65" s="11">
        <v>80000</v>
      </c>
      <c r="H65" s="11">
        <v>80000</v>
      </c>
      <c r="I65" s="34">
        <v>781250</v>
      </c>
      <c r="J65" s="77">
        <f t="shared" si="8"/>
        <v>400000</v>
      </c>
    </row>
    <row r="66" spans="2:21" ht="30">
      <c r="B66" s="23"/>
      <c r="C66" s="134" t="s">
        <v>131</v>
      </c>
      <c r="D66" s="212">
        <v>4975000</v>
      </c>
      <c r="E66" s="212">
        <v>4975000</v>
      </c>
      <c r="F66" s="212">
        <v>4975000</v>
      </c>
      <c r="G66" s="212">
        <v>4975000</v>
      </c>
      <c r="H66" s="212">
        <v>4975000</v>
      </c>
      <c r="I66" s="34"/>
      <c r="J66" s="213">
        <f t="shared" si="8"/>
        <v>24875000</v>
      </c>
      <c r="L66" s="227" t="s">
        <v>140</v>
      </c>
      <c r="M66" s="227"/>
      <c r="N66" s="227"/>
      <c r="O66" s="227"/>
      <c r="P66" s="227"/>
      <c r="Q66" s="227"/>
      <c r="R66" s="227"/>
      <c r="S66" s="227"/>
      <c r="T66" s="227"/>
      <c r="U66" s="227"/>
    </row>
    <row r="67" spans="2:21" ht="30">
      <c r="B67" s="23"/>
      <c r="C67" s="134" t="s">
        <v>133</v>
      </c>
      <c r="D67" s="212">
        <v>2000000</v>
      </c>
      <c r="E67" s="212">
        <v>2000000</v>
      </c>
      <c r="F67" s="212">
        <v>2000000</v>
      </c>
      <c r="G67" s="212">
        <v>2000000</v>
      </c>
      <c r="H67" s="212">
        <v>2000000</v>
      </c>
      <c r="I67" s="34"/>
      <c r="J67" s="213">
        <f t="shared" si="8"/>
        <v>10000000</v>
      </c>
      <c r="L67" s="227"/>
      <c r="M67" s="227"/>
      <c r="N67" s="227"/>
      <c r="O67" s="227"/>
      <c r="P67" s="227"/>
      <c r="Q67" s="227"/>
      <c r="R67" s="227"/>
      <c r="S67" s="227"/>
      <c r="T67" s="227"/>
      <c r="U67" s="227"/>
    </row>
    <row r="68" spans="2:21">
      <c r="B68" s="23"/>
      <c r="C68" s="134" t="s">
        <v>134</v>
      </c>
      <c r="D68" s="11">
        <v>2000</v>
      </c>
      <c r="E68" s="11">
        <v>2000</v>
      </c>
      <c r="F68" s="11">
        <v>2000</v>
      </c>
      <c r="G68" s="11">
        <v>2000</v>
      </c>
      <c r="H68" s="11">
        <v>11000</v>
      </c>
      <c r="I68" s="34"/>
      <c r="J68" s="77">
        <f t="shared" si="8"/>
        <v>19000</v>
      </c>
    </row>
    <row r="69" spans="2:21">
      <c r="B69" s="23"/>
      <c r="C69" s="134" t="s">
        <v>135</v>
      </c>
      <c r="D69" s="11">
        <v>2000</v>
      </c>
      <c r="E69" s="11">
        <v>2000</v>
      </c>
      <c r="F69" s="11">
        <v>2000</v>
      </c>
      <c r="G69" s="11">
        <v>2000</v>
      </c>
      <c r="H69" s="11">
        <v>2000</v>
      </c>
      <c r="I69" s="34"/>
      <c r="J69" s="77">
        <f t="shared" si="8"/>
        <v>10000</v>
      </c>
    </row>
    <row r="70" spans="2:21" ht="30">
      <c r="B70" s="23"/>
      <c r="C70" s="134" t="s">
        <v>136</v>
      </c>
      <c r="D70" s="11">
        <v>1200</v>
      </c>
      <c r="E70" s="11">
        <v>1200</v>
      </c>
      <c r="F70" s="11">
        <v>1200</v>
      </c>
      <c r="G70" s="11">
        <v>1200</v>
      </c>
      <c r="H70" s="11">
        <v>1200</v>
      </c>
      <c r="I70" s="34">
        <v>2083335</v>
      </c>
      <c r="J70" s="77">
        <f t="shared" si="8"/>
        <v>6000</v>
      </c>
    </row>
    <row r="71" spans="2:21" ht="30">
      <c r="B71" s="23"/>
      <c r="C71" s="134" t="s">
        <v>137</v>
      </c>
      <c r="D71" s="11">
        <v>10000</v>
      </c>
      <c r="E71" s="11">
        <v>10000</v>
      </c>
      <c r="F71" s="11">
        <v>6000</v>
      </c>
      <c r="G71" s="11">
        <v>6000</v>
      </c>
      <c r="H71" s="11">
        <v>6000</v>
      </c>
      <c r="J71" s="77">
        <f t="shared" si="8"/>
        <v>38000</v>
      </c>
    </row>
    <row r="72" spans="2:21">
      <c r="B72" s="23"/>
      <c r="C72" s="27" t="s">
        <v>138</v>
      </c>
      <c r="D72" s="11">
        <v>4800</v>
      </c>
      <c r="E72" s="11">
        <v>4803</v>
      </c>
      <c r="F72" s="11">
        <v>4804</v>
      </c>
      <c r="G72" s="11">
        <v>4806</v>
      </c>
      <c r="H72" s="11">
        <v>4808</v>
      </c>
      <c r="J72" s="77">
        <f t="shared" si="8"/>
        <v>24021</v>
      </c>
    </row>
    <row r="73" spans="2:21">
      <c r="B73" s="23"/>
      <c r="C73" s="76"/>
      <c r="D73" s="77"/>
      <c r="E73" s="87"/>
      <c r="F73" s="87"/>
      <c r="G73" s="87"/>
      <c r="H73" s="87"/>
      <c r="J73" s="77">
        <f t="shared" si="8"/>
        <v>0</v>
      </c>
    </row>
    <row r="74" spans="2:21">
      <c r="B74" s="24"/>
      <c r="C74" s="88" t="s">
        <v>57</v>
      </c>
      <c r="D74" s="89">
        <f>SUM(D64:D73)</f>
        <v>7175000</v>
      </c>
      <c r="E74" s="89">
        <f t="shared" ref="E74:H74" si="12">SUM(E64:E73)</f>
        <v>7175003</v>
      </c>
      <c r="F74" s="89">
        <f t="shared" si="12"/>
        <v>7171004</v>
      </c>
      <c r="G74" s="89">
        <f t="shared" si="12"/>
        <v>7171006</v>
      </c>
      <c r="H74" s="89">
        <f t="shared" si="12"/>
        <v>7180008</v>
      </c>
      <c r="J74" s="89">
        <f t="shared" si="8"/>
        <v>35872021</v>
      </c>
    </row>
    <row r="75" spans="2:21">
      <c r="B75" s="24"/>
      <c r="C75" s="88" t="s">
        <v>58</v>
      </c>
      <c r="D75" s="89">
        <f>SUM(D74,D62,D56,D51,D45,D34,D20)</f>
        <v>7624370</v>
      </c>
      <c r="E75" s="89">
        <f t="shared" ref="E75:H75" si="13">SUM(E74,E62,E56,E51,E45,E34,E20)</f>
        <v>7594680</v>
      </c>
      <c r="F75" s="89">
        <f t="shared" si="13"/>
        <v>7602509</v>
      </c>
      <c r="G75" s="89">
        <f t="shared" si="13"/>
        <v>7619490</v>
      </c>
      <c r="H75" s="89">
        <f t="shared" si="13"/>
        <v>7632632</v>
      </c>
      <c r="J75" s="89">
        <f t="shared" si="8"/>
        <v>38073681</v>
      </c>
    </row>
    <row r="76" spans="2:21">
      <c r="B76" s="6"/>
      <c r="D76"/>
      <c r="E76"/>
      <c r="H76"/>
      <c r="J76" t="s">
        <v>42</v>
      </c>
    </row>
    <row r="77" spans="2:21" ht="30">
      <c r="B77" s="67" t="s">
        <v>59</v>
      </c>
      <c r="C77" s="17" t="s">
        <v>59</v>
      </c>
      <c r="D77" s="18"/>
      <c r="E77" s="18"/>
      <c r="F77" s="18"/>
      <c r="G77" s="18"/>
      <c r="H77" s="18"/>
      <c r="J77" s="18" t="s">
        <v>42</v>
      </c>
    </row>
    <row r="78" spans="2:21">
      <c r="B78" s="23"/>
      <c r="C78" s="166">
        <v>0.3301</v>
      </c>
      <c r="D78" s="11">
        <v>534554</v>
      </c>
      <c r="E78" s="11">
        <v>524753</v>
      </c>
      <c r="F78" s="11">
        <v>527337</v>
      </c>
      <c r="G78" s="11">
        <v>532943</v>
      </c>
      <c r="H78" s="11">
        <v>537282</v>
      </c>
      <c r="J78" s="77">
        <f>SUM(D78:H78)</f>
        <v>2656869</v>
      </c>
    </row>
    <row r="79" spans="2:21">
      <c r="B79" s="23"/>
      <c r="C79" s="83"/>
      <c r="D79" s="91"/>
      <c r="E79" s="76"/>
      <c r="F79" s="76"/>
      <c r="G79" s="76"/>
      <c r="H79" s="76"/>
      <c r="J79" s="77">
        <f t="shared" ref="J79:J80" si="14">SUM(D79:H79)</f>
        <v>0</v>
      </c>
    </row>
    <row r="80" spans="2:21">
      <c r="B80" s="24"/>
      <c r="C80" s="88" t="s">
        <v>61</v>
      </c>
      <c r="D80" s="89">
        <f>SUM(D78:D79)</f>
        <v>534554</v>
      </c>
      <c r="E80" s="89">
        <f t="shared" ref="E80:H80" si="15">SUM(E78:E79)</f>
        <v>524753</v>
      </c>
      <c r="F80" s="89">
        <f t="shared" si="15"/>
        <v>527337</v>
      </c>
      <c r="G80" s="89">
        <f t="shared" si="15"/>
        <v>532943</v>
      </c>
      <c r="H80" s="89">
        <f t="shared" si="15"/>
        <v>537282</v>
      </c>
      <c r="J80" s="89">
        <f t="shared" si="14"/>
        <v>2656869</v>
      </c>
    </row>
    <row r="81" spans="2:21">
      <c r="B81" s="6"/>
      <c r="C81" s="62"/>
      <c r="D81" s="167"/>
      <c r="E81" s="167"/>
      <c r="F81" s="167"/>
      <c r="G81" s="167"/>
      <c r="H81" s="167"/>
      <c r="J81" s="167"/>
    </row>
    <row r="82" spans="2:21">
      <c r="B82" s="168" t="s">
        <v>141</v>
      </c>
      <c r="C82" s="169" t="s">
        <v>141</v>
      </c>
      <c r="D82" s="8"/>
      <c r="E82" s="8"/>
      <c r="F82" s="8"/>
      <c r="G82" s="8"/>
      <c r="H82" s="8"/>
      <c r="I82" s="7"/>
      <c r="J82" s="8"/>
    </row>
    <row r="83" spans="2:21">
      <c r="B83" s="170"/>
      <c r="C83" s="198" t="s">
        <v>142</v>
      </c>
      <c r="D83" s="199"/>
      <c r="E83" s="199"/>
      <c r="F83" s="199"/>
      <c r="G83" s="199"/>
      <c r="H83" s="199"/>
      <c r="I83" s="7"/>
      <c r="J83" s="200">
        <v>24875000</v>
      </c>
      <c r="L83" s="226" t="s">
        <v>143</v>
      </c>
      <c r="M83" s="226"/>
      <c r="N83" s="226"/>
      <c r="O83" s="226"/>
      <c r="P83" s="226"/>
      <c r="Q83" s="226"/>
      <c r="R83" s="226"/>
      <c r="S83" s="226"/>
      <c r="T83" s="226"/>
      <c r="U83" s="226"/>
    </row>
    <row r="84" spans="2:21" ht="15.75" thickBot="1">
      <c r="B84" s="6"/>
      <c r="D84"/>
      <c r="E84"/>
      <c r="H84"/>
      <c r="J84" t="s">
        <v>42</v>
      </c>
      <c r="L84" s="226"/>
      <c r="M84" s="226"/>
      <c r="N84" s="226"/>
      <c r="O84" s="226"/>
      <c r="P84" s="226"/>
      <c r="Q84" s="226"/>
      <c r="R84" s="226"/>
      <c r="S84" s="226"/>
      <c r="T84" s="226"/>
      <c r="U84" s="226"/>
    </row>
    <row r="85" spans="2:21" s="1" customFormat="1" ht="30.75" thickBot="1">
      <c r="B85" s="94" t="s">
        <v>62</v>
      </c>
      <c r="C85" s="94"/>
      <c r="D85" s="95">
        <f>SUM(D80,D75)</f>
        <v>8158924</v>
      </c>
      <c r="E85" s="95">
        <f t="shared" ref="E85:H85" si="16">SUM(E80,E75)</f>
        <v>8119433</v>
      </c>
      <c r="F85" s="95">
        <f t="shared" si="16"/>
        <v>8129846</v>
      </c>
      <c r="G85" s="95">
        <f t="shared" si="16"/>
        <v>8152433</v>
      </c>
      <c r="H85" s="95">
        <f t="shared" si="16"/>
        <v>8169914</v>
      </c>
      <c r="I85">
        <f>SUM(I80,I75)</f>
        <v>0</v>
      </c>
      <c r="J85" s="95">
        <f>J75+J80-J83</f>
        <v>15855550</v>
      </c>
    </row>
    <row r="86" spans="2:21">
      <c r="B86" s="6"/>
    </row>
    <row r="87" spans="2:21">
      <c r="B87" s="6"/>
    </row>
    <row r="88" spans="2:21">
      <c r="B88" s="6"/>
    </row>
    <row r="89" spans="2:21">
      <c r="B89" s="6"/>
    </row>
    <row r="90" spans="2:21">
      <c r="B90" s="6"/>
    </row>
    <row r="91" spans="2:21">
      <c r="B91" s="6"/>
    </row>
    <row r="92" spans="2:21">
      <c r="B92" s="6"/>
    </row>
    <row r="93" spans="2:21">
      <c r="B93" s="6"/>
    </row>
    <row r="94" spans="2:21">
      <c r="B94" s="6"/>
    </row>
    <row r="95" spans="2:21">
      <c r="B95" s="6"/>
    </row>
    <row r="96" spans="2:21">
      <c r="B96" s="6"/>
    </row>
    <row r="97" spans="2:2">
      <c r="B97" s="6"/>
    </row>
    <row r="98" spans="2:2">
      <c r="B98" s="6"/>
    </row>
    <row r="99" spans="2:2">
      <c r="B99" s="6"/>
    </row>
    <row r="100" spans="2:2">
      <c r="B100" s="6"/>
    </row>
  </sheetData>
  <mergeCells count="3">
    <mergeCell ref="L83:U84"/>
    <mergeCell ref="L66:U67"/>
    <mergeCell ref="B1:L4"/>
  </mergeCells>
  <pageMargins left="0.7" right="0.7" top="0.75" bottom="0.75" header="0.3" footer="0.3"/>
  <pageSetup scale="8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97"/>
  <sheetViews>
    <sheetView showGridLines="0" zoomScale="85" zoomScaleNormal="85" workbookViewId="0">
      <pane xSplit="3" ySplit="6" topLeftCell="D7" activePane="bottomRight" state="frozen"/>
      <selection pane="bottomRight" activeCell="I82" sqref="I7:I82"/>
      <selection pane="bottomLeft" activeCell="S78" sqref="S78"/>
      <selection pane="topRight" activeCell="S78" sqref="S78"/>
    </sheetView>
  </sheetViews>
  <sheetFormatPr defaultColWidth="9.140625" defaultRowHeight="15"/>
  <cols>
    <col min="1" max="1" width="3.140625" customWidth="1"/>
    <col min="2" max="2" width="10" customWidth="1"/>
    <col min="3" max="3" width="46.85546875" customWidth="1"/>
    <col min="4" max="4" width="12.7109375" style="6" customWidth="1"/>
    <col min="5" max="5" width="12.42578125" style="2" customWidth="1"/>
    <col min="6" max="6" width="12.85546875" customWidth="1"/>
    <col min="7" max="7" width="12.42578125" customWidth="1"/>
    <col min="8" max="8" width="12.7109375" style="2" customWidth="1"/>
    <col min="9" max="9" width="16.5703125" customWidth="1"/>
    <col min="10" max="10" width="12.7109375" bestFit="1" customWidth="1"/>
    <col min="11" max="11" width="10.140625" customWidth="1"/>
  </cols>
  <sheetData>
    <row r="2" spans="2:39" ht="23.25">
      <c r="B2" s="30" t="s">
        <v>0</v>
      </c>
    </row>
    <row r="3" spans="2:39">
      <c r="B3" s="5" t="s">
        <v>1</v>
      </c>
    </row>
    <row r="4" spans="2:39">
      <c r="B4" s="5"/>
    </row>
    <row r="5" spans="2:39" ht="18.75">
      <c r="B5" s="68" t="s">
        <v>2</v>
      </c>
      <c r="C5" s="69"/>
      <c r="D5" s="69"/>
      <c r="E5" s="69"/>
      <c r="F5" s="69"/>
      <c r="G5" s="69"/>
      <c r="H5" s="69"/>
      <c r="I5" s="69"/>
      <c r="J5" s="70"/>
    </row>
    <row r="6" spans="2:39" ht="30">
      <c r="B6" s="71" t="s">
        <v>3</v>
      </c>
      <c r="C6" s="71" t="s">
        <v>4</v>
      </c>
      <c r="D6" s="71" t="s">
        <v>5</v>
      </c>
      <c r="E6" s="72" t="s">
        <v>6</v>
      </c>
      <c r="F6" s="72" t="s">
        <v>7</v>
      </c>
      <c r="G6" s="72" t="s">
        <v>8</v>
      </c>
      <c r="H6" s="73" t="s">
        <v>9</v>
      </c>
      <c r="I6" s="74"/>
      <c r="J6" s="156" t="s">
        <v>10</v>
      </c>
    </row>
    <row r="7" spans="2:39" s="5" customFormat="1">
      <c r="B7" s="22" t="s">
        <v>11</v>
      </c>
      <c r="C7" s="26" t="s">
        <v>12</v>
      </c>
      <c r="D7" s="76" t="s">
        <v>13</v>
      </c>
      <c r="E7" s="76" t="s">
        <v>13</v>
      </c>
      <c r="F7" s="76" t="s">
        <v>13</v>
      </c>
      <c r="G7" s="76"/>
      <c r="H7" s="76" t="s">
        <v>13</v>
      </c>
      <c r="I7"/>
      <c r="J7" s="18" t="s">
        <v>13</v>
      </c>
      <c r="K7"/>
      <c r="L7"/>
      <c r="M7"/>
      <c r="N7"/>
      <c r="O7"/>
      <c r="P7"/>
      <c r="Q7"/>
      <c r="R7"/>
      <c r="S7"/>
      <c r="T7"/>
      <c r="U7"/>
      <c r="V7"/>
      <c r="W7"/>
      <c r="X7"/>
      <c r="Y7"/>
      <c r="Z7"/>
      <c r="AA7"/>
      <c r="AB7"/>
      <c r="AC7"/>
      <c r="AD7"/>
      <c r="AE7"/>
      <c r="AF7"/>
      <c r="AG7"/>
      <c r="AH7"/>
      <c r="AI7"/>
      <c r="AJ7"/>
      <c r="AK7"/>
      <c r="AL7"/>
      <c r="AM7"/>
    </row>
    <row r="8" spans="2:39">
      <c r="B8" s="23"/>
      <c r="C8" s="171" t="s">
        <v>144</v>
      </c>
      <c r="D8" s="172">
        <v>75462</v>
      </c>
      <c r="E8" s="173">
        <v>79235</v>
      </c>
      <c r="F8" s="173">
        <v>83197</v>
      </c>
      <c r="G8" s="173">
        <v>87356</v>
      </c>
      <c r="H8" s="173">
        <v>91724</v>
      </c>
      <c r="I8" s="34">
        <v>450000</v>
      </c>
      <c r="J8" s="77">
        <f>SUM(D8:H8)</f>
        <v>416974</v>
      </c>
      <c r="L8" s="78"/>
      <c r="M8" s="107"/>
      <c r="N8" s="107"/>
      <c r="O8" s="107"/>
      <c r="P8" s="107"/>
      <c r="Q8" s="107"/>
    </row>
    <row r="9" spans="2:39">
      <c r="B9" s="23"/>
      <c r="C9" s="98"/>
      <c r="D9" s="97"/>
      <c r="E9" s="97"/>
      <c r="F9" s="97"/>
      <c r="G9" s="97"/>
      <c r="H9" s="97"/>
      <c r="I9" s="34"/>
      <c r="J9" s="77">
        <f t="shared" ref="J9:J19" si="0">SUM(D9:H9)</f>
        <v>0</v>
      </c>
      <c r="L9" s="78"/>
      <c r="M9" s="108"/>
      <c r="N9" s="108"/>
      <c r="O9" s="108"/>
      <c r="P9" s="108"/>
      <c r="Q9" s="108"/>
    </row>
    <row r="10" spans="2:39">
      <c r="B10" s="23"/>
      <c r="C10" s="96"/>
      <c r="D10" s="97"/>
      <c r="E10" s="97"/>
      <c r="F10" s="97"/>
      <c r="G10" s="97"/>
      <c r="H10" s="97"/>
      <c r="I10" s="34"/>
      <c r="J10" s="77">
        <f t="shared" si="0"/>
        <v>0</v>
      </c>
      <c r="L10" s="78"/>
      <c r="M10" s="108"/>
      <c r="N10" s="108"/>
      <c r="O10" s="108"/>
      <c r="P10" s="108"/>
      <c r="Q10" s="108"/>
    </row>
    <row r="11" spans="2:39">
      <c r="B11" s="23"/>
      <c r="C11" s="96"/>
      <c r="D11" s="97"/>
      <c r="E11" s="97"/>
      <c r="F11" s="97"/>
      <c r="G11" s="97"/>
      <c r="H11" s="97"/>
      <c r="I11" s="34"/>
      <c r="J11" s="77">
        <f t="shared" si="0"/>
        <v>0</v>
      </c>
      <c r="L11" s="78"/>
      <c r="M11" s="108"/>
      <c r="N11" s="108"/>
      <c r="O11" s="108"/>
      <c r="P11" s="108"/>
      <c r="Q11" s="108"/>
    </row>
    <row r="12" spans="2:39">
      <c r="B12" s="23"/>
      <c r="C12" s="96"/>
      <c r="D12" s="97"/>
      <c r="E12" s="97"/>
      <c r="F12" s="97"/>
      <c r="G12" s="97"/>
      <c r="H12" s="97"/>
      <c r="I12" s="34"/>
      <c r="J12" s="77">
        <f t="shared" si="0"/>
        <v>0</v>
      </c>
      <c r="L12" s="78"/>
      <c r="M12" s="108"/>
      <c r="N12" s="108"/>
      <c r="O12" s="108"/>
      <c r="P12" s="108"/>
      <c r="Q12" s="108"/>
    </row>
    <row r="13" spans="2:39">
      <c r="B13" s="23"/>
      <c r="C13" s="96"/>
      <c r="D13" s="97"/>
      <c r="E13" s="97"/>
      <c r="F13" s="97"/>
      <c r="G13" s="97"/>
      <c r="H13" s="97"/>
      <c r="I13" s="34"/>
      <c r="J13" s="77">
        <f t="shared" si="0"/>
        <v>0</v>
      </c>
      <c r="L13" s="78"/>
      <c r="M13" s="108"/>
      <c r="N13" s="108"/>
      <c r="O13" s="108"/>
      <c r="P13" s="108"/>
      <c r="Q13" s="108"/>
    </row>
    <row r="14" spans="2:39">
      <c r="B14" s="23"/>
      <c r="C14" s="83"/>
      <c r="D14" s="77"/>
      <c r="E14" s="77"/>
      <c r="F14" s="77"/>
      <c r="G14" s="77"/>
      <c r="H14" s="77"/>
      <c r="I14" s="34"/>
      <c r="J14" s="77">
        <f t="shared" si="0"/>
        <v>0</v>
      </c>
      <c r="L14" s="78"/>
      <c r="M14" s="108"/>
      <c r="N14" s="108"/>
      <c r="O14" s="108"/>
      <c r="P14" s="108"/>
      <c r="Q14" s="108"/>
    </row>
    <row r="15" spans="2:39">
      <c r="B15" s="23"/>
      <c r="C15" s="83"/>
      <c r="D15" s="77"/>
      <c r="E15" s="77"/>
      <c r="F15" s="77"/>
      <c r="G15" s="77"/>
      <c r="H15" s="77"/>
      <c r="I15" s="34"/>
      <c r="J15" s="77">
        <f t="shared" si="0"/>
        <v>0</v>
      </c>
      <c r="L15" s="84"/>
      <c r="M15" s="107"/>
      <c r="N15" s="107"/>
      <c r="O15" s="107"/>
      <c r="P15" s="107"/>
      <c r="Q15" s="107"/>
    </row>
    <row r="16" spans="2:39">
      <c r="B16" s="23"/>
      <c r="C16" s="83"/>
      <c r="D16" s="77"/>
      <c r="E16" s="77"/>
      <c r="F16" s="77"/>
      <c r="G16" s="77"/>
      <c r="H16" s="77"/>
      <c r="I16" s="34"/>
      <c r="J16" s="77">
        <f t="shared" si="0"/>
        <v>0</v>
      </c>
    </row>
    <row r="17" spans="2:10">
      <c r="B17" s="23"/>
      <c r="C17" s="83"/>
      <c r="D17" s="77"/>
      <c r="E17" s="77"/>
      <c r="F17" s="77"/>
      <c r="G17" s="77"/>
      <c r="H17" s="77"/>
      <c r="I17" s="34"/>
      <c r="J17" s="77">
        <f t="shared" si="0"/>
        <v>0</v>
      </c>
    </row>
    <row r="18" spans="2:10">
      <c r="B18" s="23"/>
      <c r="C18" s="83"/>
      <c r="D18" s="77"/>
      <c r="E18" s="77"/>
      <c r="F18" s="77"/>
      <c r="G18" s="77"/>
      <c r="H18" s="77"/>
      <c r="J18" s="77">
        <f t="shared" si="0"/>
        <v>0</v>
      </c>
    </row>
    <row r="19" spans="2:10">
      <c r="B19" s="23"/>
      <c r="C19" s="86"/>
      <c r="D19" s="77"/>
      <c r="E19" s="87"/>
      <c r="F19" s="87"/>
      <c r="G19" s="87"/>
      <c r="H19" s="87"/>
      <c r="J19" s="77">
        <f t="shared" si="0"/>
        <v>0</v>
      </c>
    </row>
    <row r="20" spans="2:10">
      <c r="B20" s="23"/>
      <c r="C20" s="88" t="s">
        <v>25</v>
      </c>
      <c r="D20" s="89">
        <f>SUM(D8:D19)</f>
        <v>75462</v>
      </c>
      <c r="E20" s="89">
        <f t="shared" ref="E20:J20" si="1">SUM(E8:E19)</f>
        <v>79235</v>
      </c>
      <c r="F20" s="89">
        <f t="shared" si="1"/>
        <v>83197</v>
      </c>
      <c r="G20" s="89">
        <f t="shared" si="1"/>
        <v>87356</v>
      </c>
      <c r="H20" s="89">
        <f t="shared" si="1"/>
        <v>91724</v>
      </c>
      <c r="I20">
        <f t="shared" si="1"/>
        <v>450000</v>
      </c>
      <c r="J20" s="89">
        <f t="shared" si="1"/>
        <v>416974</v>
      </c>
    </row>
    <row r="21" spans="2:10">
      <c r="B21" s="23"/>
      <c r="C21" s="90" t="s">
        <v>26</v>
      </c>
      <c r="D21" s="91" t="s">
        <v>13</v>
      </c>
      <c r="E21" s="76"/>
      <c r="F21" s="76"/>
      <c r="G21" s="76"/>
      <c r="H21" s="76"/>
      <c r="J21" s="18" t="s">
        <v>13</v>
      </c>
    </row>
    <row r="22" spans="2:10">
      <c r="B22" s="23"/>
      <c r="C22" s="175" t="s">
        <v>145</v>
      </c>
      <c r="D22" s="172">
        <v>39574</v>
      </c>
      <c r="E22" s="173">
        <v>41554</v>
      </c>
      <c r="F22" s="173">
        <v>43631</v>
      </c>
      <c r="G22" s="173">
        <v>45813</v>
      </c>
      <c r="H22" s="174">
        <v>48103</v>
      </c>
      <c r="J22" s="99">
        <f>SUM(D22:I22)</f>
        <v>218675</v>
      </c>
    </row>
    <row r="23" spans="2:10">
      <c r="B23" s="23"/>
      <c r="C23" s="229"/>
      <c r="D23" s="230"/>
      <c r="E23" s="230"/>
      <c r="F23" s="230"/>
      <c r="G23" s="230"/>
      <c r="H23" s="230"/>
      <c r="J23" s="99">
        <f t="shared" ref="J23:J33" si="2">SUM(D23:I23)</f>
        <v>0</v>
      </c>
    </row>
    <row r="24" spans="2:10">
      <c r="B24" s="23"/>
      <c r="C24" s="231"/>
      <c r="D24" s="230"/>
      <c r="E24" s="230"/>
      <c r="F24" s="230"/>
      <c r="G24" s="230"/>
      <c r="H24" s="230"/>
      <c r="J24" s="99">
        <f t="shared" si="2"/>
        <v>0</v>
      </c>
    </row>
    <row r="25" spans="2:10">
      <c r="B25" s="23"/>
      <c r="C25" s="232"/>
      <c r="D25" s="230"/>
      <c r="E25" s="230"/>
      <c r="F25" s="230"/>
      <c r="G25" s="230"/>
      <c r="H25" s="230"/>
      <c r="J25" s="99">
        <f t="shared" si="2"/>
        <v>0</v>
      </c>
    </row>
    <row r="26" spans="2:10">
      <c r="B26" s="23"/>
      <c r="C26" s="229"/>
      <c r="D26" s="230"/>
      <c r="E26" s="230"/>
      <c r="F26" s="230"/>
      <c r="G26" s="230"/>
      <c r="H26" s="230"/>
      <c r="J26" s="99">
        <f t="shared" si="2"/>
        <v>0</v>
      </c>
    </row>
    <row r="27" spans="2:10">
      <c r="B27" s="23"/>
      <c r="C27" s="229"/>
      <c r="D27" s="230"/>
      <c r="E27" s="230"/>
      <c r="F27" s="230"/>
      <c r="G27" s="230"/>
      <c r="H27" s="230"/>
      <c r="J27" s="99">
        <f t="shared" si="2"/>
        <v>0</v>
      </c>
    </row>
    <row r="28" spans="2:10">
      <c r="B28" s="23"/>
      <c r="C28" s="90"/>
      <c r="D28" s="91"/>
      <c r="E28" s="76"/>
      <c r="F28" s="76"/>
      <c r="G28" s="76"/>
      <c r="H28" s="76"/>
      <c r="J28" s="99">
        <f t="shared" si="2"/>
        <v>0</v>
      </c>
    </row>
    <row r="29" spans="2:10">
      <c r="B29" s="23"/>
      <c r="C29" s="90"/>
      <c r="D29" s="91"/>
      <c r="E29" s="76"/>
      <c r="F29" s="76"/>
      <c r="G29" s="76"/>
      <c r="H29" s="76"/>
      <c r="J29" s="99">
        <f t="shared" si="2"/>
        <v>0</v>
      </c>
    </row>
    <row r="30" spans="2:10">
      <c r="B30" s="23"/>
      <c r="C30" s="90"/>
      <c r="D30" s="91"/>
      <c r="E30" s="76"/>
      <c r="F30" s="76"/>
      <c r="G30" s="76"/>
      <c r="H30" s="76"/>
      <c r="J30" s="99">
        <f t="shared" si="2"/>
        <v>0</v>
      </c>
    </row>
    <row r="31" spans="2:10">
      <c r="B31" s="23"/>
      <c r="C31" s="83"/>
      <c r="D31" s="77"/>
      <c r="E31" s="77"/>
      <c r="F31" s="77"/>
      <c r="G31" s="77"/>
      <c r="H31" s="77"/>
      <c r="J31" s="99">
        <f t="shared" si="2"/>
        <v>0</v>
      </c>
    </row>
    <row r="32" spans="2:10">
      <c r="B32" s="23"/>
      <c r="C32" s="83"/>
      <c r="D32" s="77"/>
      <c r="E32" s="77"/>
      <c r="F32" s="77"/>
      <c r="G32" s="77"/>
      <c r="H32" s="77"/>
      <c r="J32" s="99">
        <f t="shared" si="2"/>
        <v>0</v>
      </c>
    </row>
    <row r="33" spans="2:10">
      <c r="B33" s="23"/>
      <c r="C33" s="76"/>
      <c r="D33" s="77"/>
      <c r="E33" s="87"/>
      <c r="F33" s="87"/>
      <c r="G33" s="87"/>
      <c r="H33" s="87"/>
      <c r="J33" s="99">
        <f t="shared" si="2"/>
        <v>0</v>
      </c>
    </row>
    <row r="34" spans="2:10">
      <c r="B34" s="23"/>
      <c r="C34" s="88" t="s">
        <v>32</v>
      </c>
      <c r="D34" s="89">
        <f>SUM(D22:D33)</f>
        <v>39574</v>
      </c>
      <c r="E34" s="89">
        <f t="shared" ref="E34:H34" si="3">SUM(E22:E33)</f>
        <v>41554</v>
      </c>
      <c r="F34" s="89">
        <f t="shared" si="3"/>
        <v>43631</v>
      </c>
      <c r="G34" s="89">
        <f t="shared" si="3"/>
        <v>45813</v>
      </c>
      <c r="H34" s="89">
        <f t="shared" si="3"/>
        <v>48103</v>
      </c>
      <c r="I34">
        <f t="shared" ref="I34" si="4">SUM(I31:I33)</f>
        <v>0</v>
      </c>
      <c r="J34" s="89">
        <f>SUM(J22:J33)</f>
        <v>218675</v>
      </c>
    </row>
    <row r="35" spans="2:10">
      <c r="B35" s="23"/>
      <c r="C35" s="90" t="s">
        <v>33</v>
      </c>
      <c r="D35" s="91" t="s">
        <v>13</v>
      </c>
      <c r="E35" s="76"/>
      <c r="F35" s="76"/>
      <c r="G35" s="76"/>
      <c r="H35" s="76"/>
      <c r="J35" s="18" t="s">
        <v>13</v>
      </c>
    </row>
    <row r="36" spans="2:10">
      <c r="B36" s="23"/>
      <c r="C36" s="233"/>
      <c r="D36" s="234"/>
      <c r="E36" s="234"/>
      <c r="F36" s="234"/>
      <c r="G36" s="234"/>
      <c r="H36" s="234"/>
      <c r="J36" s="77">
        <f t="shared" ref="J36:J37" si="5">SUM(D36:H36)</f>
        <v>0</v>
      </c>
    </row>
    <row r="37" spans="2:10">
      <c r="B37" s="23"/>
      <c r="C37" s="233"/>
      <c r="D37" s="235"/>
      <c r="E37" s="235"/>
      <c r="F37" s="235"/>
      <c r="G37" s="235"/>
      <c r="H37" s="235"/>
      <c r="J37" s="77">
        <f t="shared" si="5"/>
        <v>0</v>
      </c>
    </row>
    <row r="38" spans="2:10">
      <c r="B38" s="23"/>
      <c r="C38" s="233"/>
      <c r="D38" s="234"/>
      <c r="E38" s="234"/>
      <c r="F38" s="234"/>
      <c r="G38" s="234"/>
      <c r="H38" s="234"/>
      <c r="I38" s="34">
        <v>2000</v>
      </c>
      <c r="J38" s="77">
        <f>SUM(D38:H38)</f>
        <v>0</v>
      </c>
    </row>
    <row r="39" spans="2:10">
      <c r="B39" s="23"/>
      <c r="C39" s="233"/>
      <c r="D39" s="234"/>
      <c r="E39" s="234"/>
      <c r="F39" s="234"/>
      <c r="G39" s="234"/>
      <c r="H39" s="234"/>
      <c r="I39" s="34">
        <v>250</v>
      </c>
      <c r="J39" s="77">
        <f t="shared" ref="J39:J44" si="6">SUM(D39:H39)</f>
        <v>0</v>
      </c>
    </row>
    <row r="40" spans="2:10">
      <c r="B40" s="23"/>
      <c r="C40" s="233"/>
      <c r="D40" s="234"/>
      <c r="E40" s="234"/>
      <c r="F40" s="234"/>
      <c r="G40" s="234"/>
      <c r="H40" s="234"/>
      <c r="I40" s="34">
        <v>2250</v>
      </c>
      <c r="J40" s="77">
        <f t="shared" si="6"/>
        <v>0</v>
      </c>
    </row>
    <row r="41" spans="2:10">
      <c r="B41" s="23"/>
      <c r="C41" s="236"/>
      <c r="D41" s="234"/>
      <c r="E41" s="234"/>
      <c r="F41" s="234"/>
      <c r="G41" s="234"/>
      <c r="H41" s="234"/>
      <c r="I41" s="34">
        <v>1243</v>
      </c>
      <c r="J41" s="77">
        <f t="shared" si="6"/>
        <v>0</v>
      </c>
    </row>
    <row r="42" spans="2:10">
      <c r="B42" s="23"/>
      <c r="C42" s="92"/>
      <c r="D42" s="77"/>
      <c r="E42" s="77"/>
      <c r="F42" s="77"/>
      <c r="G42" s="77"/>
      <c r="H42" s="77"/>
      <c r="I42" s="34">
        <v>225</v>
      </c>
      <c r="J42" s="77">
        <f t="shared" si="6"/>
        <v>0</v>
      </c>
    </row>
    <row r="43" spans="2:10">
      <c r="B43" s="23"/>
      <c r="C43" s="92"/>
      <c r="D43" s="77"/>
      <c r="E43" s="77"/>
      <c r="F43" s="77"/>
      <c r="G43" s="77"/>
      <c r="H43" s="77"/>
      <c r="I43" s="34">
        <v>400</v>
      </c>
      <c r="J43" s="77">
        <f t="shared" si="6"/>
        <v>0</v>
      </c>
    </row>
    <row r="44" spans="2:10">
      <c r="B44" s="23"/>
      <c r="C44" s="83"/>
      <c r="D44" s="77"/>
      <c r="E44" s="77"/>
      <c r="F44" s="77"/>
      <c r="G44" s="77"/>
      <c r="H44" s="77"/>
      <c r="I44" s="34">
        <v>1638</v>
      </c>
      <c r="J44" s="77">
        <f t="shared" si="6"/>
        <v>0</v>
      </c>
    </row>
    <row r="45" spans="2:10">
      <c r="B45" s="23"/>
      <c r="C45" s="88" t="s">
        <v>40</v>
      </c>
      <c r="D45" s="89">
        <f>SUM(D38:D44)</f>
        <v>0</v>
      </c>
      <c r="E45" s="89">
        <f>SUM(E38:E44)</f>
        <v>0</v>
      </c>
      <c r="F45" s="89">
        <f>SUM(F38:F44)</f>
        <v>0</v>
      </c>
      <c r="G45" s="89">
        <f>SUM(G38:G44)</f>
        <v>0</v>
      </c>
      <c r="H45" s="89">
        <f>SUM(H38:H44)</f>
        <v>0</v>
      </c>
      <c r="J45" s="89">
        <f>SUM(D45:H45)</f>
        <v>0</v>
      </c>
    </row>
    <row r="46" spans="2:10">
      <c r="B46" s="23"/>
      <c r="C46" s="90" t="s">
        <v>41</v>
      </c>
      <c r="D46" s="77"/>
      <c r="E46" s="76"/>
      <c r="F46" s="76"/>
      <c r="G46" s="76"/>
      <c r="H46" s="76"/>
      <c r="J46" s="77">
        <f t="shared" ref="J46" si="7">SUM(D46:H46)</f>
        <v>0</v>
      </c>
    </row>
    <row r="47" spans="2:10">
      <c r="B47" s="23"/>
      <c r="C47" t="s">
        <v>146</v>
      </c>
      <c r="D47" s="172"/>
      <c r="E47" s="172"/>
      <c r="F47" s="172"/>
      <c r="G47" s="172"/>
      <c r="H47" s="172"/>
      <c r="J47" s="77">
        <f>SUM(D47:H47)</f>
        <v>0</v>
      </c>
    </row>
    <row r="48" spans="2:10">
      <c r="B48" s="23"/>
      <c r="C48" s="10" t="s">
        <v>147</v>
      </c>
      <c r="D48" s="172">
        <v>800000</v>
      </c>
      <c r="E48" s="172">
        <v>2851598</v>
      </c>
      <c r="F48" s="172">
        <v>3499682</v>
      </c>
      <c r="G48" s="172">
        <v>0</v>
      </c>
      <c r="H48" s="172">
        <v>0</v>
      </c>
      <c r="J48" s="77">
        <f>SUM(D48:H48)</f>
        <v>7151280</v>
      </c>
    </row>
    <row r="49" spans="2:10">
      <c r="B49" s="23"/>
      <c r="C49" s="10" t="s">
        <v>148</v>
      </c>
      <c r="D49" s="172">
        <v>0</v>
      </c>
      <c r="E49" s="172">
        <v>0</v>
      </c>
      <c r="F49" s="172">
        <v>900000</v>
      </c>
      <c r="G49" s="172">
        <v>0</v>
      </c>
      <c r="H49" s="172">
        <v>0</v>
      </c>
      <c r="J49" s="77">
        <f>SUM(D49:H49)</f>
        <v>900000</v>
      </c>
    </row>
    <row r="50" spans="2:10">
      <c r="B50" s="23" t="s">
        <v>44</v>
      </c>
      <c r="C50" s="10" t="s">
        <v>149</v>
      </c>
      <c r="D50" s="172">
        <v>0</v>
      </c>
      <c r="E50" s="172">
        <v>0</v>
      </c>
      <c r="F50" s="172">
        <v>1520000</v>
      </c>
      <c r="G50" s="172">
        <v>0</v>
      </c>
      <c r="H50" s="172">
        <v>0</v>
      </c>
      <c r="J50" s="77">
        <f>SUM(D50:H50)</f>
        <v>1520000</v>
      </c>
    </row>
    <row r="51" spans="2:10">
      <c r="B51" s="23"/>
      <c r="C51" s="88" t="s">
        <v>45</v>
      </c>
      <c r="D51" s="93">
        <f>SUM(D47:D50)</f>
        <v>800000</v>
      </c>
      <c r="E51" s="93">
        <f>SUM(E47:E50)</f>
        <v>2851598</v>
      </c>
      <c r="F51" s="93">
        <f>SUM(F47:F50)</f>
        <v>5919682</v>
      </c>
      <c r="G51" s="93">
        <f>SUM(G47:G50)</f>
        <v>0</v>
      </c>
      <c r="H51" s="93">
        <f>SUM(H46:H50)</f>
        <v>0</v>
      </c>
      <c r="J51" s="89">
        <f t="shared" ref="J51:J75" si="8">SUM(D51:H51)</f>
        <v>9571280</v>
      </c>
    </row>
    <row r="52" spans="2:10">
      <c r="B52" s="23"/>
      <c r="C52" s="90" t="s">
        <v>46</v>
      </c>
      <c r="D52" s="91" t="s">
        <v>13</v>
      </c>
      <c r="E52" s="76"/>
      <c r="F52" s="76"/>
      <c r="G52" s="76"/>
      <c r="H52" s="76"/>
      <c r="J52" s="77"/>
    </row>
    <row r="53" spans="2:10">
      <c r="B53" s="23"/>
      <c r="C53" s="27" t="s">
        <v>150</v>
      </c>
      <c r="D53" s="172">
        <v>800</v>
      </c>
      <c r="E53" s="172">
        <v>0</v>
      </c>
      <c r="F53" s="172">
        <v>0</v>
      </c>
      <c r="G53" s="172">
        <v>0</v>
      </c>
      <c r="H53" s="172">
        <v>0</v>
      </c>
      <c r="I53" s="34">
        <v>5000</v>
      </c>
      <c r="J53" s="77">
        <f t="shared" si="8"/>
        <v>800</v>
      </c>
    </row>
    <row r="54" spans="2:10">
      <c r="B54" s="23"/>
      <c r="C54" s="27" t="s">
        <v>151</v>
      </c>
      <c r="D54" s="172">
        <v>860</v>
      </c>
      <c r="E54" s="172">
        <v>480</v>
      </c>
      <c r="F54" s="172">
        <v>480</v>
      </c>
      <c r="G54" s="172">
        <v>480</v>
      </c>
      <c r="H54" s="172">
        <v>480</v>
      </c>
      <c r="I54" s="34"/>
      <c r="J54" s="77">
        <f t="shared" si="8"/>
        <v>2780</v>
      </c>
    </row>
    <row r="55" spans="2:10">
      <c r="B55" s="23"/>
      <c r="C55" s="27" t="s">
        <v>152</v>
      </c>
      <c r="D55" s="172">
        <v>400</v>
      </c>
      <c r="E55" s="172">
        <v>400</v>
      </c>
      <c r="F55" s="172">
        <v>400</v>
      </c>
      <c r="G55" s="172">
        <v>400</v>
      </c>
      <c r="H55" s="172">
        <v>400</v>
      </c>
      <c r="J55" s="77">
        <f t="shared" si="8"/>
        <v>2000</v>
      </c>
    </row>
    <row r="56" spans="2:10">
      <c r="B56" s="23"/>
      <c r="C56" s="88" t="s">
        <v>49</v>
      </c>
      <c r="D56" s="89">
        <f>SUM(D53:D55)</f>
        <v>2060</v>
      </c>
      <c r="E56" s="89">
        <f t="shared" ref="E56:H56" si="9">SUM(E53:E55)</f>
        <v>880</v>
      </c>
      <c r="F56" s="89">
        <f t="shared" si="9"/>
        <v>880</v>
      </c>
      <c r="G56" s="89">
        <f t="shared" si="9"/>
        <v>880</v>
      </c>
      <c r="H56" s="89">
        <f t="shared" si="9"/>
        <v>880</v>
      </c>
      <c r="J56" s="89">
        <f t="shared" si="8"/>
        <v>5580</v>
      </c>
    </row>
    <row r="57" spans="2:10">
      <c r="B57" s="23"/>
      <c r="C57" s="90" t="s">
        <v>50</v>
      </c>
      <c r="D57" s="91" t="s">
        <v>13</v>
      </c>
      <c r="E57" s="76"/>
      <c r="F57" s="76"/>
      <c r="G57" s="76"/>
      <c r="H57" s="76"/>
      <c r="J57" s="77"/>
    </row>
    <row r="58" spans="2:10">
      <c r="B58" s="23"/>
      <c r="C58" s="86" t="s">
        <v>153</v>
      </c>
      <c r="D58" s="77"/>
      <c r="E58" s="77"/>
      <c r="F58" s="77"/>
      <c r="G58" s="77"/>
      <c r="H58" s="77"/>
      <c r="I58" s="34">
        <v>5106000</v>
      </c>
      <c r="J58" s="77">
        <f t="shared" si="8"/>
        <v>0</v>
      </c>
    </row>
    <row r="59" spans="2:10">
      <c r="B59" s="23"/>
      <c r="C59" s="10" t="s">
        <v>147</v>
      </c>
      <c r="D59" s="173">
        <v>162929</v>
      </c>
      <c r="E59" s="173">
        <v>1075217</v>
      </c>
      <c r="F59" s="173">
        <v>2385156</v>
      </c>
      <c r="G59" s="173">
        <v>0</v>
      </c>
      <c r="H59" s="173">
        <v>0</v>
      </c>
      <c r="I59" s="34">
        <v>22500000</v>
      </c>
      <c r="J59" s="77">
        <f t="shared" si="8"/>
        <v>3623302</v>
      </c>
    </row>
    <row r="60" spans="2:10">
      <c r="B60" s="23"/>
      <c r="C60" s="10" t="s">
        <v>148</v>
      </c>
      <c r="D60" s="172">
        <v>0</v>
      </c>
      <c r="E60" s="172">
        <v>0</v>
      </c>
      <c r="F60" s="172">
        <v>0</v>
      </c>
      <c r="G60" s="172">
        <v>0</v>
      </c>
      <c r="H60" s="172">
        <v>0</v>
      </c>
      <c r="I60" s="34">
        <v>75000000</v>
      </c>
      <c r="J60" s="77">
        <f t="shared" si="8"/>
        <v>0</v>
      </c>
    </row>
    <row r="61" spans="2:10">
      <c r="B61" s="23"/>
      <c r="C61" s="10" t="s">
        <v>149</v>
      </c>
      <c r="D61" s="172">
        <v>0</v>
      </c>
      <c r="E61" s="172">
        <v>0</v>
      </c>
      <c r="F61" s="172">
        <v>1005000</v>
      </c>
      <c r="G61" s="172">
        <v>0</v>
      </c>
      <c r="H61" s="172">
        <v>0</v>
      </c>
      <c r="J61" s="77">
        <f t="shared" si="8"/>
        <v>1005000</v>
      </c>
    </row>
    <row r="62" spans="2:10">
      <c r="B62" s="23"/>
      <c r="C62" s="88" t="s">
        <v>154</v>
      </c>
      <c r="D62" s="89">
        <f>SUM(D58:D61)</f>
        <v>162929</v>
      </c>
      <c r="E62" s="89">
        <f t="shared" ref="E62:H62" si="10">SUM(E58:E61)</f>
        <v>1075217</v>
      </c>
      <c r="F62" s="89">
        <f t="shared" si="10"/>
        <v>3390156</v>
      </c>
      <c r="G62" s="89">
        <f t="shared" si="10"/>
        <v>0</v>
      </c>
      <c r="H62" s="89">
        <f t="shared" si="10"/>
        <v>0</v>
      </c>
      <c r="J62" s="89">
        <f t="shared" si="8"/>
        <v>4628302</v>
      </c>
    </row>
    <row r="63" spans="2:10">
      <c r="B63" s="23"/>
      <c r="C63" s="90" t="s">
        <v>155</v>
      </c>
      <c r="D63" s="91" t="s">
        <v>13</v>
      </c>
      <c r="E63" s="76"/>
      <c r="F63" s="76"/>
      <c r="G63" s="76"/>
      <c r="H63" s="76"/>
      <c r="J63" s="77"/>
    </row>
    <row r="64" spans="2:10">
      <c r="B64" s="23"/>
      <c r="C64" s="86" t="s">
        <v>156</v>
      </c>
      <c r="D64" s="77"/>
      <c r="E64" s="77"/>
      <c r="F64" s="77"/>
      <c r="G64" s="77"/>
      <c r="H64" s="77"/>
      <c r="I64" s="34">
        <v>375000</v>
      </c>
      <c r="J64" s="77">
        <f t="shared" si="8"/>
        <v>0</v>
      </c>
    </row>
    <row r="65" spans="2:10">
      <c r="B65" s="23"/>
      <c r="C65" s="10" t="s">
        <v>147</v>
      </c>
      <c r="D65" s="172">
        <v>0</v>
      </c>
      <c r="E65" s="172">
        <v>243919</v>
      </c>
      <c r="F65" s="172">
        <v>132258</v>
      </c>
      <c r="G65" s="172">
        <v>0</v>
      </c>
      <c r="H65" s="172">
        <v>0</v>
      </c>
      <c r="I65" s="34">
        <v>781250</v>
      </c>
      <c r="J65" s="77">
        <f t="shared" si="8"/>
        <v>376177</v>
      </c>
    </row>
    <row r="66" spans="2:10">
      <c r="B66" s="23"/>
      <c r="C66" s="10" t="s">
        <v>148</v>
      </c>
      <c r="D66" s="172">
        <v>0</v>
      </c>
      <c r="E66" s="172">
        <v>0</v>
      </c>
      <c r="F66" s="172">
        <v>0</v>
      </c>
      <c r="G66" s="172">
        <v>0</v>
      </c>
      <c r="H66" s="172">
        <v>0</v>
      </c>
      <c r="I66" s="34">
        <v>2083335</v>
      </c>
      <c r="J66" s="77">
        <f t="shared" si="8"/>
        <v>0</v>
      </c>
    </row>
    <row r="67" spans="2:10">
      <c r="B67" s="23"/>
      <c r="C67" s="10" t="s">
        <v>149</v>
      </c>
      <c r="D67" s="172">
        <v>0</v>
      </c>
      <c r="E67" s="172">
        <v>0</v>
      </c>
      <c r="F67" s="172">
        <v>30000</v>
      </c>
      <c r="G67" s="172">
        <v>0</v>
      </c>
      <c r="H67" s="172">
        <v>0</v>
      </c>
      <c r="J67" s="77">
        <f t="shared" si="8"/>
        <v>30000</v>
      </c>
    </row>
    <row r="68" spans="2:10">
      <c r="B68" s="23"/>
      <c r="C68" s="10"/>
      <c r="D68" s="172"/>
      <c r="E68" s="172"/>
      <c r="F68" s="172"/>
      <c r="G68" s="172"/>
      <c r="H68" s="172"/>
      <c r="J68" s="77"/>
    </row>
    <row r="69" spans="2:10">
      <c r="B69" s="23"/>
      <c r="C69" s="10"/>
      <c r="D69" s="172"/>
      <c r="E69" s="172"/>
      <c r="F69" s="172"/>
      <c r="G69" s="172"/>
      <c r="H69" s="172"/>
      <c r="J69" s="77"/>
    </row>
    <row r="70" spans="2:10">
      <c r="B70" s="23"/>
      <c r="C70" s="10"/>
      <c r="D70" s="172"/>
      <c r="E70" s="172"/>
      <c r="F70" s="172"/>
      <c r="G70" s="172"/>
      <c r="H70" s="172"/>
      <c r="J70" s="77"/>
    </row>
    <row r="71" spans="2:10">
      <c r="B71" s="23"/>
      <c r="C71" s="10"/>
      <c r="D71" s="172"/>
      <c r="E71" s="172"/>
      <c r="F71" s="172"/>
      <c r="G71" s="172"/>
      <c r="H71" s="172"/>
      <c r="J71" s="77"/>
    </row>
    <row r="72" spans="2:10">
      <c r="B72" s="23"/>
      <c r="C72" s="83"/>
      <c r="D72" s="77"/>
      <c r="E72" s="87"/>
      <c r="F72" s="87"/>
      <c r="G72" s="87"/>
      <c r="H72" s="87"/>
      <c r="J72" s="77">
        <f t="shared" si="8"/>
        <v>0</v>
      </c>
    </row>
    <row r="73" spans="2:10">
      <c r="B73" s="23"/>
      <c r="C73" s="76"/>
      <c r="D73" s="77"/>
      <c r="E73" s="87"/>
      <c r="F73" s="87"/>
      <c r="G73" s="87"/>
      <c r="H73" s="87"/>
      <c r="J73" s="77">
        <f t="shared" si="8"/>
        <v>0</v>
      </c>
    </row>
    <row r="74" spans="2:10">
      <c r="B74" s="24"/>
      <c r="C74" s="88" t="s">
        <v>57</v>
      </c>
      <c r="D74" s="89">
        <f>SUM(D64:D73)</f>
        <v>0</v>
      </c>
      <c r="E74" s="89">
        <f>SUM(E64:E73)</f>
        <v>243919</v>
      </c>
      <c r="F74" s="89">
        <f>SUM(F64:F73)</f>
        <v>162258</v>
      </c>
      <c r="G74" s="89">
        <f>SUM(G64:G73)</f>
        <v>0</v>
      </c>
      <c r="H74" s="89">
        <f>SUM(H64:H73)</f>
        <v>0</v>
      </c>
      <c r="J74" s="89">
        <f t="shared" si="8"/>
        <v>406177</v>
      </c>
    </row>
    <row r="75" spans="2:10">
      <c r="B75" s="24"/>
      <c r="C75" s="88" t="s">
        <v>58</v>
      </c>
      <c r="D75" s="89">
        <f>SUM(D74,D62,D56,D51,D45,D34,D20)</f>
        <v>1080025</v>
      </c>
      <c r="E75" s="89">
        <f>SUM(E74,E62,E56,E51,E45,E34,E20)</f>
        <v>4292403</v>
      </c>
      <c r="F75" s="89">
        <f>SUM(F74,F62,F56,F51,F45,F34,F20)</f>
        <v>9599804</v>
      </c>
      <c r="G75" s="89">
        <f>SUM(G74,G62,G56,G51,G45,G34,G20)</f>
        <v>134049</v>
      </c>
      <c r="H75" s="89">
        <f>SUM(H74,H62,H56,H51,H45,H34,H20)</f>
        <v>140707</v>
      </c>
      <c r="J75" s="89">
        <f t="shared" si="8"/>
        <v>15246988</v>
      </c>
    </row>
    <row r="76" spans="2:10">
      <c r="B76" s="6"/>
      <c r="D76"/>
      <c r="E76"/>
      <c r="H76"/>
      <c r="J76" t="s">
        <v>42</v>
      </c>
    </row>
    <row r="77" spans="2:10" ht="30">
      <c r="B77" s="67" t="s">
        <v>59</v>
      </c>
      <c r="C77" s="17" t="s">
        <v>59</v>
      </c>
      <c r="D77" s="18"/>
      <c r="E77" s="18"/>
      <c r="F77" s="18"/>
      <c r="G77" s="18"/>
      <c r="H77" s="18"/>
      <c r="J77" s="18" t="s">
        <v>42</v>
      </c>
    </row>
    <row r="78" spans="2:10">
      <c r="B78" s="23"/>
      <c r="C78" s="171" t="s">
        <v>157</v>
      </c>
      <c r="D78" s="172">
        <v>9055</v>
      </c>
      <c r="E78" s="11">
        <v>9508</v>
      </c>
      <c r="F78" s="11">
        <v>9984</v>
      </c>
      <c r="G78" s="11">
        <v>10483</v>
      </c>
      <c r="H78" s="11">
        <v>11007</v>
      </c>
      <c r="J78" s="77">
        <f>SUM(D78:H78)</f>
        <v>50037</v>
      </c>
    </row>
    <row r="79" spans="2:10">
      <c r="B79" s="23"/>
      <c r="C79" s="83"/>
      <c r="D79" s="91"/>
      <c r="E79" s="76"/>
      <c r="F79" s="76"/>
      <c r="G79" s="76"/>
      <c r="H79" s="76"/>
      <c r="J79" s="77">
        <f t="shared" ref="J79:J80" si="11">SUM(D79:H79)</f>
        <v>0</v>
      </c>
    </row>
    <row r="80" spans="2:10">
      <c r="B80" s="24"/>
      <c r="C80" s="88" t="s">
        <v>61</v>
      </c>
      <c r="D80" s="89">
        <f>SUM(D78:D79)</f>
        <v>9055</v>
      </c>
      <c r="E80" s="89">
        <f t="shared" ref="E80:H80" si="12">SUM(E78:E79)</f>
        <v>9508</v>
      </c>
      <c r="F80" s="89">
        <f t="shared" si="12"/>
        <v>9984</v>
      </c>
      <c r="G80" s="89">
        <f t="shared" si="12"/>
        <v>10483</v>
      </c>
      <c r="H80" s="89">
        <f t="shared" si="12"/>
        <v>11007</v>
      </c>
      <c r="J80" s="89">
        <f t="shared" si="11"/>
        <v>50037</v>
      </c>
    </row>
    <row r="81" spans="2:10" ht="15.75" thickBot="1">
      <c r="B81" s="6"/>
      <c r="D81"/>
      <c r="E81"/>
      <c r="H81"/>
      <c r="J81" t="s">
        <v>42</v>
      </c>
    </row>
    <row r="82" spans="2:10" s="1" customFormat="1" ht="30.75" thickBot="1">
      <c r="B82" s="94" t="s">
        <v>62</v>
      </c>
      <c r="C82" s="94"/>
      <c r="D82" s="95">
        <f>SUM(D80,D75)</f>
        <v>1089080</v>
      </c>
      <c r="E82" s="95">
        <f t="shared" ref="E82:J82" si="13">SUM(E80,E75)</f>
        <v>4301911</v>
      </c>
      <c r="F82" s="95">
        <f t="shared" si="13"/>
        <v>9609788</v>
      </c>
      <c r="G82" s="95">
        <f t="shared" si="13"/>
        <v>144532</v>
      </c>
      <c r="H82" s="95">
        <f t="shared" si="13"/>
        <v>151714</v>
      </c>
      <c r="I82">
        <f>SUM(I80,I75)</f>
        <v>0</v>
      </c>
      <c r="J82" s="95">
        <f t="shared" si="13"/>
        <v>15297025</v>
      </c>
    </row>
    <row r="83" spans="2:10">
      <c r="B83" s="6"/>
    </row>
    <row r="84" spans="2:10">
      <c r="B84" s="6"/>
    </row>
    <row r="85" spans="2:10">
      <c r="B85" s="6"/>
    </row>
    <row r="86" spans="2:10">
      <c r="B86" s="6"/>
    </row>
    <row r="87" spans="2:10">
      <c r="B87" s="6"/>
    </row>
    <row r="88" spans="2:10">
      <c r="B88" s="6"/>
    </row>
    <row r="89" spans="2:10">
      <c r="B89" s="6"/>
    </row>
    <row r="90" spans="2:10">
      <c r="B90" s="6"/>
    </row>
    <row r="91" spans="2:10">
      <c r="B91" s="6"/>
    </row>
    <row r="92" spans="2:10">
      <c r="B92" s="6"/>
    </row>
    <row r="93" spans="2:10">
      <c r="B93" s="6"/>
    </row>
    <row r="94" spans="2:10">
      <c r="B94" s="6"/>
    </row>
    <row r="95" spans="2:10">
      <c r="B95" s="6"/>
    </row>
    <row r="96" spans="2:10">
      <c r="B96" s="6"/>
    </row>
    <row r="97" spans="2:2">
      <c r="B97" s="6"/>
    </row>
  </sheetData>
  <pageMargins left="0.7" right="0.7" top="0.75" bottom="0.75" header="0.3" footer="0.3"/>
  <pageSetup scale="89" fitToHeight="0" orientation="landscape" r:id="rId1"/>
  <ignoredErrors>
    <ignoredError sqref="J8 J38:J44 J53 J58:J60 J64:J66"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454D4-4207-4ABB-899D-EC5FA1F6E7D1}">
  <sheetPr>
    <tabColor theme="9" tint="0.39997558519241921"/>
    <pageSetUpPr fitToPage="1"/>
  </sheetPr>
  <dimension ref="B2:AM97"/>
  <sheetViews>
    <sheetView showGridLines="0" zoomScale="85" zoomScaleNormal="85" workbookViewId="0">
      <pane xSplit="3" ySplit="6" topLeftCell="D52" activePane="bottomRight" state="frozen"/>
      <selection pane="bottomRight" activeCell="J66" sqref="J66:J70"/>
      <selection pane="bottomLeft" activeCell="S78" sqref="S78"/>
      <selection pane="topRight" activeCell="S78" sqref="S78"/>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customWidth="1"/>
    <col min="10" max="10" width="14.5703125" customWidth="1"/>
    <col min="11" max="11" width="10.140625" customWidth="1"/>
  </cols>
  <sheetData>
    <row r="2" spans="2:39" ht="23.25">
      <c r="B2" s="30" t="s">
        <v>0</v>
      </c>
    </row>
    <row r="3" spans="2:39">
      <c r="B3" s="5" t="s">
        <v>1</v>
      </c>
    </row>
    <row r="4" spans="2:39">
      <c r="B4" s="5"/>
    </row>
    <row r="5" spans="2:39" ht="18.75">
      <c r="B5" s="68" t="s">
        <v>2</v>
      </c>
      <c r="C5" s="69"/>
      <c r="D5" s="69"/>
      <c r="E5" s="69"/>
      <c r="F5" s="69"/>
      <c r="G5" s="69"/>
      <c r="H5" s="69"/>
      <c r="I5" s="69"/>
      <c r="J5" s="70"/>
    </row>
    <row r="6" spans="2:39">
      <c r="B6" s="71" t="s">
        <v>3</v>
      </c>
      <c r="C6" s="71" t="s">
        <v>4</v>
      </c>
      <c r="D6" s="71" t="s">
        <v>5</v>
      </c>
      <c r="E6" s="72" t="s">
        <v>6</v>
      </c>
      <c r="F6" s="72" t="s">
        <v>7</v>
      </c>
      <c r="G6" s="72" t="s">
        <v>8</v>
      </c>
      <c r="H6" s="73" t="s">
        <v>9</v>
      </c>
      <c r="I6" s="74"/>
      <c r="J6" s="75" t="s">
        <v>10</v>
      </c>
    </row>
    <row r="7" spans="2:39" s="5" customFormat="1">
      <c r="B7" s="22" t="s">
        <v>11</v>
      </c>
      <c r="C7" s="26" t="s">
        <v>12</v>
      </c>
      <c r="D7" s="76" t="s">
        <v>13</v>
      </c>
      <c r="E7" s="76" t="s">
        <v>13</v>
      </c>
      <c r="F7" s="76" t="s">
        <v>13</v>
      </c>
      <c r="G7" s="76"/>
      <c r="H7" s="76" t="s">
        <v>13</v>
      </c>
      <c r="I7"/>
      <c r="J7" s="18" t="s">
        <v>13</v>
      </c>
      <c r="K7"/>
      <c r="L7"/>
      <c r="M7"/>
      <c r="N7"/>
      <c r="O7"/>
      <c r="P7"/>
      <c r="Q7"/>
      <c r="R7"/>
      <c r="S7"/>
      <c r="T7"/>
      <c r="U7"/>
      <c r="V7"/>
      <c r="W7"/>
      <c r="X7"/>
      <c r="Y7"/>
      <c r="Z7"/>
      <c r="AA7"/>
      <c r="AB7"/>
      <c r="AC7"/>
      <c r="AD7"/>
      <c r="AE7"/>
      <c r="AF7"/>
      <c r="AG7"/>
      <c r="AH7"/>
      <c r="AI7"/>
      <c r="AJ7"/>
      <c r="AK7"/>
      <c r="AL7"/>
      <c r="AM7"/>
    </row>
    <row r="8" spans="2:39">
      <c r="B8" s="23"/>
      <c r="C8" s="96"/>
      <c r="D8" s="97"/>
      <c r="E8" s="97"/>
      <c r="F8" s="97"/>
      <c r="G8" s="97"/>
      <c r="H8" s="97"/>
      <c r="I8" s="34">
        <v>450000</v>
      </c>
      <c r="J8" s="77">
        <f>SUM(D8:H8)</f>
        <v>0</v>
      </c>
      <c r="L8" s="78"/>
      <c r="M8" s="107"/>
      <c r="N8" s="107"/>
      <c r="O8" s="107"/>
      <c r="P8" s="107"/>
      <c r="Q8" s="107"/>
    </row>
    <row r="9" spans="2:39">
      <c r="B9" s="23"/>
      <c r="C9" s="98"/>
      <c r="D9" s="97"/>
      <c r="E9" s="97"/>
      <c r="F9" s="97"/>
      <c r="G9" s="97"/>
      <c r="H9" s="97"/>
      <c r="I9" s="34"/>
      <c r="J9" s="77">
        <f t="shared" ref="J9:J19" si="0">SUM(D9:H9)</f>
        <v>0</v>
      </c>
      <c r="L9" s="78"/>
      <c r="M9" s="108"/>
      <c r="N9" s="108"/>
      <c r="O9" s="108"/>
      <c r="P9" s="108"/>
      <c r="Q9" s="108"/>
    </row>
    <row r="10" spans="2:39">
      <c r="B10" s="23"/>
      <c r="C10" s="96"/>
      <c r="D10" s="97"/>
      <c r="E10" s="97"/>
      <c r="F10" s="97"/>
      <c r="G10" s="97"/>
      <c r="H10" s="97"/>
      <c r="I10" s="34"/>
      <c r="J10" s="77">
        <f t="shared" si="0"/>
        <v>0</v>
      </c>
      <c r="L10" s="78"/>
      <c r="M10" s="108"/>
      <c r="N10" s="108"/>
      <c r="O10" s="108"/>
      <c r="P10" s="108"/>
      <c r="Q10" s="108"/>
    </row>
    <row r="11" spans="2:39">
      <c r="B11" s="23"/>
      <c r="C11" s="96"/>
      <c r="D11" s="97"/>
      <c r="E11" s="97"/>
      <c r="F11" s="97"/>
      <c r="G11" s="97"/>
      <c r="H11" s="97"/>
      <c r="I11" s="34"/>
      <c r="J11" s="77">
        <f t="shared" si="0"/>
        <v>0</v>
      </c>
      <c r="L11" s="78"/>
      <c r="M11" s="108"/>
      <c r="N11" s="108"/>
      <c r="O11" s="108"/>
      <c r="P11" s="108"/>
      <c r="Q11" s="108"/>
    </row>
    <row r="12" spans="2:39">
      <c r="B12" s="23"/>
      <c r="C12" s="96"/>
      <c r="D12" s="97"/>
      <c r="E12" s="97"/>
      <c r="F12" s="97"/>
      <c r="G12" s="97"/>
      <c r="H12" s="97"/>
      <c r="I12" s="34"/>
      <c r="J12" s="77">
        <f t="shared" si="0"/>
        <v>0</v>
      </c>
      <c r="L12" s="78"/>
      <c r="M12" s="108"/>
      <c r="N12" s="108"/>
      <c r="O12" s="108"/>
      <c r="P12" s="108"/>
      <c r="Q12" s="108"/>
    </row>
    <row r="13" spans="2:39">
      <c r="B13" s="23"/>
      <c r="C13" s="96"/>
      <c r="D13" s="97"/>
      <c r="E13" s="97"/>
      <c r="F13" s="97"/>
      <c r="G13" s="97"/>
      <c r="H13" s="97"/>
      <c r="I13" s="34"/>
      <c r="J13" s="77">
        <f t="shared" si="0"/>
        <v>0</v>
      </c>
      <c r="L13" s="78"/>
      <c r="M13" s="108"/>
      <c r="N13" s="108"/>
      <c r="O13" s="108"/>
      <c r="P13" s="108"/>
      <c r="Q13" s="108"/>
    </row>
    <row r="14" spans="2:39">
      <c r="B14" s="23"/>
      <c r="C14" s="83"/>
      <c r="D14" s="77"/>
      <c r="E14" s="77"/>
      <c r="F14" s="77"/>
      <c r="G14" s="77"/>
      <c r="H14" s="77"/>
      <c r="I14" s="34"/>
      <c r="J14" s="77">
        <f t="shared" si="0"/>
        <v>0</v>
      </c>
      <c r="L14" s="78"/>
      <c r="M14" s="108"/>
      <c r="N14" s="108"/>
      <c r="O14" s="108"/>
      <c r="P14" s="108"/>
      <c r="Q14" s="108"/>
    </row>
    <row r="15" spans="2:39">
      <c r="B15" s="23"/>
      <c r="C15" s="83"/>
      <c r="D15" s="77"/>
      <c r="E15" s="77"/>
      <c r="F15" s="77"/>
      <c r="G15" s="77"/>
      <c r="H15" s="77"/>
      <c r="I15" s="34"/>
      <c r="J15" s="77">
        <f t="shared" si="0"/>
        <v>0</v>
      </c>
      <c r="L15" s="84"/>
      <c r="M15" s="107"/>
      <c r="N15" s="107"/>
      <c r="O15" s="107"/>
      <c r="P15" s="107"/>
      <c r="Q15" s="107"/>
    </row>
    <row r="16" spans="2:39">
      <c r="B16" s="23"/>
      <c r="C16" s="83"/>
      <c r="D16" s="77"/>
      <c r="E16" s="77"/>
      <c r="F16" s="77"/>
      <c r="G16" s="77"/>
      <c r="H16" s="77"/>
      <c r="I16" s="34"/>
      <c r="J16" s="77">
        <f t="shared" si="0"/>
        <v>0</v>
      </c>
    </row>
    <row r="17" spans="2:10">
      <c r="B17" s="23"/>
      <c r="C17" s="83"/>
      <c r="D17" s="77"/>
      <c r="E17" s="77"/>
      <c r="F17" s="77"/>
      <c r="G17" s="77"/>
      <c r="H17" s="77"/>
      <c r="I17" s="34"/>
      <c r="J17" s="77">
        <f t="shared" si="0"/>
        <v>0</v>
      </c>
    </row>
    <row r="18" spans="2:10">
      <c r="B18" s="23"/>
      <c r="C18" s="83"/>
      <c r="D18" s="77"/>
      <c r="E18" s="77"/>
      <c r="F18" s="77"/>
      <c r="G18" s="77"/>
      <c r="H18" s="77"/>
      <c r="J18" s="77">
        <f t="shared" si="0"/>
        <v>0</v>
      </c>
    </row>
    <row r="19" spans="2:10">
      <c r="B19" s="23"/>
      <c r="C19" s="86"/>
      <c r="D19" s="77"/>
      <c r="E19" s="87"/>
      <c r="F19" s="87"/>
      <c r="G19" s="87"/>
      <c r="H19" s="87"/>
      <c r="J19" s="77">
        <f t="shared" si="0"/>
        <v>0</v>
      </c>
    </row>
    <row r="20" spans="2:10">
      <c r="B20" s="23"/>
      <c r="C20" s="88" t="s">
        <v>25</v>
      </c>
      <c r="D20" s="89">
        <f>SUM(D8:D19)</f>
        <v>0</v>
      </c>
      <c r="E20" s="89">
        <f t="shared" ref="E20:J20" si="1">SUM(E8:E19)</f>
        <v>0</v>
      </c>
      <c r="F20" s="89">
        <f t="shared" si="1"/>
        <v>0</v>
      </c>
      <c r="G20" s="89">
        <f t="shared" si="1"/>
        <v>0</v>
      </c>
      <c r="H20" s="89">
        <f t="shared" si="1"/>
        <v>0</v>
      </c>
      <c r="I20">
        <f t="shared" si="1"/>
        <v>450000</v>
      </c>
      <c r="J20" s="89">
        <f t="shared" si="1"/>
        <v>0</v>
      </c>
    </row>
    <row r="21" spans="2:10">
      <c r="B21" s="23"/>
      <c r="C21" s="90" t="s">
        <v>26</v>
      </c>
      <c r="D21" s="91" t="s">
        <v>13</v>
      </c>
      <c r="E21" s="76"/>
      <c r="F21" s="76"/>
      <c r="G21" s="76"/>
      <c r="H21" s="76"/>
      <c r="J21" s="18" t="s">
        <v>13</v>
      </c>
    </row>
    <row r="22" spans="2:10">
      <c r="B22" s="23"/>
      <c r="C22" s="229"/>
      <c r="D22" s="230"/>
      <c r="E22" s="230"/>
      <c r="F22" s="230"/>
      <c r="G22" s="230"/>
      <c r="H22" s="230"/>
      <c r="J22" s="99">
        <f>SUM(D22:I22)</f>
        <v>0</v>
      </c>
    </row>
    <row r="23" spans="2:10">
      <c r="B23" s="23"/>
      <c r="C23" s="229"/>
      <c r="D23" s="230"/>
      <c r="E23" s="230"/>
      <c r="F23" s="230"/>
      <c r="G23" s="230"/>
      <c r="H23" s="230"/>
      <c r="J23" s="99">
        <f t="shared" ref="J23:J33" si="2">SUM(D23:I23)</f>
        <v>0</v>
      </c>
    </row>
    <row r="24" spans="2:10">
      <c r="B24" s="23"/>
      <c r="C24" s="231"/>
      <c r="D24" s="230"/>
      <c r="E24" s="230"/>
      <c r="F24" s="230"/>
      <c r="G24" s="230"/>
      <c r="H24" s="230"/>
      <c r="J24" s="99">
        <f t="shared" si="2"/>
        <v>0</v>
      </c>
    </row>
    <row r="25" spans="2:10">
      <c r="B25" s="23"/>
      <c r="C25" s="232"/>
      <c r="D25" s="230"/>
      <c r="E25" s="230"/>
      <c r="F25" s="230"/>
      <c r="G25" s="230"/>
      <c r="H25" s="230"/>
      <c r="J25" s="99">
        <f t="shared" si="2"/>
        <v>0</v>
      </c>
    </row>
    <row r="26" spans="2:10">
      <c r="B26" s="23"/>
      <c r="C26" s="229"/>
      <c r="D26" s="230"/>
      <c r="E26" s="230"/>
      <c r="F26" s="230"/>
      <c r="G26" s="230"/>
      <c r="H26" s="230"/>
      <c r="J26" s="99">
        <f t="shared" si="2"/>
        <v>0</v>
      </c>
    </row>
    <row r="27" spans="2:10">
      <c r="B27" s="23"/>
      <c r="C27" s="229"/>
      <c r="D27" s="230"/>
      <c r="E27" s="230"/>
      <c r="F27" s="230"/>
      <c r="G27" s="230"/>
      <c r="H27" s="230"/>
      <c r="J27" s="99">
        <f t="shared" si="2"/>
        <v>0</v>
      </c>
    </row>
    <row r="28" spans="2:10">
      <c r="B28" s="23"/>
      <c r="C28" s="90"/>
      <c r="D28" s="91"/>
      <c r="E28" s="76"/>
      <c r="F28" s="76"/>
      <c r="G28" s="76"/>
      <c r="H28" s="76"/>
      <c r="J28" s="99">
        <f t="shared" si="2"/>
        <v>0</v>
      </c>
    </row>
    <row r="29" spans="2:10">
      <c r="B29" s="23"/>
      <c r="C29" s="90"/>
      <c r="D29" s="91"/>
      <c r="E29" s="76"/>
      <c r="F29" s="76"/>
      <c r="G29" s="76"/>
      <c r="H29" s="76"/>
      <c r="J29" s="99">
        <f t="shared" si="2"/>
        <v>0</v>
      </c>
    </row>
    <row r="30" spans="2:10">
      <c r="B30" s="23"/>
      <c r="C30" s="90"/>
      <c r="D30" s="91"/>
      <c r="E30" s="76"/>
      <c r="F30" s="76"/>
      <c r="G30" s="76"/>
      <c r="H30" s="76"/>
      <c r="J30" s="99">
        <f t="shared" si="2"/>
        <v>0</v>
      </c>
    </row>
    <row r="31" spans="2:10">
      <c r="B31" s="23"/>
      <c r="C31" s="83"/>
      <c r="D31" s="77"/>
      <c r="E31" s="77"/>
      <c r="F31" s="77"/>
      <c r="G31" s="77"/>
      <c r="H31" s="77"/>
      <c r="J31" s="99">
        <f t="shared" si="2"/>
        <v>0</v>
      </c>
    </row>
    <row r="32" spans="2:10">
      <c r="B32" s="23"/>
      <c r="C32" s="83"/>
      <c r="D32" s="77"/>
      <c r="E32" s="77"/>
      <c r="F32" s="77"/>
      <c r="G32" s="77"/>
      <c r="H32" s="77"/>
      <c r="J32" s="99">
        <f t="shared" si="2"/>
        <v>0</v>
      </c>
    </row>
    <row r="33" spans="2:10">
      <c r="B33" s="23"/>
      <c r="C33" s="76"/>
      <c r="D33" s="77"/>
      <c r="E33" s="87"/>
      <c r="F33" s="87"/>
      <c r="G33" s="87"/>
      <c r="H33" s="87"/>
      <c r="J33" s="99">
        <f t="shared" si="2"/>
        <v>0</v>
      </c>
    </row>
    <row r="34" spans="2:10">
      <c r="B34" s="23"/>
      <c r="C34" s="88" t="s">
        <v>32</v>
      </c>
      <c r="D34" s="89">
        <f>SUM(D31:D33)</f>
        <v>0</v>
      </c>
      <c r="E34" s="89">
        <f t="shared" ref="E34:I34" si="3">SUM(E31:E33)</f>
        <v>0</v>
      </c>
      <c r="F34" s="89">
        <f t="shared" si="3"/>
        <v>0</v>
      </c>
      <c r="G34" s="89">
        <f t="shared" si="3"/>
        <v>0</v>
      </c>
      <c r="H34" s="89">
        <f t="shared" si="3"/>
        <v>0</v>
      </c>
      <c r="I34">
        <f t="shared" si="3"/>
        <v>0</v>
      </c>
      <c r="J34" s="89">
        <f>SUM(J22:J33)</f>
        <v>0</v>
      </c>
    </row>
    <row r="35" spans="2:10">
      <c r="B35" s="23"/>
      <c r="C35" s="90" t="s">
        <v>33</v>
      </c>
      <c r="D35" s="91" t="s">
        <v>13</v>
      </c>
      <c r="E35" s="76"/>
      <c r="F35" s="76"/>
      <c r="G35" s="76"/>
      <c r="H35" s="76"/>
      <c r="J35" s="18" t="s">
        <v>13</v>
      </c>
    </row>
    <row r="36" spans="2:10">
      <c r="B36" s="23"/>
      <c r="C36" s="233"/>
      <c r="D36" s="234"/>
      <c r="E36" s="234"/>
      <c r="F36" s="234"/>
      <c r="G36" s="234"/>
      <c r="H36" s="234"/>
      <c r="J36" s="77">
        <f t="shared" ref="J36:J37" si="4">SUM(D36:H36)</f>
        <v>0</v>
      </c>
    </row>
    <row r="37" spans="2:10">
      <c r="B37" s="23"/>
      <c r="C37" s="233"/>
      <c r="D37" s="235"/>
      <c r="E37" s="235"/>
      <c r="F37" s="235"/>
      <c r="G37" s="235"/>
      <c r="H37" s="235"/>
      <c r="J37" s="77">
        <f t="shared" si="4"/>
        <v>0</v>
      </c>
    </row>
    <row r="38" spans="2:10">
      <c r="B38" s="23"/>
      <c r="C38" s="233"/>
      <c r="D38" s="234"/>
      <c r="E38" s="234"/>
      <c r="F38" s="234"/>
      <c r="G38" s="234"/>
      <c r="H38" s="234"/>
      <c r="I38" s="34">
        <v>2000</v>
      </c>
      <c r="J38" s="77">
        <f>SUM(D38:H38)</f>
        <v>0</v>
      </c>
    </row>
    <row r="39" spans="2:10">
      <c r="B39" s="23"/>
      <c r="C39" s="233"/>
      <c r="D39" s="234"/>
      <c r="E39" s="234"/>
      <c r="F39" s="234"/>
      <c r="G39" s="234"/>
      <c r="H39" s="234"/>
      <c r="I39" s="34">
        <v>250</v>
      </c>
      <c r="J39" s="77">
        <f t="shared" ref="J39:J44" si="5">SUM(D39:H39)</f>
        <v>0</v>
      </c>
    </row>
    <row r="40" spans="2:10">
      <c r="B40" s="23"/>
      <c r="C40" s="233"/>
      <c r="D40" s="234"/>
      <c r="E40" s="234"/>
      <c r="F40" s="234"/>
      <c r="G40" s="234"/>
      <c r="H40" s="234"/>
      <c r="I40" s="34">
        <v>2250</v>
      </c>
      <c r="J40" s="77">
        <f t="shared" si="5"/>
        <v>0</v>
      </c>
    </row>
    <row r="41" spans="2:10">
      <c r="B41" s="23"/>
      <c r="C41" s="236"/>
      <c r="D41" s="234"/>
      <c r="E41" s="234"/>
      <c r="F41" s="234"/>
      <c r="G41" s="234"/>
      <c r="H41" s="234"/>
      <c r="I41" s="34">
        <v>1243</v>
      </c>
      <c r="J41" s="77">
        <f t="shared" si="5"/>
        <v>0</v>
      </c>
    </row>
    <row r="42" spans="2:10">
      <c r="B42" s="23"/>
      <c r="C42" s="92"/>
      <c r="D42" s="77"/>
      <c r="E42" s="77"/>
      <c r="F42" s="77"/>
      <c r="G42" s="77"/>
      <c r="H42" s="77"/>
      <c r="I42" s="34">
        <v>225</v>
      </c>
      <c r="J42" s="77">
        <f t="shared" si="5"/>
        <v>0</v>
      </c>
    </row>
    <row r="43" spans="2:10">
      <c r="B43" s="23"/>
      <c r="C43" s="92"/>
      <c r="D43" s="77"/>
      <c r="E43" s="77"/>
      <c r="F43" s="77"/>
      <c r="G43" s="77"/>
      <c r="H43" s="77"/>
      <c r="I43" s="34">
        <v>400</v>
      </c>
      <c r="J43" s="77">
        <f t="shared" si="5"/>
        <v>0</v>
      </c>
    </row>
    <row r="44" spans="2:10">
      <c r="B44" s="23"/>
      <c r="C44" s="83"/>
      <c r="D44" s="77"/>
      <c r="E44" s="77"/>
      <c r="F44" s="77"/>
      <c r="G44" s="77"/>
      <c r="H44" s="77"/>
      <c r="I44" s="34">
        <v>1638</v>
      </c>
      <c r="J44" s="77">
        <f t="shared" si="5"/>
        <v>0</v>
      </c>
    </row>
    <row r="45" spans="2:10">
      <c r="B45" s="23"/>
      <c r="C45" s="88" t="s">
        <v>40</v>
      </c>
      <c r="D45" s="89">
        <f>SUM(D38:D44)</f>
        <v>0</v>
      </c>
      <c r="E45" s="89">
        <f t="shared" ref="E45:H45" si="6">SUM(E38:E44)</f>
        <v>0</v>
      </c>
      <c r="F45" s="89">
        <f t="shared" si="6"/>
        <v>0</v>
      </c>
      <c r="G45" s="89">
        <f t="shared" si="6"/>
        <v>0</v>
      </c>
      <c r="H45" s="89">
        <f t="shared" si="6"/>
        <v>0</v>
      </c>
      <c r="J45" s="89">
        <f>SUM(D45:H45)</f>
        <v>0</v>
      </c>
    </row>
    <row r="46" spans="2:10">
      <c r="B46" s="23"/>
      <c r="C46" s="90" t="s">
        <v>41</v>
      </c>
      <c r="D46" s="77"/>
      <c r="E46" s="76"/>
      <c r="F46" s="76"/>
      <c r="G46" s="76"/>
      <c r="H46" s="76"/>
      <c r="J46" s="77" t="s">
        <v>42</v>
      </c>
    </row>
    <row r="47" spans="2:10">
      <c r="B47" s="23"/>
      <c r="C47" s="83"/>
      <c r="D47" s="77"/>
      <c r="E47" s="76"/>
      <c r="F47" s="76"/>
      <c r="G47" s="76"/>
      <c r="H47" s="76"/>
      <c r="J47" s="77">
        <f>SUM(D47:H47)</f>
        <v>0</v>
      </c>
    </row>
    <row r="48" spans="2:10">
      <c r="B48" s="23"/>
      <c r="C48" s="83"/>
      <c r="D48" s="77"/>
      <c r="E48" s="76"/>
      <c r="F48" s="76"/>
      <c r="G48" s="76"/>
      <c r="H48" s="76"/>
      <c r="J48" s="77">
        <f t="shared" ref="J48:J49" si="7">SUM(D48:H48)</f>
        <v>0</v>
      </c>
    </row>
    <row r="49" spans="2:10">
      <c r="B49" s="23"/>
      <c r="C49" s="83"/>
      <c r="D49" s="77"/>
      <c r="E49" s="76"/>
      <c r="F49" s="76"/>
      <c r="G49" s="76"/>
      <c r="H49" s="76"/>
      <c r="J49" s="77">
        <f t="shared" si="7"/>
        <v>0</v>
      </c>
    </row>
    <row r="50" spans="2:10">
      <c r="B50" s="23" t="s">
        <v>44</v>
      </c>
      <c r="C50" s="91" t="s">
        <v>44</v>
      </c>
      <c r="D50" s="91" t="s">
        <v>13</v>
      </c>
      <c r="E50" s="76"/>
      <c r="F50" s="76"/>
      <c r="G50" s="76"/>
      <c r="H50" s="76"/>
      <c r="J50" s="77">
        <f t="shared" ref="J50:J75" si="8">SUM(D50:H50)</f>
        <v>0</v>
      </c>
    </row>
    <row r="51" spans="2:10">
      <c r="B51" s="23"/>
      <c r="C51" s="88" t="s">
        <v>45</v>
      </c>
      <c r="D51" s="93">
        <f>SUM(D47:D50)</f>
        <v>0</v>
      </c>
      <c r="E51" s="93">
        <f t="shared" ref="E51:H51" si="9">SUM(E47:E50)</f>
        <v>0</v>
      </c>
      <c r="F51" s="93">
        <f t="shared" si="9"/>
        <v>0</v>
      </c>
      <c r="G51" s="93">
        <f t="shared" si="9"/>
        <v>0</v>
      </c>
      <c r="H51" s="93">
        <f t="shared" si="9"/>
        <v>0</v>
      </c>
      <c r="J51" s="89">
        <f t="shared" si="8"/>
        <v>0</v>
      </c>
    </row>
    <row r="52" spans="2:10">
      <c r="B52" s="23"/>
      <c r="C52" s="90" t="s">
        <v>46</v>
      </c>
      <c r="D52" s="91" t="s">
        <v>13</v>
      </c>
      <c r="E52" s="76"/>
      <c r="F52" s="76"/>
      <c r="G52" s="76"/>
      <c r="H52" s="76"/>
      <c r="J52" s="77"/>
    </row>
    <row r="53" spans="2:10">
      <c r="B53" s="23"/>
      <c r="C53" s="83"/>
      <c r="D53" s="77"/>
      <c r="E53" s="77"/>
      <c r="F53" s="77"/>
      <c r="G53" s="77"/>
      <c r="H53" s="77"/>
      <c r="I53" s="34">
        <v>5000</v>
      </c>
      <c r="J53" s="77">
        <f t="shared" si="8"/>
        <v>0</v>
      </c>
    </row>
    <row r="54" spans="2:10">
      <c r="B54" s="23"/>
      <c r="C54" s="83"/>
      <c r="D54" s="77"/>
      <c r="E54" s="77"/>
      <c r="F54" s="77"/>
      <c r="G54" s="77"/>
      <c r="H54" s="77"/>
      <c r="I54" s="34"/>
      <c r="J54" s="77">
        <f t="shared" si="8"/>
        <v>0</v>
      </c>
    </row>
    <row r="55" spans="2:10">
      <c r="B55" s="23"/>
      <c r="C55" s="83"/>
      <c r="D55" s="77"/>
      <c r="E55" s="87"/>
      <c r="F55" s="87"/>
      <c r="G55" s="87"/>
      <c r="H55" s="87"/>
      <c r="J55" s="77">
        <f t="shared" si="8"/>
        <v>0</v>
      </c>
    </row>
    <row r="56" spans="2:10">
      <c r="B56" s="23"/>
      <c r="C56" s="88" t="s">
        <v>49</v>
      </c>
      <c r="D56" s="89">
        <f>SUM(D53:D55)</f>
        <v>0</v>
      </c>
      <c r="E56" s="89">
        <f t="shared" ref="E56:H56" si="10">SUM(E53:E55)</f>
        <v>0</v>
      </c>
      <c r="F56" s="89">
        <f t="shared" si="10"/>
        <v>0</v>
      </c>
      <c r="G56" s="89">
        <f t="shared" si="10"/>
        <v>0</v>
      </c>
      <c r="H56" s="89">
        <f t="shared" si="10"/>
        <v>0</v>
      </c>
      <c r="J56" s="89">
        <f t="shared" si="8"/>
        <v>0</v>
      </c>
    </row>
    <row r="57" spans="2:10">
      <c r="B57" s="23"/>
      <c r="C57" s="90" t="s">
        <v>50</v>
      </c>
      <c r="D57" s="91" t="s">
        <v>13</v>
      </c>
      <c r="E57" s="76"/>
      <c r="F57" s="76"/>
      <c r="G57" s="76"/>
      <c r="H57" s="76"/>
      <c r="J57" s="77"/>
    </row>
    <row r="58" spans="2:10">
      <c r="B58" s="23"/>
      <c r="C58" s="134"/>
      <c r="D58" s="128"/>
      <c r="E58" s="124"/>
      <c r="F58" s="77"/>
      <c r="G58" s="77"/>
      <c r="H58" s="77"/>
      <c r="I58" s="34">
        <v>5106000</v>
      </c>
      <c r="J58" s="77">
        <f t="shared" si="8"/>
        <v>0</v>
      </c>
    </row>
    <row r="59" spans="2:10">
      <c r="B59" s="23"/>
      <c r="C59" s="134"/>
      <c r="D59" s="128"/>
      <c r="E59" s="135"/>
      <c r="F59" s="77"/>
      <c r="G59" s="77"/>
      <c r="H59" s="77"/>
      <c r="I59" s="34">
        <v>22500000</v>
      </c>
      <c r="J59" s="77">
        <f t="shared" si="8"/>
        <v>0</v>
      </c>
    </row>
    <row r="60" spans="2:10">
      <c r="B60" s="23"/>
      <c r="C60" s="127"/>
      <c r="D60" s="128"/>
      <c r="E60" s="128"/>
      <c r="F60" s="77"/>
      <c r="G60" s="77"/>
      <c r="H60" s="77"/>
      <c r="I60" s="34">
        <v>75000000</v>
      </c>
      <c r="J60" s="77">
        <f t="shared" si="8"/>
        <v>0</v>
      </c>
    </row>
    <row r="61" spans="2:10">
      <c r="B61" s="23"/>
      <c r="C61" s="83"/>
      <c r="D61" s="77"/>
      <c r="E61" s="87"/>
      <c r="F61" s="87"/>
      <c r="G61" s="87"/>
      <c r="H61" s="87"/>
      <c r="J61" s="77">
        <f t="shared" si="8"/>
        <v>0</v>
      </c>
    </row>
    <row r="62" spans="2:10">
      <c r="B62" s="23"/>
      <c r="C62" s="88" t="s">
        <v>52</v>
      </c>
      <c r="D62" s="89">
        <f>SUM(D58:D61)</f>
        <v>0</v>
      </c>
      <c r="E62" s="89">
        <f t="shared" ref="E62:H62" si="11">SUM(E58:E61)</f>
        <v>0</v>
      </c>
      <c r="F62" s="89">
        <f t="shared" si="11"/>
        <v>0</v>
      </c>
      <c r="G62" s="89">
        <f t="shared" si="11"/>
        <v>0</v>
      </c>
      <c r="H62" s="89">
        <f t="shared" si="11"/>
        <v>0</v>
      </c>
      <c r="J62" s="89">
        <f t="shared" si="8"/>
        <v>0</v>
      </c>
    </row>
    <row r="63" spans="2:10">
      <c r="B63" s="23"/>
      <c r="C63" s="90" t="s">
        <v>53</v>
      </c>
      <c r="D63" s="91" t="s">
        <v>13</v>
      </c>
      <c r="E63" s="76"/>
      <c r="F63" s="76"/>
      <c r="G63" s="76"/>
      <c r="H63" s="76"/>
      <c r="J63" s="77"/>
    </row>
    <row r="64" spans="2:10">
      <c r="B64" s="23"/>
      <c r="C64" s="134" t="s">
        <v>158</v>
      </c>
      <c r="D64" s="135">
        <v>380578</v>
      </c>
      <c r="E64" s="135">
        <v>391995</v>
      </c>
      <c r="F64" s="135">
        <v>403755</v>
      </c>
      <c r="G64" s="135">
        <v>415868</v>
      </c>
      <c r="H64" s="135">
        <v>428344</v>
      </c>
      <c r="I64" s="34">
        <v>375000</v>
      </c>
      <c r="J64" s="77">
        <f t="shared" si="8"/>
        <v>2020540</v>
      </c>
    </row>
    <row r="65" spans="2:10">
      <c r="B65" s="23"/>
      <c r="C65" s="134" t="s">
        <v>159</v>
      </c>
      <c r="D65" s="135">
        <v>2500000</v>
      </c>
      <c r="E65" s="135">
        <v>2500000</v>
      </c>
      <c r="F65" s="135"/>
      <c r="G65" s="135"/>
      <c r="H65" s="135"/>
      <c r="I65" s="34">
        <v>781250</v>
      </c>
      <c r="J65" s="77">
        <f t="shared" si="8"/>
        <v>5000000</v>
      </c>
    </row>
    <row r="66" spans="2:10">
      <c r="B66" s="23"/>
      <c r="C66" s="83"/>
      <c r="D66" s="87"/>
      <c r="E66" s="87"/>
      <c r="F66" s="87"/>
      <c r="G66" s="87"/>
      <c r="H66" s="87"/>
      <c r="I66" s="34">
        <v>2083335</v>
      </c>
      <c r="J66" s="77">
        <f t="shared" si="8"/>
        <v>0</v>
      </c>
    </row>
    <row r="67" spans="2:10">
      <c r="B67" s="23"/>
      <c r="C67" s="83"/>
      <c r="D67" s="87"/>
      <c r="E67" s="87"/>
      <c r="F67" s="87"/>
      <c r="G67" s="87"/>
      <c r="H67" s="87"/>
      <c r="I67" s="34"/>
      <c r="J67" s="77">
        <f t="shared" si="8"/>
        <v>0</v>
      </c>
    </row>
    <row r="68" spans="2:10">
      <c r="B68" s="23"/>
      <c r="C68" s="83"/>
      <c r="D68" s="87"/>
      <c r="E68" s="87"/>
      <c r="F68" s="87"/>
      <c r="G68" s="87"/>
      <c r="H68" s="87"/>
      <c r="I68" s="34"/>
      <c r="J68" s="77">
        <f t="shared" si="8"/>
        <v>0</v>
      </c>
    </row>
    <row r="69" spans="2:10">
      <c r="B69" s="23"/>
      <c r="C69" s="83"/>
      <c r="D69" s="87"/>
      <c r="E69" s="87"/>
      <c r="F69" s="87"/>
      <c r="G69" s="87"/>
      <c r="H69" s="87"/>
      <c r="I69" s="34"/>
      <c r="J69" s="77">
        <f t="shared" si="8"/>
        <v>0</v>
      </c>
    </row>
    <row r="70" spans="2:10">
      <c r="B70" s="23"/>
      <c r="C70" s="83"/>
      <c r="D70" s="87"/>
      <c r="E70" s="87"/>
      <c r="F70" s="87"/>
      <c r="G70" s="87"/>
      <c r="H70" s="87"/>
      <c r="I70" s="34"/>
      <c r="J70" s="77">
        <f t="shared" si="8"/>
        <v>0</v>
      </c>
    </row>
    <row r="71" spans="2:10">
      <c r="B71" s="23"/>
      <c r="C71" s="83"/>
      <c r="D71" s="77"/>
      <c r="E71" s="87"/>
      <c r="F71" s="87"/>
      <c r="G71" s="87"/>
      <c r="H71" s="87"/>
      <c r="J71" s="77">
        <f t="shared" si="8"/>
        <v>0</v>
      </c>
    </row>
    <row r="72" spans="2:10">
      <c r="B72" s="23"/>
      <c r="C72" s="83"/>
      <c r="D72" s="77"/>
      <c r="E72" s="87"/>
      <c r="F72" s="87"/>
      <c r="G72" s="87"/>
      <c r="H72" s="87"/>
      <c r="J72" s="77">
        <f t="shared" si="8"/>
        <v>0</v>
      </c>
    </row>
    <row r="73" spans="2:10">
      <c r="B73" s="23"/>
      <c r="C73" s="76"/>
      <c r="D73" s="77"/>
      <c r="E73" s="87"/>
      <c r="F73" s="87"/>
      <c r="G73" s="87"/>
      <c r="H73" s="87"/>
      <c r="J73" s="77">
        <f t="shared" si="8"/>
        <v>0</v>
      </c>
    </row>
    <row r="74" spans="2:10">
      <c r="B74" s="24"/>
      <c r="C74" s="88" t="s">
        <v>57</v>
      </c>
      <c r="D74" s="89">
        <f>SUM(D64:D73)</f>
        <v>2880578</v>
      </c>
      <c r="E74" s="89">
        <f t="shared" ref="E74:H74" si="12">SUM(E64:E73)</f>
        <v>2891995</v>
      </c>
      <c r="F74" s="89">
        <f t="shared" si="12"/>
        <v>403755</v>
      </c>
      <c r="G74" s="89">
        <f t="shared" si="12"/>
        <v>415868</v>
      </c>
      <c r="H74" s="89">
        <f t="shared" si="12"/>
        <v>428344</v>
      </c>
      <c r="J74" s="89">
        <f t="shared" si="8"/>
        <v>7020540</v>
      </c>
    </row>
    <row r="75" spans="2:10">
      <c r="B75" s="24"/>
      <c r="C75" s="88" t="s">
        <v>58</v>
      </c>
      <c r="D75" s="89">
        <f>SUM(D74,D62,D56,D51,D45,D34,D20)</f>
        <v>2880578</v>
      </c>
      <c r="E75" s="89">
        <f t="shared" ref="E75:H75" si="13">SUM(E74,E62,E56,E51,E45,E34,E20)</f>
        <v>2891995</v>
      </c>
      <c r="F75" s="89">
        <f t="shared" si="13"/>
        <v>403755</v>
      </c>
      <c r="G75" s="89">
        <f t="shared" si="13"/>
        <v>415868</v>
      </c>
      <c r="H75" s="89">
        <f t="shared" si="13"/>
        <v>428344</v>
      </c>
      <c r="J75" s="89">
        <f t="shared" si="8"/>
        <v>7020540</v>
      </c>
    </row>
    <row r="76" spans="2:10">
      <c r="B76" s="6"/>
      <c r="D76"/>
      <c r="E76"/>
      <c r="H76"/>
      <c r="J76" t="s">
        <v>42</v>
      </c>
    </row>
    <row r="77" spans="2:10" ht="30">
      <c r="B77" s="67" t="s">
        <v>59</v>
      </c>
      <c r="C77" s="17" t="s">
        <v>59</v>
      </c>
      <c r="D77" s="18"/>
      <c r="E77" s="18"/>
      <c r="F77" s="18"/>
      <c r="G77" s="18"/>
      <c r="H77" s="18"/>
      <c r="J77" s="18" t="s">
        <v>42</v>
      </c>
    </row>
    <row r="78" spans="2:10">
      <c r="B78" s="23"/>
      <c r="C78" s="83"/>
      <c r="D78" s="91"/>
      <c r="E78" s="76"/>
      <c r="F78" s="76"/>
      <c r="G78" s="76"/>
      <c r="H78" s="76"/>
      <c r="J78" s="77">
        <f>SUM(D78:H78)</f>
        <v>0</v>
      </c>
    </row>
    <row r="79" spans="2:10">
      <c r="B79" s="23"/>
      <c r="C79" s="83"/>
      <c r="D79" s="91"/>
      <c r="E79" s="76"/>
      <c r="F79" s="76"/>
      <c r="G79" s="76"/>
      <c r="H79" s="76"/>
      <c r="J79" s="77">
        <f t="shared" ref="J79:J80" si="14">SUM(D79:H79)</f>
        <v>0</v>
      </c>
    </row>
    <row r="80" spans="2:10">
      <c r="B80" s="24"/>
      <c r="C80" s="88" t="s">
        <v>61</v>
      </c>
      <c r="D80" s="89">
        <f>SUM(D78:D79)</f>
        <v>0</v>
      </c>
      <c r="E80" s="89">
        <f t="shared" ref="E80:H80" si="15">SUM(E78:E79)</f>
        <v>0</v>
      </c>
      <c r="F80" s="89">
        <f t="shared" si="15"/>
        <v>0</v>
      </c>
      <c r="G80" s="89">
        <f t="shared" si="15"/>
        <v>0</v>
      </c>
      <c r="H80" s="89">
        <f t="shared" si="15"/>
        <v>0</v>
      </c>
      <c r="J80" s="89">
        <f t="shared" si="14"/>
        <v>0</v>
      </c>
    </row>
    <row r="81" spans="2:11" ht="15.75" thickBot="1">
      <c r="B81" s="6"/>
      <c r="D81"/>
      <c r="E81"/>
      <c r="H81"/>
      <c r="J81" t="s">
        <v>42</v>
      </c>
    </row>
    <row r="82" spans="2:11" s="1" customFormat="1" ht="30.75" thickBot="1">
      <c r="B82" s="94" t="s">
        <v>62</v>
      </c>
      <c r="C82" s="94"/>
      <c r="D82" s="95">
        <f>SUM(D80,D75)</f>
        <v>2880578</v>
      </c>
      <c r="E82" s="95">
        <f t="shared" ref="E82:J82" si="16">SUM(E80,E75)</f>
        <v>2891995</v>
      </c>
      <c r="F82" s="95">
        <f t="shared" si="16"/>
        <v>403755</v>
      </c>
      <c r="G82" s="95">
        <f t="shared" si="16"/>
        <v>415868</v>
      </c>
      <c r="H82" s="95">
        <f t="shared" si="16"/>
        <v>428344</v>
      </c>
      <c r="I82">
        <f>SUM(I80,I75)</f>
        <v>0</v>
      </c>
      <c r="J82" s="95">
        <f t="shared" si="16"/>
        <v>7020540</v>
      </c>
      <c r="K82" s="176"/>
    </row>
    <row r="83" spans="2:11">
      <c r="B83" s="6"/>
    </row>
    <row r="84" spans="2:11">
      <c r="B84" s="6"/>
    </row>
    <row r="85" spans="2:11">
      <c r="B85" s="6"/>
    </row>
    <row r="86" spans="2:11">
      <c r="B86" s="6"/>
    </row>
    <row r="87" spans="2:11">
      <c r="B87" s="6"/>
    </row>
    <row r="88" spans="2:11">
      <c r="B88" s="6"/>
    </row>
    <row r="89" spans="2:11">
      <c r="B89" s="6"/>
    </row>
    <row r="90" spans="2:11">
      <c r="B90" s="6"/>
    </row>
    <row r="91" spans="2:11">
      <c r="B91" s="6"/>
    </row>
    <row r="92" spans="2:11">
      <c r="B92" s="6"/>
    </row>
    <row r="93" spans="2:11">
      <c r="B93" s="6"/>
    </row>
    <row r="94" spans="2:11">
      <c r="B94" s="6"/>
    </row>
    <row r="95" spans="2:11">
      <c r="B95" s="6"/>
    </row>
    <row r="96" spans="2:11">
      <c r="B96" s="6"/>
    </row>
    <row r="97" spans="2:2">
      <c r="B97" s="6"/>
    </row>
  </sheetData>
  <pageMargins left="0.7" right="0.7" top="0.75" bottom="0.75" header="0.3" footer="0.3"/>
  <pageSetup scale="8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2.xml><?xml version="1.0" encoding="utf-8"?>
<ct:contentTypeSchema xmlns:ct="http://schemas.microsoft.com/office/2006/metadata/contentType" xmlns:ma="http://schemas.microsoft.com/office/2006/metadata/properties/metaAttributes" ct:_="" ma:_="" ma:contentTypeName="Document" ma:contentTypeID="0x010100C1407F1D9656BA419A00C793284A7AFC" ma:contentTypeVersion="14" ma:contentTypeDescription="Create a new document." ma:contentTypeScope="" ma:versionID="32b8f99b3b7e9dacbe15d95d42fae30d">
  <xsd:schema xmlns:xsd="http://www.w3.org/2001/XMLSchema" xmlns:xs="http://www.w3.org/2001/XMLSchema" xmlns:p="http://schemas.microsoft.com/office/2006/metadata/properties" xmlns:ns2="15f02fd0-0fb2-40a2-8174-233166e254fd" xmlns:ns3="617b2c23-0a31-41b1-be80-341f20ea8399" targetNamespace="http://schemas.microsoft.com/office/2006/metadata/properties" ma:root="true" ma:fieldsID="5cff6b98e558ba82dfe5389572bca395" ns2:_="" ns3:_="">
    <xsd:import namespace="15f02fd0-0fb2-40a2-8174-233166e254fd"/>
    <xsd:import namespace="617b2c23-0a31-41b1-be80-341f20ea839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LengthInSeconds" minOccurs="0"/>
                <xsd:element ref="ns2:MediaServiceDateTaken" minOccurs="0"/>
                <xsd:element ref="ns2:lcf76f155ced4ddcb4097134ff3c332f" minOccurs="0"/>
                <xsd:element ref="ns3:TaxCatchAll" minOccurs="0"/>
                <xsd:element ref="ns2:MediaServiceSearchPropertie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f02fd0-0fb2-40a2-8174-233166e254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13bb73f-e2d2-482b-8e61-3bf6a9fa62fa" ma:termSetId="09814cd3-568e-fe90-9814-8d621ff8fb84" ma:anchorId="fba54fb3-c3e1-fe81-a776-ca4b69148c4d" ma:open="true" ma:isKeyword="false">
      <xsd:complexType>
        <xsd:sequence>
          <xsd:element ref="pc:Terms" minOccurs="0" maxOccurs="1"/>
        </xsd:sequence>
      </xsd:complex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7b2c23-0a31-41b1-be80-341f20ea839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72ddc761-42e8-48f4-baef-55d995188262}" ma:internalName="TaxCatchAll" ma:showField="CatchAllData" ma:web="617b2c23-0a31-41b1-be80-341f20ea839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SharedWithUsers xmlns="617b2c23-0a31-41b1-be80-341f20ea8399">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15f02fd0-0fb2-40a2-8174-233166e254fd">
      <Terms xmlns="http://schemas.microsoft.com/office/infopath/2007/PartnerControls"/>
    </lcf76f155ced4ddcb4097134ff3c332f>
    <TaxCatchAll xmlns="617b2c23-0a31-41b1-be80-341f20ea8399" xsi:nil="true"/>
  </documentManagement>
</p:properties>
</file>

<file path=customXml/itemProps1.xml><?xml version="1.0" encoding="utf-8"?>
<ds:datastoreItem xmlns:ds="http://schemas.openxmlformats.org/officeDocument/2006/customXml" ds:itemID="{5A2572C9-94E8-4C6B-8BD4-9D0B9DF7E5AC}"/>
</file>

<file path=customXml/itemProps2.xml><?xml version="1.0" encoding="utf-8"?>
<ds:datastoreItem xmlns:ds="http://schemas.openxmlformats.org/officeDocument/2006/customXml" ds:itemID="{E9D0BE51-1A93-42A6-9873-A742D570DA8C}"/>
</file>

<file path=customXml/itemProps3.xml><?xml version="1.0" encoding="utf-8"?>
<ds:datastoreItem xmlns:ds="http://schemas.openxmlformats.org/officeDocument/2006/customXml" ds:itemID="{E61D5935-F179-4A89-95E0-C99AE243BFAE}"/>
</file>

<file path=customXml/itemProps4.xml><?xml version="1.0" encoding="utf-8"?>
<ds:datastoreItem xmlns:ds="http://schemas.openxmlformats.org/officeDocument/2006/customXml" ds:itemID="{68222176-22B4-47AB-AB9E-BB248AC3A7F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2024-04-01T16:03:38Z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0x010100C1407F1D9656BA419A00C793284A7AFC</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