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dgov-my.sharepoint.com/personal/meffertz_nd_gov/Documents/Documents 1/DEQ Grant/"/>
    </mc:Choice>
  </mc:AlternateContent>
  <xr:revisionPtr revIDLastSave="1" documentId="8_{0C5E5662-40AF-4B8F-8385-77E382754673}" xr6:coauthVersionLast="47" xr6:coauthVersionMax="47" xr10:uidLastSave="{49E3E8D9-39B6-4000-8A21-494A1BBBDFAB}"/>
  <bookViews>
    <workbookView xWindow="-57720" yWindow="-1965" windowWidth="29040" windowHeight="17520" xr2:uid="{8A0F3412-4352-4D32-ACB7-1F541340571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1" l="1"/>
  <c r="F35" i="1"/>
  <c r="F37" i="1" s="1"/>
  <c r="E35" i="1"/>
  <c r="D35" i="1"/>
  <c r="D37" i="1" s="1"/>
  <c r="C35" i="1"/>
  <c r="C30" i="1"/>
  <c r="H16" i="1"/>
  <c r="G16" i="1"/>
  <c r="F16" i="1"/>
  <c r="E16" i="1"/>
  <c r="D16" i="1"/>
  <c r="C16" i="1"/>
  <c r="H19" i="1"/>
  <c r="H4" i="1"/>
  <c r="H12" i="1" s="1"/>
  <c r="G14" i="1"/>
  <c r="H42" i="1"/>
  <c r="G37" i="1"/>
  <c r="E37" i="1"/>
  <c r="C37" i="1"/>
  <c r="G28" i="1"/>
  <c r="F28" i="1"/>
  <c r="E28" i="1"/>
  <c r="D28" i="1"/>
  <c r="C28" i="1"/>
  <c r="H26" i="1"/>
  <c r="G25" i="1"/>
  <c r="F25" i="1"/>
  <c r="E25" i="1"/>
  <c r="D25" i="1"/>
  <c r="C25" i="1"/>
  <c r="H23" i="1"/>
  <c r="H21" i="1"/>
  <c r="G12" i="1"/>
  <c r="F12" i="1"/>
  <c r="F14" i="1" s="1"/>
  <c r="E12" i="1"/>
  <c r="E14" i="1" s="1"/>
  <c r="D12" i="1"/>
  <c r="D14" i="1" s="1"/>
  <c r="C12" i="1"/>
  <c r="C14" i="1" s="1"/>
  <c r="G41" i="1" l="1"/>
  <c r="G44" i="1" s="1"/>
  <c r="G39" i="1"/>
  <c r="H35" i="1"/>
  <c r="E39" i="1"/>
  <c r="C39" i="1"/>
  <c r="D39" i="1"/>
  <c r="F39" i="1"/>
  <c r="G30" i="1"/>
  <c r="H28" i="1"/>
  <c r="C41" i="1"/>
  <c r="C44" i="1" s="1"/>
  <c r="D30" i="1"/>
  <c r="D41" i="1" s="1"/>
  <c r="D44" i="1" s="1"/>
  <c r="E30" i="1"/>
  <c r="E41" i="1" s="1"/>
  <c r="E44" i="1" s="1"/>
  <c r="F30" i="1"/>
  <c r="F41" i="1" s="1"/>
  <c r="F44" i="1" s="1"/>
  <c r="H25" i="1"/>
  <c r="H14" i="1"/>
  <c r="H44" i="1" l="1"/>
  <c r="B45" i="1"/>
  <c r="H30" i="1"/>
  <c r="H41" i="1" s="1"/>
  <c r="H39" i="1"/>
</calcChain>
</file>

<file path=xl/sharedStrings.xml><?xml version="1.0" encoding="utf-8"?>
<sst xmlns="http://schemas.openxmlformats.org/spreadsheetml/2006/main" count="51" uniqueCount="49">
  <si>
    <t>Categories</t>
  </si>
  <si>
    <t>Line Item &amp; Itemized Costs</t>
  </si>
  <si>
    <t>Year 1</t>
  </si>
  <si>
    <t>Year 2</t>
  </si>
  <si>
    <t>Year 3</t>
  </si>
  <si>
    <t>Year 4</t>
  </si>
  <si>
    <t>Year 5</t>
  </si>
  <si>
    <t>Total EPA Funding</t>
  </si>
  <si>
    <t>PERSONNEL</t>
  </si>
  <si>
    <t>Project Manager @</t>
  </si>
  <si>
    <t>with salary</t>
  </si>
  <si>
    <t>increases</t>
  </si>
  <si>
    <t>$60,000, 0.5 FTE,</t>
  </si>
  <si>
    <t>TOTAL PERSONNEL</t>
  </si>
  <si>
    <t>FRINGE BENEFITS</t>
  </si>
  <si>
    <t>of salary</t>
  </si>
  <si>
    <t>TOTAL FRINGE</t>
  </si>
  <si>
    <t>TRAVEL</t>
  </si>
  <si>
    <t>Travel for conference and workshop</t>
  </si>
  <si>
    <t>roundtrip per year</t>
  </si>
  <si>
    <t>flights per year</t>
  </si>
  <si>
    <t>Hotel - $150 per day @ 3 days per</t>
  </si>
  <si>
    <t>year</t>
  </si>
  <si>
    <t>Parking - $20 per day @ 4 days per</t>
  </si>
  <si>
    <t>Mileage for local travel (500 miles per year at</t>
  </si>
  <si>
    <t>TOTAL TRAVEL</t>
  </si>
  <si>
    <t>SUPPLIES</t>
  </si>
  <si>
    <t>1 Laptop Computer @ $2,500</t>
  </si>
  <si>
    <t>TOTAL SUPPLIES</t>
  </si>
  <si>
    <t>CONTRACTUAL</t>
  </si>
  <si>
    <t>TOTAL CONTRACTUAL</t>
  </si>
  <si>
    <t>INDIRECT COSTS</t>
  </si>
  <si>
    <t>Total Indirect Costs</t>
  </si>
  <si>
    <t>Fiscal staff @</t>
  </si>
  <si>
    <t>Airfare - $650 roundtrip @ 1</t>
  </si>
  <si>
    <t xml:space="preserve">Luggage Fees - $40 per flight </t>
  </si>
  <si>
    <t>Taxi - $120 per year</t>
  </si>
  <si>
    <t>Per Diem - $69 per day @ 4 days per</t>
  </si>
  <si>
    <t>$0.65/mile)</t>
  </si>
  <si>
    <t xml:space="preserve">TOTAL FUNDING 
Energy Conservation Grant </t>
  </si>
  <si>
    <t>Total Grant discperment to local political subdivisions</t>
  </si>
  <si>
    <t>Indirects Costs (60.2% of personnel costs)</t>
  </si>
  <si>
    <t>Full-time Employees @ 30%</t>
  </si>
  <si>
    <t>Total personel and contractual costs</t>
  </si>
  <si>
    <t xml:space="preserve">$75,000/yr </t>
  </si>
  <si>
    <t>Davis Bacon/Buy American/onsite Contractual management $65/hr</t>
  </si>
  <si>
    <t>estimate 500 hr/year</t>
  </si>
  <si>
    <t xml:space="preserve">North Dakota Energy Conservation Grant/Greenhouse Gas Reduction </t>
  </si>
  <si>
    <t>Subaward Grants (other)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</si>
</sst>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rgb="FFD9D9D9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thick">
        <color rgb="FFE7E6E6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3" fillId="3" borderId="5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1"/>
    </xf>
    <xf numFmtId="0" fontId="3" fillId="3" borderId="6" xfId="0" applyFont="1" applyFill="1" applyBorder="1" applyAlignment="1">
      <alignment horizontal="left" vertical="center" wrapText="1" indent="2"/>
    </xf>
    <xf numFmtId="0" fontId="4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6" fontId="3" fillId="3" borderId="6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 indent="3"/>
    </xf>
    <xf numFmtId="0" fontId="6" fillId="0" borderId="6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 indent="4"/>
    </xf>
    <xf numFmtId="0" fontId="6" fillId="0" borderId="8" xfId="0" applyFont="1" applyBorder="1" applyAlignment="1">
      <alignment horizontal="right" vertical="center" wrapText="1" indent="2"/>
    </xf>
    <xf numFmtId="0" fontId="6" fillId="0" borderId="8" xfId="0" applyFont="1" applyBorder="1" applyAlignment="1">
      <alignment horizontal="right" vertical="center" wrapText="1" indent="1"/>
    </xf>
    <xf numFmtId="0" fontId="5" fillId="0" borderId="5" xfId="0" applyFont="1" applyBorder="1" applyAlignment="1">
      <alignment vertical="center" wrapText="1"/>
    </xf>
    <xf numFmtId="6" fontId="6" fillId="0" borderId="6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justify" vertical="center" wrapText="1"/>
    </xf>
    <xf numFmtId="0" fontId="3" fillId="3" borderId="10" xfId="0" applyFont="1" applyFill="1" applyBorder="1" applyAlignment="1">
      <alignment vertical="center" wrapText="1"/>
    </xf>
    <xf numFmtId="6" fontId="3" fillId="3" borderId="6" xfId="0" applyNumberFormat="1" applyFont="1" applyFill="1" applyBorder="1" applyAlignment="1">
      <alignment vertical="center" wrapText="1"/>
    </xf>
    <xf numFmtId="8" fontId="6" fillId="0" borderId="6" xfId="0" applyNumberFormat="1" applyFont="1" applyBorder="1" applyAlignment="1">
      <alignment vertical="center" wrapText="1"/>
    </xf>
    <xf numFmtId="8" fontId="6" fillId="0" borderId="6" xfId="0" applyNumberFormat="1" applyFont="1" applyBorder="1" applyAlignment="1">
      <alignment horizontal="right" vertical="center" wrapText="1"/>
    </xf>
    <xf numFmtId="0" fontId="5" fillId="4" borderId="5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6" fontId="6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6" fontId="6" fillId="0" borderId="7" xfId="0" applyNumberFormat="1" applyFont="1" applyBorder="1" applyAlignment="1">
      <alignment horizontal="right" vertical="center" wrapText="1"/>
    </xf>
    <xf numFmtId="0" fontId="3" fillId="4" borderId="8" xfId="0" applyFont="1" applyFill="1" applyBorder="1" applyAlignment="1">
      <alignment vertical="center" wrapText="1"/>
    </xf>
    <xf numFmtId="44" fontId="3" fillId="3" borderId="6" xfId="1" applyFont="1" applyFill="1" applyBorder="1" applyAlignment="1">
      <alignment horizontal="center" vertical="center" wrapText="1"/>
    </xf>
    <xf numFmtId="44" fontId="3" fillId="3" borderId="6" xfId="1" applyFont="1" applyFill="1" applyBorder="1" applyAlignment="1">
      <alignment horizontal="right" vertical="center" wrapText="1"/>
    </xf>
    <xf numFmtId="6" fontId="3" fillId="3" borderId="11" xfId="0" applyNumberFormat="1" applyFont="1" applyFill="1" applyBorder="1" applyAlignment="1">
      <alignment horizontal="right" vertical="center" wrapText="1"/>
    </xf>
    <xf numFmtId="44" fontId="3" fillId="3" borderId="12" xfId="1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vertical="center" wrapText="1"/>
    </xf>
    <xf numFmtId="44" fontId="2" fillId="0" borderId="15" xfId="1" applyFont="1" applyBorder="1" applyAlignment="1">
      <alignment horizontal="left" vertical="center"/>
    </xf>
    <xf numFmtId="0" fontId="6" fillId="0" borderId="13" xfId="0" applyFont="1" applyBorder="1" applyAlignment="1">
      <alignment vertical="center" wrapText="1"/>
    </xf>
    <xf numFmtId="8" fontId="3" fillId="4" borderId="1" xfId="0" applyNumberFormat="1" applyFont="1" applyFill="1" applyBorder="1" applyAlignment="1">
      <alignment vertical="center" wrapText="1"/>
    </xf>
    <xf numFmtId="8" fontId="3" fillId="4" borderId="4" xfId="0" applyNumberFormat="1" applyFont="1" applyFill="1" applyBorder="1" applyAlignment="1">
      <alignment vertical="center" wrapText="1"/>
    </xf>
    <xf numFmtId="8" fontId="4" fillId="0" borderId="6" xfId="0" applyNumberFormat="1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6" fontId="6" fillId="0" borderId="17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right" vertical="center" wrapText="1" indent="2"/>
    </xf>
    <xf numFmtId="8" fontId="3" fillId="4" borderId="8" xfId="0" applyNumberFormat="1" applyFont="1" applyFill="1" applyBorder="1" applyAlignment="1">
      <alignment horizontal="right" vertical="center" wrapText="1" indent="1"/>
    </xf>
    <xf numFmtId="44" fontId="2" fillId="0" borderId="0" xfId="0" applyNumberFormat="1" applyFont="1" applyFill="1"/>
    <xf numFmtId="0" fontId="2" fillId="0" borderId="0" xfId="0" applyFont="1" applyFill="1"/>
    <xf numFmtId="6" fontId="6" fillId="0" borderId="7" xfId="0" applyNumberFormat="1" applyFont="1" applyBorder="1" applyAlignment="1">
      <alignment vertical="center" wrapText="1"/>
    </xf>
    <xf numFmtId="6" fontId="6" fillId="0" borderId="7" xfId="0" applyNumberFormat="1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left" vertical="center" wrapText="1"/>
    </xf>
    <xf numFmtId="44" fontId="3" fillId="5" borderId="13" xfId="0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6" fontId="6" fillId="0" borderId="9" xfId="0" applyNumberFormat="1" applyFont="1" applyBorder="1" applyAlignment="1">
      <alignment horizontal="right" vertical="center" wrapText="1"/>
    </xf>
    <xf numFmtId="6" fontId="6" fillId="0" borderId="5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6" fontId="6" fillId="0" borderId="7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4E44D-4B00-4504-880E-BB09AABAC0E4}">
  <dimension ref="A1:H46"/>
  <sheetViews>
    <sheetView tabSelected="1" topLeftCell="A33" workbookViewId="0">
      <selection activeCell="A42" sqref="A42"/>
    </sheetView>
  </sheetViews>
  <sheetFormatPr defaultRowHeight="15" x14ac:dyDescent="0.25"/>
  <cols>
    <col min="1" max="1" width="26.85546875" customWidth="1"/>
    <col min="2" max="2" width="24.28515625" customWidth="1"/>
    <col min="3" max="3" width="14.7109375" customWidth="1"/>
    <col min="4" max="4" width="18" customWidth="1"/>
    <col min="5" max="5" width="11.85546875" customWidth="1"/>
    <col min="6" max="6" width="14.140625" customWidth="1"/>
    <col min="7" max="7" width="14.42578125" customWidth="1"/>
    <col min="8" max="8" width="13.140625" customWidth="1"/>
  </cols>
  <sheetData>
    <row r="1" spans="1:8" ht="15.75" thickBot="1" x14ac:dyDescent="0.3">
      <c r="A1" s="58" t="s">
        <v>47</v>
      </c>
      <c r="B1" s="59"/>
      <c r="C1" s="59"/>
      <c r="D1" s="59"/>
      <c r="E1" s="59"/>
      <c r="F1" s="59"/>
      <c r="G1" s="59"/>
      <c r="H1" s="60"/>
    </row>
    <row r="2" spans="1:8" ht="36.75" thickBot="1" x14ac:dyDescent="0.3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5.75" thickBot="1" x14ac:dyDescent="0.3">
      <c r="A3" s="4" t="s">
        <v>8</v>
      </c>
      <c r="B3" s="5"/>
      <c r="C3" s="5"/>
      <c r="D3" s="5"/>
      <c r="E3" s="5"/>
      <c r="F3" s="5"/>
      <c r="G3" s="5"/>
      <c r="H3" s="5"/>
    </row>
    <row r="4" spans="1:8" x14ac:dyDescent="0.25">
      <c r="A4" s="54"/>
      <c r="B4" s="6" t="s">
        <v>9</v>
      </c>
      <c r="C4" s="52">
        <v>75000</v>
      </c>
      <c r="D4" s="52">
        <v>77000</v>
      </c>
      <c r="E4" s="52">
        <v>79000</v>
      </c>
      <c r="F4" s="52">
        <v>81000</v>
      </c>
      <c r="G4" s="52">
        <v>83000</v>
      </c>
      <c r="H4" s="52">
        <f>SUM(C4:G7)</f>
        <v>395000</v>
      </c>
    </row>
    <row r="5" spans="1:8" x14ac:dyDescent="0.25">
      <c r="A5" s="57"/>
      <c r="B5" s="6" t="s">
        <v>44</v>
      </c>
      <c r="C5" s="56"/>
      <c r="D5" s="56"/>
      <c r="E5" s="56"/>
      <c r="F5" s="56"/>
      <c r="G5" s="56"/>
      <c r="H5" s="56"/>
    </row>
    <row r="6" spans="1:8" x14ac:dyDescent="0.25">
      <c r="A6" s="57"/>
      <c r="B6" s="6" t="s">
        <v>10</v>
      </c>
      <c r="C6" s="56"/>
      <c r="D6" s="56"/>
      <c r="E6" s="56"/>
      <c r="F6" s="56"/>
      <c r="G6" s="56"/>
      <c r="H6" s="56"/>
    </row>
    <row r="7" spans="1:8" ht="15.75" thickBot="1" x14ac:dyDescent="0.3">
      <c r="A7" s="55"/>
      <c r="B7" s="7" t="s">
        <v>11</v>
      </c>
      <c r="C7" s="53"/>
      <c r="D7" s="53"/>
      <c r="E7" s="53"/>
      <c r="F7" s="53"/>
      <c r="G7" s="53"/>
      <c r="H7" s="53"/>
    </row>
    <row r="8" spans="1:8" x14ac:dyDescent="0.25">
      <c r="A8" s="54"/>
      <c r="B8" s="6" t="s">
        <v>33</v>
      </c>
      <c r="C8" s="52">
        <v>30000</v>
      </c>
      <c r="D8" s="52">
        <v>32500</v>
      </c>
      <c r="E8" s="52">
        <v>35000</v>
      </c>
      <c r="F8" s="52">
        <v>37500</v>
      </c>
      <c r="G8" s="52">
        <v>40000</v>
      </c>
      <c r="H8" s="52">
        <v>175000</v>
      </c>
    </row>
    <row r="9" spans="1:8" x14ac:dyDescent="0.25">
      <c r="A9" s="57"/>
      <c r="B9" s="6" t="s">
        <v>12</v>
      </c>
      <c r="C9" s="56"/>
      <c r="D9" s="56"/>
      <c r="E9" s="56"/>
      <c r="F9" s="56"/>
      <c r="G9" s="56"/>
      <c r="H9" s="56"/>
    </row>
    <row r="10" spans="1:8" x14ac:dyDescent="0.25">
      <c r="A10" s="57"/>
      <c r="B10" s="6" t="s">
        <v>10</v>
      </c>
      <c r="C10" s="56"/>
      <c r="D10" s="56"/>
      <c r="E10" s="56"/>
      <c r="F10" s="56"/>
      <c r="G10" s="56"/>
      <c r="H10" s="56"/>
    </row>
    <row r="11" spans="1:8" ht="15.75" thickBot="1" x14ac:dyDescent="0.3">
      <c r="A11" s="55"/>
      <c r="B11" s="7" t="s">
        <v>11</v>
      </c>
      <c r="C11" s="53"/>
      <c r="D11" s="53"/>
      <c r="E11" s="53"/>
      <c r="F11" s="53"/>
      <c r="G11" s="53"/>
      <c r="H11" s="53"/>
    </row>
    <row r="12" spans="1:8" ht="15.75" thickBot="1" x14ac:dyDescent="0.3">
      <c r="A12" s="8"/>
      <c r="B12" s="9" t="s">
        <v>13</v>
      </c>
      <c r="C12" s="10">
        <f t="shared" ref="C12:H12" si="0">SUM(C4:C11)</f>
        <v>105000</v>
      </c>
      <c r="D12" s="10">
        <f t="shared" si="0"/>
        <v>109500</v>
      </c>
      <c r="E12" s="10">
        <f t="shared" si="0"/>
        <v>114000</v>
      </c>
      <c r="F12" s="10">
        <f t="shared" si="0"/>
        <v>118500</v>
      </c>
      <c r="G12" s="10">
        <f t="shared" si="0"/>
        <v>123000</v>
      </c>
      <c r="H12" s="10">
        <f t="shared" si="0"/>
        <v>570000</v>
      </c>
    </row>
    <row r="13" spans="1:8" ht="15.75" thickBot="1" x14ac:dyDescent="0.3">
      <c r="A13" s="4" t="s">
        <v>14</v>
      </c>
      <c r="B13" s="5"/>
      <c r="C13" s="5"/>
      <c r="D13" s="5"/>
      <c r="E13" s="5"/>
      <c r="F13" s="5"/>
      <c r="G13" s="5"/>
      <c r="H13" s="5"/>
    </row>
    <row r="14" spans="1:8" x14ac:dyDescent="0.25">
      <c r="A14" s="54"/>
      <c r="B14" s="6" t="s">
        <v>42</v>
      </c>
      <c r="C14" s="52">
        <f>SUM(C12*0.3)</f>
        <v>31500</v>
      </c>
      <c r="D14" s="52">
        <f>SUM(D12*0.3)</f>
        <v>32850</v>
      </c>
      <c r="E14" s="52">
        <f>SUM(E12*0.3)</f>
        <v>34200</v>
      </c>
      <c r="F14" s="52">
        <f>SUM(F12*0.3)</f>
        <v>35550</v>
      </c>
      <c r="G14" s="52">
        <f>SUM(G12*0.3)</f>
        <v>36900</v>
      </c>
      <c r="H14" s="52">
        <f>SUM(C14:G15)</f>
        <v>171000</v>
      </c>
    </row>
    <row r="15" spans="1:8" ht="15.75" thickBot="1" x14ac:dyDescent="0.3">
      <c r="A15" s="55"/>
      <c r="B15" s="7" t="s">
        <v>15</v>
      </c>
      <c r="C15" s="53"/>
      <c r="D15" s="53"/>
      <c r="E15" s="53"/>
      <c r="F15" s="53"/>
      <c r="G15" s="53"/>
      <c r="H15" s="53"/>
    </row>
    <row r="16" spans="1:8" ht="15.75" thickBot="1" x14ac:dyDescent="0.3">
      <c r="A16" s="8"/>
      <c r="B16" s="9" t="s">
        <v>16</v>
      </c>
      <c r="C16" s="10">
        <f t="shared" ref="C16:H16" si="1">SUM(C12*0.3)</f>
        <v>31500</v>
      </c>
      <c r="D16" s="10">
        <f t="shared" si="1"/>
        <v>32850</v>
      </c>
      <c r="E16" s="10">
        <f t="shared" si="1"/>
        <v>34200</v>
      </c>
      <c r="F16" s="10">
        <f t="shared" si="1"/>
        <v>35550</v>
      </c>
      <c r="G16" s="10">
        <f t="shared" si="1"/>
        <v>36900</v>
      </c>
      <c r="H16" s="10">
        <f t="shared" si="1"/>
        <v>171000</v>
      </c>
    </row>
    <row r="17" spans="1:8" ht="15.75" thickBot="1" x14ac:dyDescent="0.3">
      <c r="A17" s="4" t="s">
        <v>17</v>
      </c>
      <c r="B17" s="5"/>
      <c r="C17" s="5"/>
      <c r="D17" s="5"/>
      <c r="E17" s="5"/>
      <c r="F17" s="5"/>
      <c r="G17" s="5"/>
      <c r="H17" s="5"/>
    </row>
    <row r="18" spans="1:8" ht="24.75" thickBot="1" x14ac:dyDescent="0.3">
      <c r="A18" s="26"/>
      <c r="B18" s="6" t="s">
        <v>18</v>
      </c>
      <c r="C18" s="26"/>
      <c r="D18" s="26"/>
      <c r="E18" s="26"/>
      <c r="F18" s="26"/>
      <c r="G18" s="26"/>
      <c r="H18" s="26"/>
    </row>
    <row r="19" spans="1:8" ht="24" x14ac:dyDescent="0.25">
      <c r="A19" s="54"/>
      <c r="B19" s="11" t="s">
        <v>34</v>
      </c>
      <c r="C19" s="52">
        <v>650</v>
      </c>
      <c r="D19" s="52">
        <v>650</v>
      </c>
      <c r="E19" s="52">
        <v>650</v>
      </c>
      <c r="F19" s="52">
        <v>650</v>
      </c>
      <c r="G19" s="52">
        <v>650</v>
      </c>
      <c r="H19" s="52">
        <f>SUM(C19:G20)</f>
        <v>3250</v>
      </c>
    </row>
    <row r="20" spans="1:8" ht="15.75" thickBot="1" x14ac:dyDescent="0.3">
      <c r="A20" s="55"/>
      <c r="B20" s="12" t="s">
        <v>19</v>
      </c>
      <c r="C20" s="53"/>
      <c r="D20" s="53"/>
      <c r="E20" s="53"/>
      <c r="F20" s="53"/>
      <c r="G20" s="53"/>
      <c r="H20" s="53"/>
    </row>
    <row r="21" spans="1:8" ht="24" x14ac:dyDescent="0.25">
      <c r="A21" s="54"/>
      <c r="B21" s="13" t="s">
        <v>35</v>
      </c>
      <c r="C21" s="52">
        <v>40</v>
      </c>
      <c r="D21" s="52">
        <v>40</v>
      </c>
      <c r="E21" s="52">
        <v>40</v>
      </c>
      <c r="F21" s="52">
        <v>40</v>
      </c>
      <c r="G21" s="52">
        <v>40</v>
      </c>
      <c r="H21" s="52">
        <f>SUM(C21:G22)</f>
        <v>200</v>
      </c>
    </row>
    <row r="22" spans="1:8" ht="15.75" thickBot="1" x14ac:dyDescent="0.3">
      <c r="A22" s="55"/>
      <c r="B22" s="12" t="s">
        <v>20</v>
      </c>
      <c r="C22" s="53"/>
      <c r="D22" s="53"/>
      <c r="E22" s="53"/>
      <c r="F22" s="53"/>
      <c r="G22" s="53"/>
      <c r="H22" s="53"/>
    </row>
    <row r="23" spans="1:8" ht="24" x14ac:dyDescent="0.25">
      <c r="A23" s="54"/>
      <c r="B23" s="14" t="s">
        <v>21</v>
      </c>
      <c r="C23" s="52">
        <v>450</v>
      </c>
      <c r="D23" s="52">
        <v>450</v>
      </c>
      <c r="E23" s="52">
        <v>450</v>
      </c>
      <c r="F23" s="52">
        <v>450</v>
      </c>
      <c r="G23" s="52">
        <v>450</v>
      </c>
      <c r="H23" s="52">
        <f>SUM(C23:G24)</f>
        <v>2250</v>
      </c>
    </row>
    <row r="24" spans="1:8" ht="15.75" thickBot="1" x14ac:dyDescent="0.3">
      <c r="A24" s="55"/>
      <c r="B24" s="12" t="s">
        <v>22</v>
      </c>
      <c r="C24" s="53"/>
      <c r="D24" s="53"/>
      <c r="E24" s="53"/>
      <c r="F24" s="53"/>
      <c r="G24" s="53"/>
      <c r="H24" s="53"/>
    </row>
    <row r="25" spans="1:8" ht="24" x14ac:dyDescent="0.25">
      <c r="A25" s="26"/>
      <c r="B25" s="15" t="s">
        <v>37</v>
      </c>
      <c r="C25" s="25">
        <f>SUM(69*4)</f>
        <v>276</v>
      </c>
      <c r="D25" s="25">
        <f>SUM(69*4)</f>
        <v>276</v>
      </c>
      <c r="E25" s="25">
        <f>SUM(69*4)</f>
        <v>276</v>
      </c>
      <c r="F25" s="25">
        <f>SUM(69*4)</f>
        <v>276</v>
      </c>
      <c r="G25" s="25">
        <f>SUM(69*4)</f>
        <v>276</v>
      </c>
      <c r="H25" s="25">
        <f>SUM(C25:G25)</f>
        <v>1380</v>
      </c>
    </row>
    <row r="26" spans="1:8" ht="15.75" thickBot="1" x14ac:dyDescent="0.3">
      <c r="A26" s="16"/>
      <c r="B26" s="41" t="s">
        <v>36</v>
      </c>
      <c r="C26" s="17">
        <v>120</v>
      </c>
      <c r="D26" s="17">
        <v>120</v>
      </c>
      <c r="E26" s="17">
        <v>120</v>
      </c>
      <c r="F26" s="17">
        <v>120</v>
      </c>
      <c r="G26" s="17">
        <v>120</v>
      </c>
      <c r="H26" s="17">
        <f>SUM(C26:G26)</f>
        <v>600</v>
      </c>
    </row>
    <row r="27" spans="1:8" ht="24.75" thickBot="1" x14ac:dyDescent="0.3">
      <c r="A27" s="39"/>
      <c r="B27" s="42" t="s">
        <v>23</v>
      </c>
      <c r="C27" s="40">
        <v>80</v>
      </c>
      <c r="D27" s="25">
        <v>80</v>
      </c>
      <c r="E27" s="25">
        <v>80</v>
      </c>
      <c r="F27" s="25">
        <v>80</v>
      </c>
      <c r="G27" s="25">
        <v>80</v>
      </c>
      <c r="H27" s="25">
        <v>400</v>
      </c>
    </row>
    <row r="28" spans="1:8" ht="24" x14ac:dyDescent="0.25">
      <c r="A28" s="54"/>
      <c r="B28" s="18" t="s">
        <v>24</v>
      </c>
      <c r="C28" s="52">
        <f>SUM(500*0.65)</f>
        <v>325</v>
      </c>
      <c r="D28" s="52">
        <f>SUM(500*0.65)</f>
        <v>325</v>
      </c>
      <c r="E28" s="52">
        <f>SUM(500*0.65)</f>
        <v>325</v>
      </c>
      <c r="F28" s="52">
        <f>SUM(500*0.65)</f>
        <v>325</v>
      </c>
      <c r="G28" s="52">
        <f>SUM(500*0.65)</f>
        <v>325</v>
      </c>
      <c r="H28" s="52">
        <f>SUM(C28:G29)</f>
        <v>1625</v>
      </c>
    </row>
    <row r="29" spans="1:8" ht="15.75" thickBot="1" x14ac:dyDescent="0.3">
      <c r="A29" s="55"/>
      <c r="B29" s="7" t="s">
        <v>38</v>
      </c>
      <c r="C29" s="53"/>
      <c r="D29" s="53"/>
      <c r="E29" s="53"/>
      <c r="F29" s="53"/>
      <c r="G29" s="53"/>
      <c r="H29" s="53"/>
    </row>
    <row r="30" spans="1:8" ht="15.75" thickBot="1" x14ac:dyDescent="0.3">
      <c r="A30" s="8"/>
      <c r="B30" s="9" t="s">
        <v>25</v>
      </c>
      <c r="C30" s="10">
        <f>SUM(C19:C29)</f>
        <v>1941</v>
      </c>
      <c r="D30" s="10">
        <f>SUM(D17:D29)</f>
        <v>1941</v>
      </c>
      <c r="E30" s="10">
        <f>SUM(E17:E29)</f>
        <v>1941</v>
      </c>
      <c r="F30" s="10">
        <f>SUM(F17:F29)</f>
        <v>1941</v>
      </c>
      <c r="G30" s="10">
        <f>SUM(G17:G29)</f>
        <v>1941</v>
      </c>
      <c r="H30" s="10">
        <f>SUM(H17:H29)</f>
        <v>9705</v>
      </c>
    </row>
    <row r="31" spans="1:8" ht="15.75" thickBot="1" x14ac:dyDescent="0.3">
      <c r="A31" s="4" t="s">
        <v>26</v>
      </c>
      <c r="B31" s="5"/>
      <c r="C31" s="5"/>
      <c r="D31" s="5"/>
      <c r="E31" s="5"/>
      <c r="F31" s="5"/>
      <c r="G31" s="5"/>
      <c r="H31" s="5"/>
    </row>
    <row r="32" spans="1:8" ht="15.75" thickBot="1" x14ac:dyDescent="0.3">
      <c r="A32" s="16"/>
      <c r="B32" s="7" t="s">
        <v>27</v>
      </c>
      <c r="C32" s="17">
        <v>2500</v>
      </c>
      <c r="D32" s="17">
        <v>0</v>
      </c>
      <c r="E32" s="17">
        <v>0</v>
      </c>
      <c r="F32" s="17">
        <v>0</v>
      </c>
      <c r="G32" s="17">
        <v>0</v>
      </c>
      <c r="H32" s="17">
        <v>2500</v>
      </c>
    </row>
    <row r="33" spans="1:8" ht="15.75" thickBot="1" x14ac:dyDescent="0.3">
      <c r="A33" s="8"/>
      <c r="B33" s="9" t="s">
        <v>28</v>
      </c>
      <c r="C33" s="10">
        <v>2500</v>
      </c>
      <c r="D33" s="10">
        <v>0</v>
      </c>
      <c r="E33" s="10">
        <v>0</v>
      </c>
      <c r="F33" s="10">
        <v>0</v>
      </c>
      <c r="G33" s="10">
        <v>0</v>
      </c>
      <c r="H33" s="10">
        <v>2500</v>
      </c>
    </row>
    <row r="34" spans="1:8" ht="15.75" thickBot="1" x14ac:dyDescent="0.3">
      <c r="A34" s="4" t="s">
        <v>29</v>
      </c>
      <c r="B34" s="5"/>
      <c r="C34" s="5"/>
      <c r="D34" s="5"/>
      <c r="E34" s="5"/>
      <c r="F34" s="5"/>
      <c r="G34" s="5"/>
      <c r="H34" s="17"/>
    </row>
    <row r="35" spans="1:8" ht="36" x14ac:dyDescent="0.25">
      <c r="A35" s="54"/>
      <c r="B35" s="6" t="s">
        <v>45</v>
      </c>
      <c r="C35" s="52">
        <f>SUM(65*500)</f>
        <v>32500</v>
      </c>
      <c r="D35" s="52">
        <f>SUM(65*500)</f>
        <v>32500</v>
      </c>
      <c r="E35" s="52">
        <f>SUM(65*500)</f>
        <v>32500</v>
      </c>
      <c r="F35" s="52">
        <f>SUM(65*500)</f>
        <v>32500</v>
      </c>
      <c r="G35" s="52">
        <f>SUM(65*500)</f>
        <v>32500</v>
      </c>
      <c r="H35" s="52">
        <f>SUM(C35:G36)</f>
        <v>162500</v>
      </c>
    </row>
    <row r="36" spans="1:8" ht="15.75" thickBot="1" x14ac:dyDescent="0.3">
      <c r="A36" s="55"/>
      <c r="B36" s="7" t="s">
        <v>46</v>
      </c>
      <c r="C36" s="53"/>
      <c r="D36" s="53"/>
      <c r="E36" s="53"/>
      <c r="F36" s="53"/>
      <c r="G36" s="53"/>
      <c r="H36" s="53"/>
    </row>
    <row r="37" spans="1:8" ht="15.75" thickBot="1" x14ac:dyDescent="0.3">
      <c r="B37" s="19" t="s">
        <v>30</v>
      </c>
      <c r="C37" s="20">
        <f>SUM(C35)</f>
        <v>32500</v>
      </c>
      <c r="D37" s="20">
        <f>SUM(D35)</f>
        <v>32500</v>
      </c>
      <c r="E37" s="20">
        <f>SUM(E35)</f>
        <v>32500</v>
      </c>
      <c r="F37" s="20">
        <f>SUM(F35)</f>
        <v>32500</v>
      </c>
      <c r="G37" s="20">
        <f>SUM(G35)</f>
        <v>32500</v>
      </c>
      <c r="H37" s="31">
        <v>65000</v>
      </c>
    </row>
    <row r="38" spans="1:8" ht="16.5" thickTop="1" thickBot="1" x14ac:dyDescent="0.3">
      <c r="A38" s="4" t="s">
        <v>31</v>
      </c>
      <c r="B38" s="5"/>
      <c r="C38" s="5"/>
      <c r="D38" s="5"/>
      <c r="E38" s="5"/>
      <c r="F38" s="5"/>
      <c r="G38" s="5"/>
      <c r="H38" s="5"/>
    </row>
    <row r="39" spans="1:8" ht="24.75" thickBot="1" x14ac:dyDescent="0.3">
      <c r="A39" s="16"/>
      <c r="B39" s="7" t="s">
        <v>41</v>
      </c>
      <c r="C39" s="21">
        <f>SUM(C12*0.6028)</f>
        <v>63294</v>
      </c>
      <c r="D39" s="21">
        <f>SUM(D12*0.6028)</f>
        <v>66006.600000000006</v>
      </c>
      <c r="E39" s="21">
        <f>SUM(E12*0.6028)</f>
        <v>68719.199999999997</v>
      </c>
      <c r="F39" s="21">
        <f>SUM(F12*0.6028)</f>
        <v>71431.8</v>
      </c>
      <c r="G39" s="21">
        <f>SUM(G12*0.6028)</f>
        <v>74144.399999999994</v>
      </c>
      <c r="H39" s="22">
        <f>SUM(C39:G39)</f>
        <v>343596</v>
      </c>
    </row>
    <row r="40" spans="1:8" ht="15.75" thickBot="1" x14ac:dyDescent="0.3">
      <c r="A40" s="23"/>
      <c r="B40" s="24" t="s">
        <v>32</v>
      </c>
      <c r="C40" s="38">
        <v>36168</v>
      </c>
      <c r="D40" s="36">
        <v>39182</v>
      </c>
      <c r="E40" s="37">
        <v>41894.6</v>
      </c>
      <c r="F40" s="37">
        <v>44607.199999999997</v>
      </c>
      <c r="G40" s="37">
        <v>47319.8</v>
      </c>
      <c r="H40" s="37">
        <v>209171.6</v>
      </c>
    </row>
    <row r="41" spans="1:8" ht="15.75" thickBot="1" x14ac:dyDescent="0.3">
      <c r="A41" s="23" t="s">
        <v>43</v>
      </c>
      <c r="B41" s="28"/>
      <c r="C41" s="43">
        <f t="shared" ref="C41:H41" si="2">SUM(C40,C37,C33,C30,C16,C12)</f>
        <v>209609</v>
      </c>
      <c r="D41" s="43">
        <f t="shared" si="2"/>
        <v>215973</v>
      </c>
      <c r="E41" s="43">
        <f t="shared" si="2"/>
        <v>224535.6</v>
      </c>
      <c r="F41" s="43">
        <f t="shared" si="2"/>
        <v>233098.2</v>
      </c>
      <c r="G41" s="43">
        <f t="shared" si="2"/>
        <v>241660.79999999999</v>
      </c>
      <c r="H41" s="43">
        <f t="shared" si="2"/>
        <v>1027376.6</v>
      </c>
    </row>
    <row r="42" spans="1:8" ht="24.75" thickBot="1" x14ac:dyDescent="0.3">
      <c r="A42" s="33" t="s">
        <v>48</v>
      </c>
      <c r="B42" s="35" t="s">
        <v>40</v>
      </c>
      <c r="C42" s="34">
        <v>2000000</v>
      </c>
      <c r="D42" s="32">
        <v>3817500</v>
      </c>
      <c r="E42" s="29">
        <v>4000000</v>
      </c>
      <c r="F42" s="30">
        <v>4717873.4000000004</v>
      </c>
      <c r="G42" s="29">
        <v>4339750</v>
      </c>
      <c r="H42" s="30">
        <f>SUM(C42:G42)</f>
        <v>18875123.399999999</v>
      </c>
    </row>
    <row r="43" spans="1:8" ht="15.75" thickBot="1" x14ac:dyDescent="0.3">
      <c r="A43" s="16"/>
      <c r="B43" s="6"/>
      <c r="C43" s="46"/>
      <c r="D43" s="47"/>
      <c r="E43" s="47"/>
      <c r="F43" s="27"/>
      <c r="G43" s="47"/>
      <c r="H43" s="27"/>
    </row>
    <row r="44" spans="1:8" ht="56.25" customHeight="1" thickBot="1" x14ac:dyDescent="0.3">
      <c r="B44" s="48"/>
      <c r="C44" s="49">
        <f>SUM(C42,C41)</f>
        <v>2209609</v>
      </c>
      <c r="D44" s="49">
        <f>SUM(D42,D41)</f>
        <v>4033473</v>
      </c>
      <c r="E44" s="49">
        <f>SUM(E42,E41)</f>
        <v>4224535.5999999996</v>
      </c>
      <c r="F44" s="49">
        <f>SUM(F42,F41)</f>
        <v>4950971.6000000006</v>
      </c>
      <c r="G44" s="49">
        <f>SUM(G42,G41)</f>
        <v>4581410.8</v>
      </c>
      <c r="H44" s="49">
        <f>SUM(C44:G44)</f>
        <v>20000000</v>
      </c>
    </row>
    <row r="45" spans="1:8" x14ac:dyDescent="0.25">
      <c r="A45" s="50" t="s">
        <v>39</v>
      </c>
      <c r="B45" s="44">
        <f>SUM(C44:G44)</f>
        <v>20000000</v>
      </c>
    </row>
    <row r="46" spans="1:8" ht="15.75" thickBot="1" x14ac:dyDescent="0.3">
      <c r="A46" s="51"/>
      <c r="B46" s="45"/>
    </row>
  </sheetData>
  <mergeCells count="58">
    <mergeCell ref="A1:H1"/>
    <mergeCell ref="A4:A7"/>
    <mergeCell ref="C4:C7"/>
    <mergeCell ref="D4:D7"/>
    <mergeCell ref="E4:E7"/>
    <mergeCell ref="F4:F7"/>
    <mergeCell ref="G4:G7"/>
    <mergeCell ref="H4:H7"/>
    <mergeCell ref="G19:G20"/>
    <mergeCell ref="H19:H20"/>
    <mergeCell ref="H8:H11"/>
    <mergeCell ref="A14:A15"/>
    <mergeCell ref="C14:C15"/>
    <mergeCell ref="D14:D15"/>
    <mergeCell ref="E14:E15"/>
    <mergeCell ref="F14:F15"/>
    <mergeCell ref="G14:G15"/>
    <mergeCell ref="H14:H15"/>
    <mergeCell ref="A8:A11"/>
    <mergeCell ref="C8:C11"/>
    <mergeCell ref="D8:D11"/>
    <mergeCell ref="E8:E11"/>
    <mergeCell ref="F8:F11"/>
    <mergeCell ref="G8:G11"/>
    <mergeCell ref="A19:A20"/>
    <mergeCell ref="C19:C20"/>
    <mergeCell ref="D19:D20"/>
    <mergeCell ref="E19:E20"/>
    <mergeCell ref="F19:F20"/>
    <mergeCell ref="H21:H22"/>
    <mergeCell ref="A23:A24"/>
    <mergeCell ref="C23:C24"/>
    <mergeCell ref="D23:D24"/>
    <mergeCell ref="E23:E24"/>
    <mergeCell ref="F23:F24"/>
    <mergeCell ref="G23:G24"/>
    <mergeCell ref="H23:H24"/>
    <mergeCell ref="A21:A22"/>
    <mergeCell ref="C21:C22"/>
    <mergeCell ref="D21:D22"/>
    <mergeCell ref="E21:E22"/>
    <mergeCell ref="F21:F22"/>
    <mergeCell ref="G21:G22"/>
    <mergeCell ref="H28:H29"/>
    <mergeCell ref="A28:A29"/>
    <mergeCell ref="C28:C29"/>
    <mergeCell ref="D28:D29"/>
    <mergeCell ref="E28:E29"/>
    <mergeCell ref="F28:F29"/>
    <mergeCell ref="G28:G29"/>
    <mergeCell ref="A45:A46"/>
    <mergeCell ref="H35:H36"/>
    <mergeCell ref="A35:A36"/>
    <mergeCell ref="C35:C36"/>
    <mergeCell ref="D35:D36"/>
    <mergeCell ref="E35:E36"/>
    <mergeCell ref="F35:F36"/>
    <mergeCell ref="G35:G3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Effertz Hanson, Maria K.</dc:creator>
  <cp:lastModifiedBy>Effertz Hanson, Maria K.</cp:lastModifiedBy>
  <dcterms:created xsi:type="dcterms:W3CDTF">2024-04-01T15:20:31Z</dcterms:created>
  <dcterms:modified xsi:type="dcterms:W3CDTF">2024-04-01T20:58:23Z</dcterms:modified>
</cp:coreProperties>
</file>