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codeName="ThisWorkbook" defaultThemeVersion="166925"/>
  <xr:revisionPtr revIDLastSave="1030" documentId="8_{8C794FCC-600B-4574-80D7-A95DE8243E6C}" xr6:coauthVersionLast="47" xr6:coauthVersionMax="47" xr10:uidLastSave="{73EB2702-C886-4310-A4A6-8CEBFEC2D5D2}"/>
  <bookViews>
    <workbookView xWindow="28680" yWindow="-120" windowWidth="29040" windowHeight="1584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6" l="1"/>
  <c r="D44" i="16" l="1"/>
  <c r="J49" i="16"/>
  <c r="J43" i="16"/>
  <c r="J42" i="16"/>
  <c r="J41" i="16"/>
  <c r="J40" i="16"/>
  <c r="J44" i="16" s="1"/>
  <c r="J39" i="16"/>
  <c r="J13" i="16"/>
  <c r="J12" i="16"/>
  <c r="J11" i="16"/>
  <c r="J10" i="16"/>
  <c r="J9" i="16"/>
  <c r="J8" i="16"/>
  <c r="E14" i="16"/>
  <c r="F14" i="16"/>
  <c r="G14" i="16"/>
  <c r="H14" i="16"/>
  <c r="D14" i="16"/>
  <c r="G45" i="29"/>
  <c r="D45" i="29"/>
  <c r="J42" i="29"/>
  <c r="D14" i="29"/>
  <c r="J22" i="29"/>
  <c r="J23" i="29"/>
  <c r="J24" i="29"/>
  <c r="J25" i="29"/>
  <c r="J26" i="29"/>
  <c r="J27" i="29"/>
  <c r="J28" i="29"/>
  <c r="J29" i="29"/>
  <c r="J9" i="29"/>
  <c r="J10" i="29"/>
  <c r="J12" i="29"/>
  <c r="J13" i="29"/>
  <c r="J18" i="31" l="1"/>
  <c r="J19" i="31"/>
  <c r="J21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21" i="16"/>
  <c r="E56" i="34"/>
  <c r="E58" i="34" s="1"/>
  <c r="E60" i="34" s="1"/>
  <c r="H56" i="34"/>
  <c r="H58" i="34" s="1"/>
  <c r="E19" i="16"/>
  <c r="I60" i="34"/>
  <c r="J57" i="34"/>
  <c r="H52" i="34"/>
  <c r="G52" i="34"/>
  <c r="F52" i="34"/>
  <c r="E52" i="34"/>
  <c r="D52" i="34"/>
  <c r="J51" i="34"/>
  <c r="J50" i="34"/>
  <c r="J49" i="34"/>
  <c r="J48" i="34"/>
  <c r="J47" i="34"/>
  <c r="J46" i="34"/>
  <c r="H44" i="34"/>
  <c r="G44" i="34"/>
  <c r="F44" i="34"/>
  <c r="E44" i="34"/>
  <c r="D44" i="34"/>
  <c r="J43" i="34"/>
  <c r="J42" i="34"/>
  <c r="J41" i="34"/>
  <c r="J40" i="34"/>
  <c r="J39" i="34"/>
  <c r="H37" i="34"/>
  <c r="G37" i="34"/>
  <c r="F37" i="34"/>
  <c r="E37" i="34"/>
  <c r="D37" i="34"/>
  <c r="J36" i="34"/>
  <c r="J35" i="34"/>
  <c r="H33" i="34"/>
  <c r="G33" i="34"/>
  <c r="F33" i="34"/>
  <c r="E33" i="34"/>
  <c r="D33" i="34"/>
  <c r="J33" i="34" s="1"/>
  <c r="J32" i="34"/>
  <c r="J31" i="34"/>
  <c r="H29" i="34"/>
  <c r="G29" i="34"/>
  <c r="F29" i="34"/>
  <c r="E29" i="34"/>
  <c r="D29" i="34"/>
  <c r="J28" i="34"/>
  <c r="J27" i="34"/>
  <c r="J26" i="34"/>
  <c r="J25" i="34"/>
  <c r="J24" i="34"/>
  <c r="J23" i="34"/>
  <c r="J22" i="34"/>
  <c r="I18" i="34"/>
  <c r="J17" i="34"/>
  <c r="J16" i="34"/>
  <c r="H15" i="34"/>
  <c r="H18" i="34" s="1"/>
  <c r="E15" i="34"/>
  <c r="E18" i="34" s="1"/>
  <c r="E53" i="34" s="1"/>
  <c r="I13" i="34"/>
  <c r="H13" i="34"/>
  <c r="G13" i="34"/>
  <c r="G15" i="34" s="1"/>
  <c r="G18" i="34" s="1"/>
  <c r="F13" i="34"/>
  <c r="F15" i="34" s="1"/>
  <c r="F18" i="34" s="1"/>
  <c r="E13" i="34"/>
  <c r="D13" i="34"/>
  <c r="J12" i="34"/>
  <c r="J9" i="34"/>
  <c r="J8" i="34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9" i="16"/>
  <c r="I61" i="29"/>
  <c r="H59" i="29"/>
  <c r="G59" i="29"/>
  <c r="F59" i="29"/>
  <c r="E59" i="29"/>
  <c r="D59" i="29"/>
  <c r="J58" i="29"/>
  <c r="J57" i="29"/>
  <c r="H53" i="29"/>
  <c r="G53" i="29"/>
  <c r="F53" i="29"/>
  <c r="E53" i="29"/>
  <c r="D53" i="29"/>
  <c r="J52" i="29"/>
  <c r="J51" i="29"/>
  <c r="J50" i="29"/>
  <c r="J49" i="29"/>
  <c r="J48" i="29"/>
  <c r="J47" i="29"/>
  <c r="H45" i="29"/>
  <c r="F45" i="29"/>
  <c r="E45" i="29"/>
  <c r="J45" i="29" s="1"/>
  <c r="J44" i="29"/>
  <c r="J43" i="29"/>
  <c r="J41" i="29"/>
  <c r="J40" i="29"/>
  <c r="H38" i="29"/>
  <c r="G38" i="29"/>
  <c r="F38" i="29"/>
  <c r="E38" i="29"/>
  <c r="D38" i="29"/>
  <c r="J37" i="29"/>
  <c r="J36" i="29"/>
  <c r="H34" i="29"/>
  <c r="G34" i="29"/>
  <c r="F34" i="29"/>
  <c r="E34" i="29"/>
  <c r="D34" i="29"/>
  <c r="J33" i="29"/>
  <c r="J32" i="29"/>
  <c r="H30" i="29"/>
  <c r="G30" i="29"/>
  <c r="F30" i="29"/>
  <c r="E30" i="29"/>
  <c r="D30" i="29"/>
  <c r="I19" i="29"/>
  <c r="H19" i="29"/>
  <c r="G19" i="29"/>
  <c r="F19" i="29"/>
  <c r="E19" i="29"/>
  <c r="D19" i="29"/>
  <c r="J18" i="29"/>
  <c r="J17" i="29"/>
  <c r="J16" i="29"/>
  <c r="I14" i="29"/>
  <c r="H14" i="29"/>
  <c r="G14" i="29"/>
  <c r="F14" i="29"/>
  <c r="E14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5" i="16"/>
  <c r="F55" i="16"/>
  <c r="G55" i="16"/>
  <c r="H55" i="16"/>
  <c r="D55" i="16"/>
  <c r="J54" i="16"/>
  <c r="J53" i="16"/>
  <c r="E49" i="16"/>
  <c r="F49" i="16"/>
  <c r="G49" i="16"/>
  <c r="H49" i="16"/>
  <c r="D49" i="16"/>
  <c r="E44" i="16"/>
  <c r="F44" i="16"/>
  <c r="G44" i="16"/>
  <c r="H44" i="16"/>
  <c r="E37" i="16"/>
  <c r="F37" i="16"/>
  <c r="G37" i="16"/>
  <c r="H37" i="16"/>
  <c r="D37" i="16"/>
  <c r="J35" i="16"/>
  <c r="J36" i="16"/>
  <c r="J46" i="16"/>
  <c r="J47" i="16"/>
  <c r="J48" i="16"/>
  <c r="E33" i="16"/>
  <c r="F33" i="16"/>
  <c r="G33" i="16"/>
  <c r="H33" i="16"/>
  <c r="D33" i="16"/>
  <c r="J32" i="16"/>
  <c r="J31" i="16"/>
  <c r="E29" i="16"/>
  <c r="F29" i="16"/>
  <c r="G29" i="16"/>
  <c r="H29" i="16"/>
  <c r="D29" i="16"/>
  <c r="D50" i="16" s="1"/>
  <c r="J23" i="16"/>
  <c r="J24" i="16"/>
  <c r="J25" i="16"/>
  <c r="J26" i="16"/>
  <c r="J27" i="16"/>
  <c r="J28" i="16"/>
  <c r="J22" i="16"/>
  <c r="G19" i="16"/>
  <c r="H19" i="16"/>
  <c r="D19" i="16"/>
  <c r="J17" i="16"/>
  <c r="J18" i="16"/>
  <c r="J37" i="16" l="1"/>
  <c r="J55" i="16"/>
  <c r="D57" i="16"/>
  <c r="J29" i="16"/>
  <c r="J33" i="16"/>
  <c r="J14" i="29"/>
  <c r="J19" i="29"/>
  <c r="E10" i="30"/>
  <c r="G10" i="30"/>
  <c r="J38" i="29"/>
  <c r="D16" i="30"/>
  <c r="J34" i="29"/>
  <c r="J13" i="34"/>
  <c r="D15" i="34"/>
  <c r="J15" i="34" s="1"/>
  <c r="J18" i="34" s="1"/>
  <c r="G56" i="34"/>
  <c r="G58" i="34" s="1"/>
  <c r="F56" i="34"/>
  <c r="F58" i="34" s="1"/>
  <c r="J37" i="34"/>
  <c r="G53" i="34"/>
  <c r="G60" i="34" s="1"/>
  <c r="J44" i="34"/>
  <c r="J29" i="34"/>
  <c r="E9" i="30"/>
  <c r="F9" i="30"/>
  <c r="H11" i="30"/>
  <c r="H53" i="34"/>
  <c r="H60" i="34" s="1"/>
  <c r="F53" i="34"/>
  <c r="F60" i="34" s="1"/>
  <c r="D18" i="34"/>
  <c r="D53" i="34" s="1"/>
  <c r="J52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D11" i="30"/>
  <c r="J30" i="29"/>
  <c r="E54" i="29"/>
  <c r="E61" i="29" s="1"/>
  <c r="G54" i="29"/>
  <c r="G61" i="29" s="1"/>
  <c r="H54" i="29"/>
  <c r="H61" i="29" s="1"/>
  <c r="D54" i="29"/>
  <c r="F54" i="29"/>
  <c r="F61" i="29" s="1"/>
  <c r="J49" i="31"/>
  <c r="E51" i="27"/>
  <c r="E58" i="27" s="1"/>
  <c r="F51" i="27"/>
  <c r="F58" i="27" s="1"/>
  <c r="H50" i="16"/>
  <c r="H57" i="16" s="1"/>
  <c r="J16" i="16"/>
  <c r="J19" i="16" s="1"/>
  <c r="J59" i="29"/>
  <c r="J53" i="29"/>
  <c r="J50" i="28"/>
  <c r="J56" i="27"/>
  <c r="E50" i="16"/>
  <c r="E57" i="16" s="1"/>
  <c r="G50" i="16"/>
  <c r="G57" i="16" s="1"/>
  <c r="F50" i="16"/>
  <c r="F57" i="16" s="1"/>
  <c r="J50" i="16" l="1"/>
  <c r="J57" i="16" s="1"/>
  <c r="D23" i="30" s="1"/>
  <c r="D61" i="29"/>
  <c r="J54" i="29"/>
  <c r="J16" i="30"/>
  <c r="J10" i="30"/>
  <c r="D56" i="34"/>
  <c r="J11" i="30"/>
  <c r="J53" i="34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61" i="29"/>
  <c r="D26" i="30" s="1"/>
  <c r="J51" i="27"/>
  <c r="J58" i="27" s="1"/>
  <c r="D24" i="30" s="1"/>
  <c r="D58" i="34" l="1"/>
  <c r="J56" i="34"/>
  <c r="J14" i="30"/>
  <c r="J18" i="30" s="1"/>
  <c r="D18" i="30"/>
  <c r="D29" i="30"/>
  <c r="E24" i="30" s="1"/>
  <c r="J58" i="34" l="1"/>
  <c r="J60" i="34" s="1"/>
  <c r="D60" i="34"/>
  <c r="E25" i="30"/>
  <c r="E23" i="30"/>
  <c r="E26" i="30"/>
  <c r="E27" i="30"/>
  <c r="E29" i="30" l="1"/>
</calcChain>
</file>

<file path=xl/sharedStrings.xml><?xml version="1.0" encoding="utf-8"?>
<sst xmlns="http://schemas.openxmlformats.org/spreadsheetml/2006/main" count="511" uniqueCount="93">
  <si>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</si>
  <si>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</si>
  <si>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</si>
  <si>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</si>
  <si>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</si>
  <si>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</si>
  <si>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</si>
  <si>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</si>
  <si>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</si>
  <si>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</si>
  <si>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</si>
  <si>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</si>
  <si>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</si>
  <si>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</si>
  <si>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</si>
  <si>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</si>
  <si>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</si>
  <si>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</si>
  <si>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</si>
  <si>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</si>
  <si>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</si>
  <si>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</si>
  <si>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</si>
  <si>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</si>
  <si>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</si>
  <si>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</si>
  <si>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</si>
  <si>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</si>
  <si>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</si>
  <si>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</si>
  <si>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</si>
  <si>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</si>
  <si>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</si>
  <si>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</si>
  <si>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</si>
  <si>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</si>
  <si>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</si>
  <si>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</si>
  <si>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</si>
  <si>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</si>
  <si>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</si>
  <si>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</si>
  <si>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</si>
  <si>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</si>
  <si>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</si>
  <si>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</si>
  <si>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</si>
  <si>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</si>
  <si>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</si>
  <si>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</si>
  <si>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</si>
  <si>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</si>
  <si>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</si>
  <si>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</si>
  <si>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</si>
  <si>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</si>
  <si>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</si>
  <si>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</si>
  <si>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</si>
  <si>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</si>
  <si>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</si>
  <si>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</si>
  <si>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</si>
  <si>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</si>
  <si>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</si>
  <si>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</si>
  <si>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</si>
  <si>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</si>
  <si>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</si>
  <si>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</si>
  <si>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</si>
  <si>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</si>
  <si>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</si>
  <si>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</si>
  <si>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</si>
  <si>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</si>
  <si>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</si>
  <si>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</si>
  <si>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</si>
  <si>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BUDGET BY YEAR: Measure 3 - Advance the Deployment of Clean Off-Road Equipment</t>
  </si>
  <si>
    <t>BUDGET BY YEAR: Measure 4 - Bolster Investments in the State’s Sustainable Port and Freight Infrastructure</t>
  </si>
  <si>
    <t>Port Electrical/Mechanical Engineer @ $564,000 fully loaded rate/yr, .4 FTE</t>
  </si>
  <si>
    <t>Port Supervisor Electrical/Mechanical Engineer @ $564,000 fully loaded rate/yr, .2 FTE</t>
  </si>
  <si>
    <t>Port Civil Engineer @ $564,000 fully loaded rate/yr, .4 FTE</t>
  </si>
  <si>
    <t>Port Supervisor Civil Engineer @ $564,000 fully loaded rate/yr, .2 FTE</t>
  </si>
  <si>
    <t>Port Environmental Programs and Planning @ $564,000 fully loaded rate/yr, .11 FTE</t>
  </si>
  <si>
    <t>Incorporated into fully loaded rate under Personnel</t>
  </si>
  <si>
    <t>Contractor to perform Feasibility Study</t>
  </si>
  <si>
    <t>Contractor to perform Design</t>
  </si>
  <si>
    <t>Contractor to perform Environmental Activities</t>
  </si>
  <si>
    <t>Contractor to perform Construction</t>
  </si>
  <si>
    <t>Contractor to perform Community Engagement</t>
  </si>
  <si>
    <t>Transforming Power: Advancing Zero Emission Cargo Handling Equipment with Infrastructure at the Port of Oakland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</si>
</sst>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0" fontId="19" fillId="0" borderId="0" xfId="0" applyFont="1"/>
    <xf numFmtId="6" fontId="19" fillId="0" borderId="1" xfId="0" applyNumberFormat="1" applyFont="1" applyBorder="1" applyAlignment="1">
      <alignment wrapText="1"/>
    </xf>
    <xf numFmtId="0" fontId="18" fillId="0" borderId="5" xfId="0" applyFont="1" applyBorder="1" applyAlignment="1">
      <alignment horizontal="left" wrapText="1" indent="2"/>
    </xf>
    <xf numFmtId="6" fontId="18" fillId="4" borderId="1" xfId="0" applyNumberFormat="1" applyFont="1" applyFill="1" applyBorder="1" applyAlignment="1">
      <alignment wrapText="1"/>
    </xf>
    <xf numFmtId="6" fontId="20" fillId="0" borderId="12" xfId="0" applyNumberFormat="1" applyFont="1" applyBorder="1" applyAlignment="1">
      <alignment wrapText="1"/>
    </xf>
    <xf numFmtId="0" fontId="2" fillId="0" borderId="5" xfId="0" applyFont="1" applyBorder="1" applyAlignment="1">
      <alignment vertical="top" wrapText="1"/>
    </xf>
    <xf numFmtId="0" fontId="21" fillId="0" borderId="1" xfId="0" applyFont="1" applyBorder="1" applyAlignment="1">
      <alignment vertical="top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18" fillId="0" borderId="1" xfId="0" applyFont="1" applyBorder="1" applyAlignment="1">
      <alignment horizontal="left" vertical="top" wrapText="1" indent="2"/>
    </xf>
    <xf numFmtId="0" fontId="19" fillId="4" borderId="1" xfId="0" applyFont="1" applyFill="1" applyBorder="1" applyAlignment="1">
      <alignment wrapText="1"/>
    </xf>
    <xf numFmtId="0" fontId="21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6" fontId="18" fillId="4" borderId="4" xfId="0" applyNumberFormat="1" applyFont="1" applyFill="1" applyBorder="1" applyAlignment="1">
      <alignment wrapText="1"/>
    </xf>
    <xf numFmtId="0" fontId="21" fillId="0" borderId="1" xfId="0" applyFont="1" applyBorder="1"/>
    <xf numFmtId="0" fontId="21" fillId="0" borderId="1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3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5"/>
  <sheetViews>
    <sheetView showGridLines="0" zoomScale="85" zoomScaleNormal="85" workbookViewId="0">
      <pane xSplit="3" ySplit="6" topLeftCell="D3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8" sqref="C8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5"/>
      <c r="D10" s="15"/>
      <c r="E10" s="15"/>
      <c r="F10" s="15"/>
      <c r="G10" s="15"/>
      <c r="H10" s="15"/>
      <c r="J10" s="15"/>
    </row>
    <row r="11" spans="2:39" x14ac:dyDescent="0.25">
      <c r="B11" s="23"/>
      <c r="C11" s="25"/>
      <c r="D11" s="15"/>
      <c r="E11" s="15"/>
      <c r="F11" s="15"/>
      <c r="G11" s="15"/>
      <c r="H11" s="15"/>
      <c r="J11" s="15"/>
    </row>
    <row r="12" spans="2:39" x14ac:dyDescent="0.25">
      <c r="B12" s="23"/>
      <c r="C12" s="27"/>
      <c r="D12" s="15"/>
      <c r="E12" s="11"/>
      <c r="F12" s="11"/>
      <c r="G12" s="11"/>
      <c r="H12" s="11"/>
      <c r="J12" s="15">
        <f>SUM(D12:H12)</f>
        <v>0</v>
      </c>
    </row>
    <row r="13" spans="2:39" x14ac:dyDescent="0.25">
      <c r="B13" s="23"/>
      <c r="C13" s="9" t="s">
        <v>12</v>
      </c>
      <c r="D13" s="16">
        <f>SUM(D8:D12)</f>
        <v>70000</v>
      </c>
      <c r="E13" s="16">
        <f t="shared" ref="E13:J13" si="0">SUM(E8:E12)</f>
        <v>75000</v>
      </c>
      <c r="F13" s="16">
        <f t="shared" si="0"/>
        <v>80000</v>
      </c>
      <c r="G13" s="16">
        <f t="shared" si="0"/>
        <v>85000</v>
      </c>
      <c r="H13" s="16">
        <f t="shared" si="0"/>
        <v>90000</v>
      </c>
      <c r="I13" s="7">
        <f t="shared" si="0"/>
        <v>450000</v>
      </c>
      <c r="J13" s="16">
        <f t="shared" si="0"/>
        <v>400000</v>
      </c>
    </row>
    <row r="14" spans="2:39" x14ac:dyDescent="0.25">
      <c r="B14" s="23"/>
      <c r="C14" s="14" t="s">
        <v>36</v>
      </c>
      <c r="D14" s="13" t="s">
        <v>35</v>
      </c>
      <c r="E14" s="10"/>
      <c r="F14" s="10"/>
      <c r="G14" s="10"/>
      <c r="H14" s="10"/>
      <c r="J14" s="8" t="s">
        <v>35</v>
      </c>
    </row>
    <row r="15" spans="2:39" x14ac:dyDescent="0.25">
      <c r="B15" s="23"/>
      <c r="C15" s="25" t="s">
        <v>48</v>
      </c>
      <c r="D15" s="15">
        <f>0.17*D13</f>
        <v>11900</v>
      </c>
      <c r="E15" s="15">
        <f t="shared" ref="E15:H15" si="1">0.17*E13</f>
        <v>12750.000000000002</v>
      </c>
      <c r="F15" s="15">
        <f t="shared" si="1"/>
        <v>13600.000000000002</v>
      </c>
      <c r="G15" s="15">
        <f t="shared" si="1"/>
        <v>14450.000000000002</v>
      </c>
      <c r="H15" s="15">
        <f t="shared" si="1"/>
        <v>15300.000000000002</v>
      </c>
      <c r="J15" s="15">
        <f>SUM(D15:H15)</f>
        <v>68000</v>
      </c>
    </row>
    <row r="16" spans="2:39" x14ac:dyDescent="0.25">
      <c r="B16" s="23"/>
      <c r="C16" s="25"/>
      <c r="D16" s="15"/>
      <c r="E16" s="15"/>
      <c r="F16" s="15"/>
      <c r="G16" s="15"/>
      <c r="H16" s="15"/>
      <c r="J16" s="15">
        <f t="shared" ref="J16:J17" si="2">SUM(D16:H16)</f>
        <v>0</v>
      </c>
    </row>
    <row r="17" spans="2:10" x14ac:dyDescent="0.25">
      <c r="B17" s="23"/>
      <c r="C17" s="10"/>
      <c r="D17" s="15"/>
      <c r="E17" s="11"/>
      <c r="F17" s="11"/>
      <c r="G17" s="11"/>
      <c r="H17" s="11"/>
      <c r="J17" s="15">
        <f t="shared" si="2"/>
        <v>0</v>
      </c>
    </row>
    <row r="18" spans="2:10" x14ac:dyDescent="0.25">
      <c r="B18" s="23"/>
      <c r="C18" s="9" t="s">
        <v>13</v>
      </c>
      <c r="D18" s="16">
        <f>SUM(D15:D17)</f>
        <v>11900</v>
      </c>
      <c r="E18" s="16">
        <f t="shared" ref="E18:J18" si="3">SUM(E15:E17)</f>
        <v>12750.000000000002</v>
      </c>
      <c r="F18" s="16">
        <f t="shared" si="3"/>
        <v>13600.000000000002</v>
      </c>
      <c r="G18" s="16">
        <f t="shared" si="3"/>
        <v>14450.000000000002</v>
      </c>
      <c r="H18" s="16">
        <f t="shared" si="3"/>
        <v>15300.000000000002</v>
      </c>
      <c r="I18" s="7">
        <f t="shared" si="3"/>
        <v>0</v>
      </c>
      <c r="J18" s="16">
        <f t="shared" si="3"/>
        <v>68000</v>
      </c>
    </row>
    <row r="19" spans="2:10" x14ac:dyDescent="0.25">
      <c r="B19" s="23"/>
      <c r="C19" s="14" t="s">
        <v>37</v>
      </c>
      <c r="D19" s="13" t="s">
        <v>35</v>
      </c>
      <c r="E19" s="10"/>
      <c r="F19" s="10"/>
      <c r="G19" s="10"/>
      <c r="H19" s="10"/>
      <c r="J19" s="8" t="s">
        <v>35</v>
      </c>
    </row>
    <row r="20" spans="2:10" x14ac:dyDescent="0.25">
      <c r="B20" s="23"/>
      <c r="C20" s="25" t="s">
        <v>64</v>
      </c>
      <c r="D20" s="13"/>
      <c r="E20" s="10"/>
      <c r="F20" s="10"/>
      <c r="G20" s="10"/>
      <c r="H20" s="10"/>
      <c r="J20" s="15" t="s">
        <v>35</v>
      </c>
    </row>
    <row r="21" spans="2:10" x14ac:dyDescent="0.25">
      <c r="B21" s="23"/>
      <c r="C21" s="29" t="s">
        <v>49</v>
      </c>
      <c r="D21" s="15" t="s">
        <v>39</v>
      </c>
      <c r="E21" s="11" t="s">
        <v>39</v>
      </c>
      <c r="F21" s="11" t="s">
        <v>39</v>
      </c>
      <c r="G21" s="11"/>
      <c r="H21" s="11"/>
      <c r="J21" s="15"/>
    </row>
    <row r="22" spans="2:10" x14ac:dyDescent="0.25">
      <c r="B22" s="23"/>
      <c r="C22" s="29" t="s">
        <v>50</v>
      </c>
      <c r="D22" s="15">
        <v>400</v>
      </c>
      <c r="E22" s="15">
        <v>400</v>
      </c>
      <c r="F22" s="15">
        <v>400</v>
      </c>
      <c r="G22" s="15">
        <v>400</v>
      </c>
      <c r="H22" s="15">
        <v>400</v>
      </c>
      <c r="I22" s="35">
        <v>2000</v>
      </c>
      <c r="J22" s="15">
        <f>SUM(D22:H22)</f>
        <v>2000</v>
      </c>
    </row>
    <row r="23" spans="2:10" x14ac:dyDescent="0.25">
      <c r="B23" s="23"/>
      <c r="C23" s="29" t="s">
        <v>51</v>
      </c>
      <c r="D23" s="15">
        <v>50</v>
      </c>
      <c r="E23" s="15">
        <v>50</v>
      </c>
      <c r="F23" s="15">
        <v>50</v>
      </c>
      <c r="G23" s="15">
        <v>50</v>
      </c>
      <c r="H23" s="15">
        <v>50</v>
      </c>
      <c r="I23" s="35">
        <v>250</v>
      </c>
      <c r="J23" s="15">
        <f t="shared" ref="J23:J28" si="4">SUM(D23:H23)</f>
        <v>250</v>
      </c>
    </row>
    <row r="24" spans="2:10" x14ac:dyDescent="0.25">
      <c r="B24" s="23"/>
      <c r="C24" s="25" t="s">
        <v>70</v>
      </c>
      <c r="D24" s="15">
        <v>600</v>
      </c>
      <c r="E24" s="15">
        <v>600</v>
      </c>
      <c r="F24" s="15">
        <v>600</v>
      </c>
      <c r="G24" s="15">
        <v>600</v>
      </c>
      <c r="H24" s="15">
        <v>600</v>
      </c>
      <c r="I24" s="35">
        <v>2250</v>
      </c>
      <c r="J24" s="15">
        <f t="shared" si="4"/>
        <v>3000</v>
      </c>
    </row>
    <row r="25" spans="2:10" x14ac:dyDescent="0.25">
      <c r="B25" s="23"/>
      <c r="C25" s="29" t="s">
        <v>53</v>
      </c>
      <c r="D25" s="15">
        <v>245</v>
      </c>
      <c r="E25" s="15">
        <v>245</v>
      </c>
      <c r="F25" s="15">
        <v>245</v>
      </c>
      <c r="G25" s="15">
        <v>245</v>
      </c>
      <c r="H25" s="15">
        <v>245</v>
      </c>
      <c r="I25" s="35">
        <v>1243</v>
      </c>
      <c r="J25" s="15">
        <f t="shared" si="4"/>
        <v>1225</v>
      </c>
    </row>
    <row r="26" spans="2:10" x14ac:dyDescent="0.25">
      <c r="B26" s="23"/>
      <c r="C26" s="29" t="s">
        <v>54</v>
      </c>
      <c r="D26" s="15">
        <v>45</v>
      </c>
      <c r="E26" s="15">
        <v>45</v>
      </c>
      <c r="F26" s="15">
        <v>45</v>
      </c>
      <c r="G26" s="15">
        <v>45</v>
      </c>
      <c r="H26" s="15">
        <v>45</v>
      </c>
      <c r="I26" s="35">
        <v>225</v>
      </c>
      <c r="J26" s="15">
        <f t="shared" si="4"/>
        <v>225</v>
      </c>
    </row>
    <row r="27" spans="2:10" x14ac:dyDescent="0.25">
      <c r="B27" s="23"/>
      <c r="C27" s="29" t="s">
        <v>55</v>
      </c>
      <c r="D27" s="15">
        <v>80</v>
      </c>
      <c r="E27" s="15">
        <v>80</v>
      </c>
      <c r="F27" s="15">
        <v>80</v>
      </c>
      <c r="G27" s="15">
        <v>80</v>
      </c>
      <c r="H27" s="15">
        <v>80</v>
      </c>
      <c r="I27" s="35">
        <v>400</v>
      </c>
      <c r="J27" s="15">
        <f t="shared" si="4"/>
        <v>400</v>
      </c>
    </row>
    <row r="28" spans="2:10" x14ac:dyDescent="0.25">
      <c r="B28" s="23"/>
      <c r="C28" s="25"/>
      <c r="D28" s="15"/>
      <c r="E28" s="15"/>
      <c r="F28" s="15"/>
      <c r="G28" s="15"/>
      <c r="H28" s="15"/>
      <c r="I28" s="35">
        <v>1638</v>
      </c>
      <c r="J28" s="15">
        <f t="shared" si="4"/>
        <v>0</v>
      </c>
    </row>
    <row r="29" spans="2:10" x14ac:dyDescent="0.25">
      <c r="B29" s="23"/>
      <c r="C29" s="9" t="s">
        <v>14</v>
      </c>
      <c r="D29" s="16">
        <f>SUM(D22:D28)</f>
        <v>1420</v>
      </c>
      <c r="E29" s="16">
        <f t="shared" ref="E29:H29" si="5">SUM(E22:E28)</f>
        <v>1420</v>
      </c>
      <c r="F29" s="16">
        <f t="shared" si="5"/>
        <v>1420</v>
      </c>
      <c r="G29" s="16">
        <f t="shared" si="5"/>
        <v>1420</v>
      </c>
      <c r="H29" s="16">
        <f t="shared" si="5"/>
        <v>1420</v>
      </c>
      <c r="J29" s="16">
        <f>SUM(D29:H29)</f>
        <v>7100</v>
      </c>
    </row>
    <row r="30" spans="2:10" x14ac:dyDescent="0.25">
      <c r="B30" s="23"/>
      <c r="C30" s="14" t="s">
        <v>38</v>
      </c>
      <c r="D30" s="15"/>
      <c r="E30" s="10"/>
      <c r="F30" s="10"/>
      <c r="G30" s="10"/>
      <c r="H30" s="10"/>
      <c r="J30" s="15" t="s">
        <v>20</v>
      </c>
    </row>
    <row r="31" spans="2:10" x14ac:dyDescent="0.25">
      <c r="B31" s="23"/>
      <c r="C31" s="25"/>
      <c r="D31" s="15"/>
      <c r="E31" s="10"/>
      <c r="F31" s="10"/>
      <c r="G31" s="10"/>
      <c r="H31" s="10"/>
      <c r="J31" s="15">
        <f>SUM(D31:H31)</f>
        <v>0</v>
      </c>
    </row>
    <row r="32" spans="2:10" x14ac:dyDescent="0.25">
      <c r="B32" s="23" t="s">
        <v>39</v>
      </c>
      <c r="C32" s="28" t="s">
        <v>39</v>
      </c>
      <c r="D32" s="13" t="s">
        <v>35</v>
      </c>
      <c r="E32" s="10"/>
      <c r="F32" s="10"/>
      <c r="G32" s="10"/>
      <c r="H32" s="10"/>
      <c r="J32" s="15">
        <f t="shared" ref="J32:J53" si="6">SUM(D32:H32)</f>
        <v>0</v>
      </c>
    </row>
    <row r="33" spans="2:10" x14ac:dyDescent="0.25">
      <c r="B33" s="23"/>
      <c r="C33" s="9" t="s">
        <v>15</v>
      </c>
      <c r="D33" s="12">
        <f>SUM(D31:D32)</f>
        <v>0</v>
      </c>
      <c r="E33" s="12">
        <f t="shared" ref="E33:H33" si="7">SUM(E31:E32)</f>
        <v>0</v>
      </c>
      <c r="F33" s="12">
        <f t="shared" si="7"/>
        <v>0</v>
      </c>
      <c r="G33" s="12">
        <f t="shared" si="7"/>
        <v>0</v>
      </c>
      <c r="H33" s="12">
        <f t="shared" si="7"/>
        <v>0</v>
      </c>
      <c r="J33" s="16">
        <f t="shared" si="6"/>
        <v>0</v>
      </c>
    </row>
    <row r="34" spans="2:10" x14ac:dyDescent="0.25">
      <c r="B34" s="23"/>
      <c r="C34" s="14" t="s">
        <v>40</v>
      </c>
      <c r="D34" s="13" t="s">
        <v>35</v>
      </c>
      <c r="E34" s="10"/>
      <c r="F34" s="10"/>
      <c r="G34" s="10"/>
      <c r="H34" s="10"/>
      <c r="J34" s="15"/>
    </row>
    <row r="35" spans="2:10" x14ac:dyDescent="0.25">
      <c r="B35" s="23"/>
      <c r="C35" s="25" t="s">
        <v>58</v>
      </c>
      <c r="D35" s="15">
        <v>2500</v>
      </c>
      <c r="E35" s="15">
        <v>0</v>
      </c>
      <c r="F35" s="15">
        <v>0</v>
      </c>
      <c r="G35" s="15">
        <v>0</v>
      </c>
      <c r="H35" s="15">
        <v>0</v>
      </c>
      <c r="I35" s="35">
        <v>5000</v>
      </c>
      <c r="J35" s="15">
        <f t="shared" si="6"/>
        <v>2500</v>
      </c>
    </row>
    <row r="36" spans="2:10" x14ac:dyDescent="0.25">
      <c r="B36" s="23"/>
      <c r="C36" s="25"/>
      <c r="D36" s="15"/>
      <c r="E36" s="11"/>
      <c r="F36" s="11"/>
      <c r="G36" s="11"/>
      <c r="H36" s="11"/>
      <c r="J36" s="15">
        <f t="shared" si="6"/>
        <v>0</v>
      </c>
    </row>
    <row r="37" spans="2:10" x14ac:dyDescent="0.25">
      <c r="B37" s="23"/>
      <c r="C37" s="9" t="s">
        <v>16</v>
      </c>
      <c r="D37" s="16">
        <f>SUM(D35:D36)</f>
        <v>2500</v>
      </c>
      <c r="E37" s="16">
        <f t="shared" ref="E37:H37" si="8">SUM(E35:E36)</f>
        <v>0</v>
      </c>
      <c r="F37" s="16">
        <f t="shared" si="8"/>
        <v>0</v>
      </c>
      <c r="G37" s="16">
        <f t="shared" si="8"/>
        <v>0</v>
      </c>
      <c r="H37" s="16">
        <f t="shared" si="8"/>
        <v>0</v>
      </c>
      <c r="J37" s="16">
        <f t="shared" si="6"/>
        <v>2500</v>
      </c>
    </row>
    <row r="38" spans="2:10" x14ac:dyDescent="0.25">
      <c r="B38" s="23"/>
      <c r="C38" s="14" t="s">
        <v>41</v>
      </c>
      <c r="D38" s="13" t="s">
        <v>35</v>
      </c>
      <c r="E38" s="10"/>
      <c r="F38" s="10"/>
      <c r="G38" s="10"/>
      <c r="H38" s="10"/>
      <c r="J38" s="15"/>
    </row>
    <row r="39" spans="2:10" ht="30" x14ac:dyDescent="0.25">
      <c r="B39" s="23"/>
      <c r="C39" s="61" t="s">
        <v>71</v>
      </c>
      <c r="D39" s="15"/>
      <c r="E39" s="15"/>
      <c r="F39" s="15"/>
      <c r="G39" s="15"/>
      <c r="H39" s="15"/>
      <c r="I39" s="35"/>
      <c r="J39" s="15">
        <f t="shared" si="6"/>
        <v>0</v>
      </c>
    </row>
    <row r="40" spans="2:10" x14ac:dyDescent="0.25">
      <c r="B40" s="23"/>
      <c r="C40" s="25" t="s">
        <v>72</v>
      </c>
      <c r="D40" s="15">
        <v>0</v>
      </c>
      <c r="E40" s="15">
        <v>6200000</v>
      </c>
      <c r="F40" s="15">
        <v>0</v>
      </c>
      <c r="G40" s="15">
        <v>0</v>
      </c>
      <c r="H40" s="15">
        <v>0</v>
      </c>
      <c r="I40" s="35">
        <v>22500000</v>
      </c>
      <c r="J40" s="15">
        <f t="shared" si="6"/>
        <v>6200000</v>
      </c>
    </row>
    <row r="41" spans="2:10" x14ac:dyDescent="0.25">
      <c r="B41" s="23"/>
      <c r="C41" s="25" t="s">
        <v>73</v>
      </c>
      <c r="D41" s="15">
        <v>0</v>
      </c>
      <c r="E41" s="15">
        <v>3142000</v>
      </c>
      <c r="F41" s="15">
        <v>0</v>
      </c>
      <c r="G41" s="15">
        <v>0</v>
      </c>
      <c r="H41" s="15">
        <v>0</v>
      </c>
      <c r="I41" s="35">
        <v>75000000</v>
      </c>
      <c r="J41" s="15">
        <f t="shared" si="6"/>
        <v>3142000</v>
      </c>
    </row>
    <row r="42" spans="2:10" x14ac:dyDescent="0.25">
      <c r="B42" s="23"/>
      <c r="C42" s="25" t="s">
        <v>74</v>
      </c>
      <c r="D42" s="15">
        <v>0</v>
      </c>
      <c r="E42" s="15">
        <v>850000</v>
      </c>
      <c r="F42" s="15">
        <v>0</v>
      </c>
      <c r="G42" s="15">
        <v>0</v>
      </c>
      <c r="H42" s="15">
        <v>0</v>
      </c>
      <c r="I42" s="35"/>
      <c r="J42" s="15">
        <f t="shared" si="6"/>
        <v>850000</v>
      </c>
    </row>
    <row r="43" spans="2:10" x14ac:dyDescent="0.25">
      <c r="B43" s="23"/>
      <c r="C43" s="25" t="s">
        <v>75</v>
      </c>
      <c r="D43" s="15">
        <v>0</v>
      </c>
      <c r="E43" s="15">
        <v>82100</v>
      </c>
      <c r="F43" s="15">
        <v>82100</v>
      </c>
      <c r="G43" s="15">
        <v>82100</v>
      </c>
      <c r="H43" s="15">
        <v>82100</v>
      </c>
      <c r="J43" s="15">
        <f t="shared" si="6"/>
        <v>328400</v>
      </c>
    </row>
    <row r="44" spans="2:10" x14ac:dyDescent="0.25">
      <c r="B44" s="23"/>
      <c r="C44" s="9" t="s">
        <v>17</v>
      </c>
      <c r="D44" s="16">
        <f>SUM(D39:D43)</f>
        <v>0</v>
      </c>
      <c r="E44" s="16">
        <f t="shared" ref="E44:H44" si="9">SUM(E39:E43)</f>
        <v>10274100</v>
      </c>
      <c r="F44" s="16">
        <f t="shared" si="9"/>
        <v>82100</v>
      </c>
      <c r="G44" s="16">
        <f t="shared" si="9"/>
        <v>82100</v>
      </c>
      <c r="H44" s="16">
        <f t="shared" si="9"/>
        <v>82100</v>
      </c>
      <c r="J44" s="16">
        <f t="shared" si="6"/>
        <v>10520400</v>
      </c>
    </row>
    <row r="45" spans="2:10" x14ac:dyDescent="0.25">
      <c r="B45" s="23"/>
      <c r="C45" s="14" t="s">
        <v>42</v>
      </c>
      <c r="D45" s="13" t="s">
        <v>35</v>
      </c>
      <c r="E45" s="10"/>
      <c r="F45" s="10"/>
      <c r="G45" s="10"/>
      <c r="H45" s="10"/>
      <c r="J45" s="15"/>
    </row>
    <row r="46" spans="2:10" ht="30" x14ac:dyDescent="0.25">
      <c r="B46" s="23"/>
      <c r="C46" s="25" t="s">
        <v>76</v>
      </c>
      <c r="D46" s="15">
        <v>4000</v>
      </c>
      <c r="E46" s="15">
        <v>4000</v>
      </c>
      <c r="F46" s="15">
        <v>4000</v>
      </c>
      <c r="G46" s="15">
        <v>4000</v>
      </c>
      <c r="H46" s="15">
        <v>4000</v>
      </c>
      <c r="I46" s="35">
        <v>375000</v>
      </c>
      <c r="J46" s="15">
        <f t="shared" si="6"/>
        <v>20000</v>
      </c>
    </row>
    <row r="47" spans="2:10" x14ac:dyDescent="0.25">
      <c r="B47" s="23"/>
      <c r="C47" s="25"/>
      <c r="D47" s="15"/>
      <c r="E47" s="15"/>
      <c r="F47" s="15"/>
      <c r="G47" s="15"/>
      <c r="H47" s="15"/>
      <c r="I47" s="35">
        <v>781250</v>
      </c>
      <c r="J47" s="15">
        <f t="shared" si="6"/>
        <v>0</v>
      </c>
    </row>
    <row r="48" spans="2:10" x14ac:dyDescent="0.25">
      <c r="B48" s="23"/>
      <c r="C48" s="25"/>
      <c r="D48" s="15"/>
      <c r="E48" s="15"/>
      <c r="F48" s="15"/>
      <c r="G48" s="15"/>
      <c r="H48" s="15"/>
      <c r="I48" s="35">
        <v>2083335</v>
      </c>
      <c r="J48" s="15">
        <f t="shared" si="6"/>
        <v>0</v>
      </c>
    </row>
    <row r="49" spans="2:10" x14ac:dyDescent="0.25">
      <c r="B49" s="23"/>
      <c r="C49" s="25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3"/>
      <c r="C50" s="25"/>
      <c r="D50" s="15"/>
      <c r="E50" s="11"/>
      <c r="F50" s="11"/>
      <c r="G50" s="11"/>
      <c r="H50" s="11"/>
      <c r="J50" s="15">
        <f t="shared" si="6"/>
        <v>0</v>
      </c>
    </row>
    <row r="51" spans="2:10" x14ac:dyDescent="0.25">
      <c r="B51" s="23"/>
      <c r="C51" s="10"/>
      <c r="D51" s="15"/>
      <c r="E51" s="11"/>
      <c r="F51" s="11"/>
      <c r="G51" s="11"/>
      <c r="H51" s="11"/>
      <c r="J51" s="15">
        <f t="shared" si="6"/>
        <v>0</v>
      </c>
    </row>
    <row r="52" spans="2:10" x14ac:dyDescent="0.25">
      <c r="B52" s="24"/>
      <c r="C52" s="9" t="s">
        <v>18</v>
      </c>
      <c r="D52" s="16">
        <f>SUM(D46:D51)</f>
        <v>4000</v>
      </c>
      <c r="E52" s="16">
        <f t="shared" ref="E52:H52" si="10">SUM(E46:E51)</f>
        <v>4000</v>
      </c>
      <c r="F52" s="16">
        <f t="shared" si="10"/>
        <v>4000</v>
      </c>
      <c r="G52" s="16">
        <f t="shared" si="10"/>
        <v>4000</v>
      </c>
      <c r="H52" s="16">
        <f t="shared" si="10"/>
        <v>4000</v>
      </c>
      <c r="J52" s="16">
        <f t="shared" si="6"/>
        <v>20000</v>
      </c>
    </row>
    <row r="53" spans="2:10" x14ac:dyDescent="0.25">
      <c r="B53" s="24"/>
      <c r="C53" s="9" t="s">
        <v>19</v>
      </c>
      <c r="D53" s="16">
        <f>SUM(D52,D44,D37,D33,D29,D18,D13)</f>
        <v>89820</v>
      </c>
      <c r="E53" s="16">
        <f t="shared" ref="E53:H53" si="11">SUM(E52,E44,E37,E33,E29,E18,E13)</f>
        <v>10367270</v>
      </c>
      <c r="F53" s="16">
        <f t="shared" si="11"/>
        <v>181120</v>
      </c>
      <c r="G53" s="16">
        <f t="shared" si="11"/>
        <v>186970</v>
      </c>
      <c r="H53" s="16">
        <f t="shared" si="11"/>
        <v>192820</v>
      </c>
      <c r="J53" s="16">
        <f t="shared" si="6"/>
        <v>11018000</v>
      </c>
    </row>
    <row r="54" spans="2:10" x14ac:dyDescent="0.25">
      <c r="B54" s="6"/>
      <c r="D54"/>
      <c r="E54"/>
      <c r="H54"/>
      <c r="I54"/>
      <c r="J54" t="s">
        <v>20</v>
      </c>
    </row>
    <row r="55" spans="2:10" x14ac:dyDescent="0.25">
      <c r="B55" s="22" t="s">
        <v>43</v>
      </c>
      <c r="C55" s="17" t="s">
        <v>43</v>
      </c>
      <c r="D55" s="18"/>
      <c r="E55" s="18"/>
      <c r="F55" s="18"/>
      <c r="G55" s="18"/>
      <c r="H55" s="18"/>
      <c r="I55"/>
      <c r="J55" s="18" t="s">
        <v>20</v>
      </c>
    </row>
    <row r="56" spans="2:10" ht="30" x14ac:dyDescent="0.25">
      <c r="B56" s="23"/>
      <c r="C56" s="25" t="s">
        <v>77</v>
      </c>
      <c r="D56" s="15">
        <f>0.4*(D13+D18)</f>
        <v>32760</v>
      </c>
      <c r="E56" s="15">
        <f t="shared" ref="E56:H56" si="12">0.4*(E13+E18)</f>
        <v>35100</v>
      </c>
      <c r="F56" s="15">
        <f t="shared" si="12"/>
        <v>37440</v>
      </c>
      <c r="G56" s="15">
        <f t="shared" si="12"/>
        <v>39780</v>
      </c>
      <c r="H56" s="15">
        <f t="shared" si="12"/>
        <v>42120</v>
      </c>
      <c r="J56" s="15">
        <f>SUM(D56:H56)</f>
        <v>187200</v>
      </c>
    </row>
    <row r="57" spans="2:10" x14ac:dyDescent="0.25">
      <c r="B57" s="23"/>
      <c r="C57" s="25"/>
      <c r="D57" s="13"/>
      <c r="E57" s="10"/>
      <c r="F57" s="10"/>
      <c r="G57" s="10"/>
      <c r="H57" s="10"/>
      <c r="J57" s="15">
        <f t="shared" ref="J57:J58" si="13">SUM(D57:H57)</f>
        <v>0</v>
      </c>
    </row>
    <row r="58" spans="2:10" x14ac:dyDescent="0.25">
      <c r="B58" s="24"/>
      <c r="C58" s="9" t="s">
        <v>21</v>
      </c>
      <c r="D58" s="16">
        <f>SUM(D56:D57)</f>
        <v>32760</v>
      </c>
      <c r="E58" s="16">
        <f t="shared" ref="E58:H58" si="14">SUM(E56:E57)</f>
        <v>35100</v>
      </c>
      <c r="F58" s="16">
        <f t="shared" si="14"/>
        <v>37440</v>
      </c>
      <c r="G58" s="16">
        <f t="shared" si="14"/>
        <v>39780</v>
      </c>
      <c r="H58" s="16">
        <f t="shared" si="14"/>
        <v>42120</v>
      </c>
      <c r="J58" s="16">
        <f t="shared" si="13"/>
        <v>187200</v>
      </c>
    </row>
    <row r="59" spans="2:10" ht="15.75" thickBot="1" x14ac:dyDescent="0.3">
      <c r="B59" s="6"/>
      <c r="D59"/>
      <c r="E59"/>
      <c r="H59"/>
      <c r="I59"/>
      <c r="J59" t="s">
        <v>20</v>
      </c>
    </row>
    <row r="60" spans="2:10" s="1" customFormat="1" ht="30.75" thickBot="1" x14ac:dyDescent="0.3">
      <c r="B60" s="19" t="s">
        <v>22</v>
      </c>
      <c r="C60" s="19"/>
      <c r="D60" s="20">
        <f>SUM(D58,D53)</f>
        <v>122580</v>
      </c>
      <c r="E60" s="20">
        <f t="shared" ref="E60:J60" si="15">SUM(E58,E53)</f>
        <v>10402370</v>
      </c>
      <c r="F60" s="20">
        <f t="shared" si="15"/>
        <v>218560</v>
      </c>
      <c r="G60" s="20">
        <f t="shared" si="15"/>
        <v>226750</v>
      </c>
      <c r="H60" s="20">
        <f t="shared" si="15"/>
        <v>234940</v>
      </c>
      <c r="I60" s="7">
        <f>SUM(I58,I53)</f>
        <v>0</v>
      </c>
      <c r="J60" s="20">
        <f t="shared" si="15"/>
        <v>11205200</v>
      </c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</sheetData>
  <pageMargins left="0.7" right="0.7" top="0.75" bottom="0.75" header="0.3" footer="0.3"/>
  <pageSetup orientation="portrait" r:id="rId1"/>
  <ignoredErrors>
    <ignoredError sqref="J35 J40:J41 J46:J48 J22:J28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topLeftCell="A11" zoomScale="83" zoomScaleNormal="85" workbookViewId="0">
      <selection activeCell="J23" sqref="J23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3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92" t="s">
        <v>1</v>
      </c>
      <c r="C3" s="92"/>
      <c r="D3" s="92"/>
      <c r="E3" s="92"/>
      <c r="F3" s="92"/>
      <c r="G3" s="92"/>
      <c r="H3" s="92"/>
      <c r="I3" s="92"/>
      <c r="J3" s="9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Budget'!D14+'Measure 2 Budget'!D11+'Measure 3 Budget'!D11+'Measure 4 Budget'!D14+'Measure 5 Budget'!D11</f>
        <v>690600</v>
      </c>
      <c r="E7" s="52">
        <f>'Measure 1 Budget'!E14+'Measure 2 Budget'!E11+'Measure 3 Budget'!E11+'Measure 4 Budget'!E14+'Measure 5 Budget'!E11</f>
        <v>846900</v>
      </c>
      <c r="F7" s="52">
        <f>'Measure 1 Budget'!F14+'Measure 2 Budget'!F11+'Measure 3 Budget'!F11+'Measure 4 Budget'!F14+'Measure 5 Budget'!F11</f>
        <v>1112100</v>
      </c>
      <c r="G7" s="52">
        <f>'Measure 1 Budget'!G14+'Measure 2 Budget'!G11+'Measure 3 Budget'!G11+'Measure 4 Budget'!G14+'Measure 5 Budget'!G11</f>
        <v>1200500</v>
      </c>
      <c r="H7" s="52">
        <f>'Measure 1 Budget'!H14+'Measure 2 Budget'!H11+'Measure 3 Budget'!H11+'Measure 4 Budget'!H14+'Measure 5 Budget'!H11</f>
        <v>0</v>
      </c>
      <c r="I7" s="53"/>
      <c r="J7" s="52">
        <f>SUM(D7:I7)</f>
        <v>3850100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Budget'!D19+'Measure 2 Budget'!D16+'Measure 3 Budget'!D16+'Measure 4 Budget'!D19+'Measure 5 Budget'!D16</f>
        <v>0</v>
      </c>
      <c r="E8" s="52">
        <f>'Measure 1 Budget'!E19+'Measure 2 Budget'!E16+'Measure 3 Budget'!E16+'Measure 4 Budget'!E19</f>
        <v>0</v>
      </c>
      <c r="F8" s="52">
        <f>'Measure 1 Budget'!F19+'Measure 2 Budget'!F16+'Measure 3 Budget'!F16+'Measure 4 Budget'!F19</f>
        <v>0</v>
      </c>
      <c r="G8" s="52">
        <f>'Measure 1 Budget'!G19+'Measure 2 Budget'!G16+'Measure 3 Budget'!G16+'Measure 4 Budget'!G19</f>
        <v>0</v>
      </c>
      <c r="H8" s="52">
        <f>'Measure 1 Budget'!H19+'Measure 2 Budget'!H16+'Measure 3 Budget'!H16+'Measure 4 Budget'!H19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Budget'!D29+'Measure 2 Budget'!D27+'Measure 3 Budget'!D27+'Measure 4 Budget'!D30+'Measure 5 Budget'!D27</f>
        <v>0</v>
      </c>
      <c r="E9" s="52">
        <f>'Measure 1 Budget'!E29+'Measure 2 Budget'!E27+'Measure 3 Budget'!E27+'Measure 4 Budget'!E30</f>
        <v>0</v>
      </c>
      <c r="F9" s="52">
        <f>'Measure 1 Budget'!F29+'Measure 2 Budget'!F27+'Measure 3 Budget'!F27+'Measure 4 Budget'!F30</f>
        <v>0</v>
      </c>
      <c r="G9" s="52">
        <f>'Measure 1 Budget'!G29+'Measure 2 Budget'!G27+'Measure 3 Budget'!G27+'Measure 4 Budget'!G30</f>
        <v>0</v>
      </c>
      <c r="H9" s="52">
        <f>'Measure 1 Budget'!H29+'Measure 2 Budget'!H27+'Measure 3 Budget'!H27+'Measure 4 Budget'!H30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Budget'!D33+'Measure 2 Budget'!D31+'Measure 3 Budget'!D31+'Measure 4 Budget'!D34+'Measure 5 Budget'!D31</f>
        <v>0</v>
      </c>
      <c r="E10" s="52">
        <f>'Measure 1 Budget'!E33+'Measure 2 Budget'!E31+'Measure 3 Budget'!E31+'Measure 4 Budget'!E34</f>
        <v>0</v>
      </c>
      <c r="F10" s="52">
        <f>'Measure 1 Budget'!F33+'Measure 2 Budget'!F31+'Measure 3 Budget'!F31+'Measure 4 Budget'!F34</f>
        <v>0</v>
      </c>
      <c r="G10" s="52">
        <f>'Measure 1 Budget'!G33+'Measure 2 Budget'!G31+'Measure 3 Budget'!G31+'Measure 4 Budget'!G34</f>
        <v>0</v>
      </c>
      <c r="H10" s="52">
        <f>'Measure 1 Budget'!H33+'Measure 2 Budget'!H31+'Measure 3 Budget'!H31+'Measure 4 Budget'!H34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Budget'!D37+'Measure 2 Budget'!D35+'Measure 3 Budget'!D35+'Measure 4 Budget'!D38+'Measure 5 Budget'!D35</f>
        <v>0</v>
      </c>
      <c r="E11" s="52">
        <f>'Measure 1 Budget'!E37+'Measure 2 Budget'!E35+'Measure 3 Budget'!E35+'Measure 4 Budget'!E38</f>
        <v>0</v>
      </c>
      <c r="F11" s="52">
        <f>'Measure 1 Budget'!F37+'Measure 2 Budget'!F35+'Measure 3 Budget'!F35+'Measure 4 Budget'!F38</f>
        <v>0</v>
      </c>
      <c r="G11" s="52">
        <f>'Measure 1 Budget'!G37+'Measure 2 Budget'!G35+'Measure 3 Budget'!G35+'Measure 4 Budget'!G38</f>
        <v>0</v>
      </c>
      <c r="H11" s="52">
        <f>'Measure 1 Budget'!H37+'Measure 2 Budget'!H35+'Measure 3 Budget'!H35+'Measure 4 Budget'!H38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Budget'!D44+'Measure 2 Budget'!D42+'Measure 3 Budget'!D42+'Measure 4 Budget'!D45+'Measure 5 Budget'!D41</f>
        <v>405600</v>
      </c>
      <c r="E12" s="52">
        <f>'Measure 1 Budget'!E44+'Measure 2 Budget'!E42+'Measure 3 Budget'!E42+'Measure 4 Budget'!E45</f>
        <v>716800</v>
      </c>
      <c r="F12" s="52">
        <f>'Measure 1 Budget'!F44+'Measure 2 Budget'!F42+'Measure 3 Budget'!F42+'Measure 4 Budget'!F45</f>
        <v>30419900</v>
      </c>
      <c r="G12" s="52">
        <f>'Measure 1 Budget'!G44+'Measure 2 Budget'!G42+'Measure 3 Budget'!G42+'Measure 4 Budget'!G45</f>
        <v>40307600</v>
      </c>
      <c r="H12" s="52">
        <f>'Measure 1 Budget'!H44+'Measure 2 Budget'!H42+'Measure 3 Budget'!H42+'Measure 4 Budget'!H45</f>
        <v>0</v>
      </c>
      <c r="I12" s="53"/>
      <c r="J12" s="52">
        <f t="shared" si="0"/>
        <v>71849900</v>
      </c>
    </row>
    <row r="13" spans="2:39" x14ac:dyDescent="0.25">
      <c r="B13" s="23"/>
      <c r="C13" s="51" t="s">
        <v>18</v>
      </c>
      <c r="D13" s="52">
        <f>'Measure 1 Budget'!D49+'Measure 2 Budget'!D50+'Measure 3 Budget'!D50+'Measure 4 Budget'!D53+'Measure 5 Budget'!D49</f>
        <v>0</v>
      </c>
      <c r="E13" s="52">
        <f>'Measure 1 Budget'!E49+'Measure 2 Budget'!E50+'Measure 3 Budget'!E50+'Measure 4 Budget'!E53</f>
        <v>0</v>
      </c>
      <c r="F13" s="52">
        <f>'Measure 1 Budget'!F49+'Measure 2 Budget'!F50+'Measure 3 Budget'!F50+'Measure 4 Budget'!F53</f>
        <v>0</v>
      </c>
      <c r="G13" s="52">
        <f>'Measure 1 Budget'!G49+'Measure 2 Budget'!G50+'Measure 3 Budget'!G50+'Measure 4 Budget'!G53</f>
        <v>0</v>
      </c>
      <c r="H13" s="52">
        <f>'Measure 1 Budget'!H49+'Measure 2 Budget'!H50+'Measure 3 Budget'!H50+'Measure 4 Budget'!H53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1096200</v>
      </c>
      <c r="E14" s="16">
        <f>E13+E12+E11+E10+E9+E8+E7</f>
        <v>1563700</v>
      </c>
      <c r="F14" s="16">
        <f>F13+F12+F11+F10+F9+F8+F7</f>
        <v>31532000</v>
      </c>
      <c r="G14" s="16">
        <f>G13+G12+G11+G10+G9+G8+G7</f>
        <v>41508100</v>
      </c>
      <c r="H14" s="16">
        <f>H13+H12+H11+H10+H9+H8+H7</f>
        <v>0</v>
      </c>
      <c r="J14" s="16">
        <f t="shared" si="0"/>
        <v>75700000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Budget'!D55+'Measure 2 Budget'!D56+'Measure 3 Budget'!D56+'Measure 4 Budget'!D59+'Measure 5 Budget'!D55</f>
        <v>0</v>
      </c>
      <c r="E16" s="59">
        <f>'Measure 1 Budget'!E55+'Measure 2 Budget'!E56+'Measure 3 Budget'!E56+'Measure 4 Budget'!E59</f>
        <v>0</v>
      </c>
      <c r="F16" s="59">
        <f>'Measure 1 Budget'!F55+'Measure 2 Budget'!F56+'Measure 3 Budget'!F56+'Measure 4 Budget'!F59</f>
        <v>0</v>
      </c>
      <c r="G16" s="59">
        <f>'Measure 1 Budget'!G55+'Measure 2 Budget'!G56+'Measure 3 Budget'!G56+'Measure 4 Budget'!G59</f>
        <v>0</v>
      </c>
      <c r="H16" s="59">
        <f>'Measure 1 Budget'!H55+'Measure 2 Budget'!H56+'Measure 3 Budget'!H56+'Measure 4 Budget'!H59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1096200</v>
      </c>
      <c r="E18" s="54">
        <f>E14+E16</f>
        <v>1563700</v>
      </c>
      <c r="F18" s="54">
        <f>F14+F16</f>
        <v>31532000</v>
      </c>
      <c r="G18" s="54">
        <f>G14+G16</f>
        <v>41508100</v>
      </c>
      <c r="H18" s="54">
        <f>H14+H16</f>
        <v>0</v>
      </c>
      <c r="I18" s="55"/>
      <c r="J18" s="70">
        <f>J14+J16</f>
        <v>75700000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94"/>
      <c r="F21" s="9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95" t="s">
        <v>27</v>
      </c>
      <c r="F22" s="95"/>
      <c r="H22"/>
      <c r="I22"/>
    </row>
    <row r="23" spans="2:10" ht="75" x14ac:dyDescent="0.25">
      <c r="B23" s="51">
        <v>1</v>
      </c>
      <c r="C23" s="57" t="s">
        <v>92</v>
      </c>
      <c r="D23" s="58">
        <f>'Measure 1 Budget'!J57</f>
        <v>75700000</v>
      </c>
      <c r="E23" s="93">
        <f>D23/D$29</f>
        <v>1</v>
      </c>
      <c r="F23" s="93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93">
        <f t="shared" ref="E24:E27" si="1">D24/D$29</f>
        <v>0</v>
      </c>
      <c r="F24" s="93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93">
        <f t="shared" si="1"/>
        <v>0</v>
      </c>
      <c r="F25" s="93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Budget'!J61</f>
        <v>0</v>
      </c>
      <c r="E26" s="93">
        <f t="shared" si="1"/>
        <v>0</v>
      </c>
      <c r="F26" s="93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93">
        <f t="shared" si="1"/>
        <v>0</v>
      </c>
      <c r="F27" s="93"/>
      <c r="H27"/>
      <c r="I27"/>
    </row>
    <row r="28" spans="2:10" ht="15" customHeight="1" x14ac:dyDescent="0.25">
      <c r="B28" s="51"/>
      <c r="C28" s="52"/>
      <c r="D28" s="58"/>
      <c r="E28" s="93"/>
      <c r="F28" s="93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75700000</v>
      </c>
      <c r="E29" s="93">
        <f t="shared" ref="E29" si="2">SUM(E23:E28)</f>
        <v>1</v>
      </c>
      <c r="F29" s="9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honeticPr fontId="22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2"/>
  <sheetViews>
    <sheetView showGridLines="0" topLeftCell="A10" zoomScale="85" zoomScaleNormal="85" workbookViewId="0">
      <selection activeCell="D50" sqref="D50:G5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9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  <col min="12" max="12" width="11.85546875" bestFit="1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81" t="s">
        <v>34</v>
      </c>
      <c r="D7" s="82" t="s">
        <v>35</v>
      </c>
      <c r="E7" s="82" t="s">
        <v>35</v>
      </c>
      <c r="F7" s="82" t="s">
        <v>35</v>
      </c>
      <c r="G7" s="82"/>
      <c r="H7" s="82" t="s">
        <v>35</v>
      </c>
      <c r="I7" s="75"/>
      <c r="J7" s="83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0" x14ac:dyDescent="0.25">
      <c r="B8" s="80"/>
      <c r="C8" s="72" t="s">
        <v>81</v>
      </c>
      <c r="D8" s="73">
        <v>158700</v>
      </c>
      <c r="E8" s="73">
        <v>202800</v>
      </c>
      <c r="F8" s="73">
        <v>259800</v>
      </c>
      <c r="G8" s="73">
        <v>278800</v>
      </c>
      <c r="H8" s="82"/>
      <c r="I8" s="75"/>
      <c r="J8" s="73">
        <f t="shared" ref="J8:J13" si="0">SUM(D8:H8)</f>
        <v>900100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30" x14ac:dyDescent="0.25">
      <c r="B9" s="80"/>
      <c r="C9" s="72" t="s">
        <v>81</v>
      </c>
      <c r="D9" s="73">
        <v>158700</v>
      </c>
      <c r="E9" s="73">
        <v>202800</v>
      </c>
      <c r="F9" s="73">
        <v>259800</v>
      </c>
      <c r="G9" s="73">
        <v>278800</v>
      </c>
      <c r="H9" s="82"/>
      <c r="I9" s="75"/>
      <c r="J9" s="73">
        <f t="shared" si="0"/>
        <v>900100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45" x14ac:dyDescent="0.25">
      <c r="B10" s="80"/>
      <c r="C10" s="72" t="s">
        <v>82</v>
      </c>
      <c r="D10" s="73">
        <v>76000</v>
      </c>
      <c r="E10" s="73">
        <v>88000</v>
      </c>
      <c r="F10" s="73">
        <v>135100</v>
      </c>
      <c r="G10" s="73">
        <v>150800</v>
      </c>
      <c r="H10" s="82"/>
      <c r="I10" s="75"/>
      <c r="J10" s="73">
        <f t="shared" si="0"/>
        <v>449900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ht="30" x14ac:dyDescent="0.25">
      <c r="B11" s="23"/>
      <c r="C11" s="72" t="s">
        <v>83</v>
      </c>
      <c r="D11" s="73">
        <v>158700</v>
      </c>
      <c r="E11" s="73">
        <v>202800</v>
      </c>
      <c r="F11" s="73">
        <v>259800</v>
      </c>
      <c r="G11" s="73">
        <v>278800</v>
      </c>
      <c r="H11" s="73"/>
      <c r="I11" s="74"/>
      <c r="J11" s="73">
        <f t="shared" si="0"/>
        <v>900100</v>
      </c>
    </row>
    <row r="12" spans="2:39" ht="30" x14ac:dyDescent="0.25">
      <c r="B12" s="23"/>
      <c r="C12" s="84" t="s">
        <v>84</v>
      </c>
      <c r="D12" s="73">
        <v>76000</v>
      </c>
      <c r="E12" s="73">
        <v>88000</v>
      </c>
      <c r="F12" s="73">
        <v>135100</v>
      </c>
      <c r="G12" s="73">
        <v>150800</v>
      </c>
      <c r="H12" s="73"/>
      <c r="I12" s="75"/>
      <c r="J12" s="73">
        <f t="shared" si="0"/>
        <v>449900</v>
      </c>
    </row>
    <row r="13" spans="2:39" ht="45" x14ac:dyDescent="0.25">
      <c r="B13" s="23"/>
      <c r="C13" s="72" t="s">
        <v>85</v>
      </c>
      <c r="D13" s="73">
        <v>62500</v>
      </c>
      <c r="E13" s="73">
        <v>62500</v>
      </c>
      <c r="F13" s="73">
        <v>62500</v>
      </c>
      <c r="G13" s="73">
        <v>62500</v>
      </c>
      <c r="H13" s="73"/>
      <c r="I13" s="74"/>
      <c r="J13" s="73">
        <f t="shared" si="0"/>
        <v>250000</v>
      </c>
    </row>
    <row r="14" spans="2:39" x14ac:dyDescent="0.25">
      <c r="B14" s="23"/>
      <c r="C14" s="85" t="s">
        <v>12</v>
      </c>
      <c r="D14" s="78">
        <f>SUM(D8:D13)</f>
        <v>690600</v>
      </c>
      <c r="E14" s="78">
        <f t="shared" ref="E14:H14" si="1">SUM(E8:E13)</f>
        <v>846900</v>
      </c>
      <c r="F14" s="78">
        <f t="shared" si="1"/>
        <v>1112100</v>
      </c>
      <c r="G14" s="78">
        <f t="shared" si="1"/>
        <v>1200500</v>
      </c>
      <c r="H14" s="78">
        <f t="shared" si="1"/>
        <v>0</v>
      </c>
      <c r="I14" s="75"/>
      <c r="J14" s="78">
        <f>SUM(J8:J13)</f>
        <v>3850100</v>
      </c>
      <c r="L14" s="34"/>
    </row>
    <row r="15" spans="2:39" x14ac:dyDescent="0.25">
      <c r="B15" s="23"/>
      <c r="C15" s="86" t="s">
        <v>36</v>
      </c>
      <c r="D15" s="87" t="s">
        <v>35</v>
      </c>
      <c r="E15" s="82"/>
      <c r="F15" s="82"/>
      <c r="G15" s="82"/>
      <c r="H15" s="82"/>
      <c r="I15" s="75"/>
      <c r="J15" s="83" t="s">
        <v>35</v>
      </c>
    </row>
    <row r="16" spans="2:39" ht="30" x14ac:dyDescent="0.25">
      <c r="B16" s="23"/>
      <c r="C16" s="72" t="s">
        <v>86</v>
      </c>
      <c r="D16" s="73"/>
      <c r="E16" s="73"/>
      <c r="F16" s="73"/>
      <c r="G16" s="73"/>
      <c r="H16" s="73"/>
      <c r="I16" s="75"/>
      <c r="J16" s="73">
        <f>SUM(D16:H16)</f>
        <v>0</v>
      </c>
    </row>
    <row r="17" spans="2:10" hidden="1" x14ac:dyDescent="0.25">
      <c r="B17" s="23"/>
      <c r="C17" s="72"/>
      <c r="D17" s="73"/>
      <c r="E17" s="73"/>
      <c r="F17" s="73"/>
      <c r="G17" s="73"/>
      <c r="H17" s="73"/>
      <c r="I17" s="75"/>
      <c r="J17" s="73">
        <f t="shared" ref="J17:J18" si="2">SUM(D17:H17)</f>
        <v>0</v>
      </c>
    </row>
    <row r="18" spans="2:10" x14ac:dyDescent="0.25">
      <c r="B18" s="23"/>
      <c r="C18" s="82"/>
      <c r="D18" s="73"/>
      <c r="E18" s="76"/>
      <c r="F18" s="76"/>
      <c r="G18" s="76"/>
      <c r="H18" s="76"/>
      <c r="I18" s="75"/>
      <c r="J18" s="73">
        <f t="shared" si="2"/>
        <v>0</v>
      </c>
    </row>
    <row r="19" spans="2:10" x14ac:dyDescent="0.25">
      <c r="B19" s="23"/>
      <c r="C19" s="85" t="s">
        <v>13</v>
      </c>
      <c r="D19" s="78">
        <f>SUM(D16:D18)</f>
        <v>0</v>
      </c>
      <c r="E19" s="78">
        <f t="shared" ref="E19:J19" si="3">SUM(E16:E18)</f>
        <v>0</v>
      </c>
      <c r="F19" s="78">
        <f t="shared" si="3"/>
        <v>0</v>
      </c>
      <c r="G19" s="78">
        <f t="shared" si="3"/>
        <v>0</v>
      </c>
      <c r="H19" s="78">
        <f t="shared" si="3"/>
        <v>0</v>
      </c>
      <c r="I19" s="75"/>
      <c r="J19" s="78">
        <f t="shared" si="3"/>
        <v>0</v>
      </c>
    </row>
    <row r="20" spans="2:10" x14ac:dyDescent="0.25">
      <c r="B20" s="23"/>
      <c r="C20" s="86" t="s">
        <v>37</v>
      </c>
      <c r="D20" s="87" t="s">
        <v>35</v>
      </c>
      <c r="E20" s="82"/>
      <c r="F20" s="82"/>
      <c r="G20" s="82"/>
      <c r="H20" s="82"/>
      <c r="I20" s="75"/>
      <c r="J20" s="83" t="s">
        <v>35</v>
      </c>
    </row>
    <row r="21" spans="2:10" hidden="1" x14ac:dyDescent="0.25">
      <c r="B21" s="23"/>
      <c r="C21" s="88"/>
      <c r="D21" s="73"/>
      <c r="E21" s="76"/>
      <c r="F21" s="76"/>
      <c r="G21" s="76"/>
      <c r="H21" s="76"/>
      <c r="I21" s="75"/>
      <c r="J21" s="73">
        <f>SUM(D21:H21)</f>
        <v>0</v>
      </c>
    </row>
    <row r="22" spans="2:10" hidden="1" x14ac:dyDescent="0.25">
      <c r="B22" s="23"/>
      <c r="C22" s="88"/>
      <c r="D22" s="73"/>
      <c r="E22" s="73"/>
      <c r="F22" s="73"/>
      <c r="G22" s="73"/>
      <c r="H22" s="73"/>
      <c r="I22" s="74"/>
      <c r="J22" s="73">
        <f>SUM(D22:H22)</f>
        <v>0</v>
      </c>
    </row>
    <row r="23" spans="2:10" hidden="1" x14ac:dyDescent="0.25">
      <c r="B23" s="23"/>
      <c r="C23" s="88"/>
      <c r="D23" s="73"/>
      <c r="E23" s="73"/>
      <c r="F23" s="73"/>
      <c r="G23" s="73"/>
      <c r="H23" s="73"/>
      <c r="I23" s="74"/>
      <c r="J23" s="73">
        <f t="shared" ref="J23:J28" si="4">SUM(D23:H23)</f>
        <v>0</v>
      </c>
    </row>
    <row r="24" spans="2:10" hidden="1" x14ac:dyDescent="0.25">
      <c r="B24" s="23"/>
      <c r="C24" s="72"/>
      <c r="D24" s="73"/>
      <c r="E24" s="73"/>
      <c r="F24" s="73"/>
      <c r="G24" s="73"/>
      <c r="H24" s="73"/>
      <c r="I24" s="74"/>
      <c r="J24" s="73">
        <f t="shared" si="4"/>
        <v>0</v>
      </c>
    </row>
    <row r="25" spans="2:10" hidden="1" x14ac:dyDescent="0.25">
      <c r="B25" s="23"/>
      <c r="C25" s="88"/>
      <c r="D25" s="73"/>
      <c r="E25" s="73"/>
      <c r="F25" s="73"/>
      <c r="G25" s="73"/>
      <c r="H25" s="73"/>
      <c r="I25" s="74"/>
      <c r="J25" s="73">
        <f t="shared" si="4"/>
        <v>0</v>
      </c>
    </row>
    <row r="26" spans="2:10" hidden="1" x14ac:dyDescent="0.25">
      <c r="B26" s="23"/>
      <c r="C26" s="88"/>
      <c r="D26" s="73"/>
      <c r="E26" s="73"/>
      <c r="F26" s="73"/>
      <c r="G26" s="73"/>
      <c r="H26" s="73"/>
      <c r="I26" s="74"/>
      <c r="J26" s="73">
        <f t="shared" si="4"/>
        <v>0</v>
      </c>
    </row>
    <row r="27" spans="2:10" hidden="1" x14ac:dyDescent="0.25">
      <c r="B27" s="23"/>
      <c r="C27" s="88"/>
      <c r="D27" s="73"/>
      <c r="E27" s="73"/>
      <c r="F27" s="73"/>
      <c r="G27" s="73"/>
      <c r="H27" s="73"/>
      <c r="I27" s="74"/>
      <c r="J27" s="73">
        <f t="shared" si="4"/>
        <v>0</v>
      </c>
    </row>
    <row r="28" spans="2:10" x14ac:dyDescent="0.25">
      <c r="B28" s="23"/>
      <c r="C28" s="72"/>
      <c r="D28" s="73"/>
      <c r="E28" s="73"/>
      <c r="F28" s="73"/>
      <c r="G28" s="73"/>
      <c r="H28" s="73"/>
      <c r="I28" s="74"/>
      <c r="J28" s="73">
        <f t="shared" si="4"/>
        <v>0</v>
      </c>
    </row>
    <row r="29" spans="2:10" x14ac:dyDescent="0.25">
      <c r="B29" s="23"/>
      <c r="C29" s="85" t="s">
        <v>14</v>
      </c>
      <c r="D29" s="78">
        <f>SUM(D22:D28)</f>
        <v>0</v>
      </c>
      <c r="E29" s="78">
        <f t="shared" ref="E29:H29" si="5">SUM(E22:E28)</f>
        <v>0</v>
      </c>
      <c r="F29" s="78">
        <f t="shared" si="5"/>
        <v>0</v>
      </c>
      <c r="G29" s="78">
        <f t="shared" si="5"/>
        <v>0</v>
      </c>
      <c r="H29" s="78">
        <f t="shared" si="5"/>
        <v>0</v>
      </c>
      <c r="I29" s="75"/>
      <c r="J29" s="78">
        <f>SUM(J21:J28)</f>
        <v>0</v>
      </c>
    </row>
    <row r="30" spans="2:10" x14ac:dyDescent="0.25">
      <c r="B30" s="23"/>
      <c r="C30" s="86" t="s">
        <v>38</v>
      </c>
      <c r="D30" s="73"/>
      <c r="E30" s="82"/>
      <c r="F30" s="82"/>
      <c r="G30" s="82"/>
      <c r="H30" s="82"/>
      <c r="I30" s="75"/>
      <c r="J30" s="73" t="s">
        <v>20</v>
      </c>
    </row>
    <row r="31" spans="2:10" hidden="1" x14ac:dyDescent="0.25">
      <c r="B31" s="23"/>
      <c r="C31" s="72"/>
      <c r="D31" s="73"/>
      <c r="E31" s="82"/>
      <c r="F31" s="82"/>
      <c r="G31" s="82"/>
      <c r="H31" s="82"/>
      <c r="I31" s="75"/>
      <c r="J31" s="73">
        <f>SUM(D31:H31)</f>
        <v>0</v>
      </c>
    </row>
    <row r="32" spans="2:10" x14ac:dyDescent="0.25">
      <c r="B32" s="23" t="s">
        <v>39</v>
      </c>
      <c r="C32" s="87" t="s">
        <v>39</v>
      </c>
      <c r="D32" s="87" t="s">
        <v>35</v>
      </c>
      <c r="E32" s="82"/>
      <c r="F32" s="82"/>
      <c r="G32" s="82"/>
      <c r="H32" s="82"/>
      <c r="I32" s="75"/>
      <c r="J32" s="73">
        <f t="shared" ref="J32:J48" si="6">SUM(D32:H32)</f>
        <v>0</v>
      </c>
    </row>
    <row r="33" spans="2:10" x14ac:dyDescent="0.25">
      <c r="B33" s="23"/>
      <c r="C33" s="85" t="s">
        <v>15</v>
      </c>
      <c r="D33" s="89">
        <f>SUM(D31:D32)</f>
        <v>0</v>
      </c>
      <c r="E33" s="89">
        <f t="shared" ref="E33:H33" si="7">SUM(E31:E32)</f>
        <v>0</v>
      </c>
      <c r="F33" s="89">
        <f t="shared" si="7"/>
        <v>0</v>
      </c>
      <c r="G33" s="89">
        <f t="shared" si="7"/>
        <v>0</v>
      </c>
      <c r="H33" s="89">
        <f t="shared" si="7"/>
        <v>0</v>
      </c>
      <c r="I33" s="75"/>
      <c r="J33" s="78">
        <f>SUM(J31:J32)</f>
        <v>0</v>
      </c>
    </row>
    <row r="34" spans="2:10" x14ac:dyDescent="0.25">
      <c r="B34" s="23"/>
      <c r="C34" s="86" t="s">
        <v>40</v>
      </c>
      <c r="D34" s="87" t="s">
        <v>35</v>
      </c>
      <c r="E34" s="82"/>
      <c r="F34" s="82"/>
      <c r="G34" s="82"/>
      <c r="H34" s="82"/>
      <c r="I34" s="75"/>
      <c r="J34" s="73"/>
    </row>
    <row r="35" spans="2:10" hidden="1" x14ac:dyDescent="0.25">
      <c r="B35" s="23"/>
      <c r="C35" s="72"/>
      <c r="D35" s="73"/>
      <c r="E35" s="73"/>
      <c r="F35" s="73"/>
      <c r="G35" s="73"/>
      <c r="H35" s="73"/>
      <c r="I35" s="74"/>
      <c r="J35" s="73">
        <f t="shared" si="6"/>
        <v>0</v>
      </c>
    </row>
    <row r="36" spans="2:10" x14ac:dyDescent="0.25">
      <c r="B36" s="23"/>
      <c r="C36" s="72"/>
      <c r="D36" s="73"/>
      <c r="E36" s="76"/>
      <c r="F36" s="76"/>
      <c r="G36" s="76"/>
      <c r="H36" s="76"/>
      <c r="I36" s="75"/>
      <c r="J36" s="73">
        <f t="shared" si="6"/>
        <v>0</v>
      </c>
    </row>
    <row r="37" spans="2:10" x14ac:dyDescent="0.25">
      <c r="B37" s="23"/>
      <c r="C37" s="85" t="s">
        <v>16</v>
      </c>
      <c r="D37" s="78">
        <f>SUM(D35:D36)</f>
        <v>0</v>
      </c>
      <c r="E37" s="78">
        <f t="shared" ref="E37:H37" si="8">SUM(E35:E36)</f>
        <v>0</v>
      </c>
      <c r="F37" s="78">
        <f t="shared" si="8"/>
        <v>0</v>
      </c>
      <c r="G37" s="78">
        <f t="shared" si="8"/>
        <v>0</v>
      </c>
      <c r="H37" s="78">
        <f t="shared" si="8"/>
        <v>0</v>
      </c>
      <c r="I37" s="75"/>
      <c r="J37" s="78">
        <f>SUM(J35:J36)</f>
        <v>0</v>
      </c>
    </row>
    <row r="38" spans="2:10" x14ac:dyDescent="0.25">
      <c r="B38" s="23"/>
      <c r="C38" s="86" t="s">
        <v>41</v>
      </c>
      <c r="D38" s="87" t="s">
        <v>35</v>
      </c>
      <c r="E38" s="82"/>
      <c r="F38" s="82"/>
      <c r="G38" s="82"/>
      <c r="H38" s="82"/>
      <c r="I38" s="75"/>
      <c r="J38" s="73"/>
    </row>
    <row r="39" spans="2:10" x14ac:dyDescent="0.25">
      <c r="B39" s="23"/>
      <c r="C39" s="72" t="s">
        <v>87</v>
      </c>
      <c r="D39" s="73">
        <v>150000</v>
      </c>
      <c r="E39" s="73">
        <v>0</v>
      </c>
      <c r="F39" s="73">
        <v>0</v>
      </c>
      <c r="G39" s="73">
        <v>0</v>
      </c>
      <c r="H39" s="73"/>
      <c r="I39" s="74">
        <v>5106000</v>
      </c>
      <c r="J39" s="73">
        <f t="shared" si="6"/>
        <v>150000</v>
      </c>
    </row>
    <row r="40" spans="2:10" x14ac:dyDescent="0.25">
      <c r="B40" s="23"/>
      <c r="C40" s="72" t="s">
        <v>88</v>
      </c>
      <c r="D40" s="73">
        <v>166700</v>
      </c>
      <c r="E40" s="73">
        <v>666800</v>
      </c>
      <c r="F40" s="73">
        <v>166700</v>
      </c>
      <c r="G40" s="73">
        <v>0</v>
      </c>
      <c r="H40" s="73"/>
      <c r="I40" s="74">
        <v>22500000</v>
      </c>
      <c r="J40" s="73">
        <f t="shared" si="6"/>
        <v>1000200</v>
      </c>
    </row>
    <row r="41" spans="2:10" ht="30" x14ac:dyDescent="0.25">
      <c r="B41" s="23"/>
      <c r="C41" s="72" t="s">
        <v>89</v>
      </c>
      <c r="D41" s="73">
        <v>20000</v>
      </c>
      <c r="E41" s="73">
        <v>0</v>
      </c>
      <c r="F41" s="73">
        <v>40000</v>
      </c>
      <c r="G41" s="73">
        <v>40000</v>
      </c>
      <c r="H41" s="73"/>
      <c r="I41" s="74"/>
      <c r="J41" s="73">
        <f t="shared" si="6"/>
        <v>100000</v>
      </c>
    </row>
    <row r="42" spans="2:10" x14ac:dyDescent="0.25">
      <c r="B42" s="23"/>
      <c r="C42" s="72" t="s">
        <v>90</v>
      </c>
      <c r="D42" s="73">
        <v>0</v>
      </c>
      <c r="E42" s="73">
        <v>0</v>
      </c>
      <c r="F42" s="73">
        <v>30171300</v>
      </c>
      <c r="G42" s="73">
        <v>40228400</v>
      </c>
      <c r="H42" s="73"/>
      <c r="I42" s="74">
        <v>75000000</v>
      </c>
      <c r="J42" s="73">
        <f t="shared" si="6"/>
        <v>70399700</v>
      </c>
    </row>
    <row r="43" spans="2:10" ht="30" x14ac:dyDescent="0.25">
      <c r="B43" s="23"/>
      <c r="C43" s="72" t="s">
        <v>91</v>
      </c>
      <c r="D43" s="73">
        <v>68900</v>
      </c>
      <c r="E43" s="73">
        <v>50000</v>
      </c>
      <c r="F43" s="73">
        <v>41900</v>
      </c>
      <c r="G43" s="73">
        <v>39200</v>
      </c>
      <c r="H43" s="76"/>
      <c r="I43" s="75"/>
      <c r="J43" s="73">
        <f t="shared" si="6"/>
        <v>200000</v>
      </c>
    </row>
    <row r="44" spans="2:10" x14ac:dyDescent="0.25">
      <c r="B44" s="23"/>
      <c r="C44" s="85" t="s">
        <v>17</v>
      </c>
      <c r="D44" s="78">
        <f>SUM(D39:D43)</f>
        <v>405600</v>
      </c>
      <c r="E44" s="78">
        <f t="shared" ref="E44:H44" si="9">SUM(E39:E43)</f>
        <v>716800</v>
      </c>
      <c r="F44" s="78">
        <f t="shared" si="9"/>
        <v>30419900</v>
      </c>
      <c r="G44" s="78">
        <f t="shared" si="9"/>
        <v>40307600</v>
      </c>
      <c r="H44" s="78">
        <f t="shared" si="9"/>
        <v>0</v>
      </c>
      <c r="I44" s="75"/>
      <c r="J44" s="78">
        <f>SUM(J39:J43)</f>
        <v>71849900</v>
      </c>
    </row>
    <row r="45" spans="2:10" x14ac:dyDescent="0.25">
      <c r="B45" s="23"/>
      <c r="C45" s="86" t="s">
        <v>42</v>
      </c>
      <c r="D45" s="87" t="s">
        <v>35</v>
      </c>
      <c r="E45" s="82"/>
      <c r="F45" s="82"/>
      <c r="G45" s="82"/>
      <c r="H45" s="82"/>
      <c r="I45" s="75"/>
      <c r="J45" s="73"/>
    </row>
    <row r="46" spans="2:10" x14ac:dyDescent="0.25">
      <c r="B46" s="23"/>
      <c r="C46" s="72"/>
      <c r="D46" s="73"/>
      <c r="E46" s="76"/>
      <c r="F46" s="76"/>
      <c r="G46" s="76"/>
      <c r="H46" s="76"/>
      <c r="I46" s="75"/>
      <c r="J46" s="73">
        <f t="shared" si="6"/>
        <v>0</v>
      </c>
    </row>
    <row r="47" spans="2:10" x14ac:dyDescent="0.25">
      <c r="B47" s="23"/>
      <c r="C47" s="72"/>
      <c r="D47" s="73"/>
      <c r="E47" s="76"/>
      <c r="F47" s="76"/>
      <c r="G47" s="76"/>
      <c r="H47" s="76"/>
      <c r="I47" s="75"/>
      <c r="J47" s="73">
        <f t="shared" si="6"/>
        <v>0</v>
      </c>
    </row>
    <row r="48" spans="2:10" x14ac:dyDescent="0.25">
      <c r="B48" s="23"/>
      <c r="C48" s="82"/>
      <c r="D48" s="73"/>
      <c r="E48" s="76"/>
      <c r="F48" s="76"/>
      <c r="G48" s="76"/>
      <c r="H48" s="76"/>
      <c r="I48" s="75"/>
      <c r="J48" s="73">
        <f t="shared" si="6"/>
        <v>0</v>
      </c>
    </row>
    <row r="49" spans="2:12" x14ac:dyDescent="0.25">
      <c r="B49" s="24"/>
      <c r="C49" s="85" t="s">
        <v>18</v>
      </c>
      <c r="D49" s="78">
        <f>SUM(D46:D48)</f>
        <v>0</v>
      </c>
      <c r="E49" s="78">
        <f>SUM(E46:E48)</f>
        <v>0</v>
      </c>
      <c r="F49" s="78">
        <f>SUM(F46:F48)</f>
        <v>0</v>
      </c>
      <c r="G49" s="78">
        <f>SUM(G46:G48)</f>
        <v>0</v>
      </c>
      <c r="H49" s="78">
        <f>SUM(H46:H48)</f>
        <v>0</v>
      </c>
      <c r="I49" s="75"/>
      <c r="J49" s="78">
        <f>SUM(J46:J48)</f>
        <v>0</v>
      </c>
    </row>
    <row r="50" spans="2:12" x14ac:dyDescent="0.25">
      <c r="B50" s="24"/>
      <c r="C50" s="85" t="s">
        <v>19</v>
      </c>
      <c r="D50" s="78">
        <f>SUM(D49,D44,D37,D33,D29,D19,D14)</f>
        <v>1096200</v>
      </c>
      <c r="E50" s="78">
        <f>SUM(E49,E44,E37,E33,E29,E19,E14)</f>
        <v>1563700</v>
      </c>
      <c r="F50" s="78">
        <f>SUM(F49,F44,F37,F33,F29,F19,F14)</f>
        <v>31532000</v>
      </c>
      <c r="G50" s="78">
        <f>SUM(G49,G44,G37,G33,G29,G19,G14)</f>
        <v>41508100</v>
      </c>
      <c r="H50" s="78">
        <f>SUM(H49,H44,H37,H33,H29,H19,H14)</f>
        <v>0</v>
      </c>
      <c r="I50" s="75"/>
      <c r="J50" s="78">
        <f>SUM(D50:H50)</f>
        <v>75700000</v>
      </c>
      <c r="L50" s="34"/>
    </row>
    <row r="51" spans="2:12" x14ac:dyDescent="0.25">
      <c r="B51" s="6"/>
      <c r="C51" s="75"/>
      <c r="D51" s="75"/>
      <c r="E51" s="75"/>
      <c r="F51" s="75"/>
      <c r="G51" s="75"/>
      <c r="H51" s="75"/>
      <c r="I51" s="75"/>
      <c r="J51" s="75" t="s">
        <v>20</v>
      </c>
    </row>
    <row r="52" spans="2:12" ht="30" x14ac:dyDescent="0.25">
      <c r="B52" s="71" t="s">
        <v>43</v>
      </c>
      <c r="C52" s="90" t="s">
        <v>43</v>
      </c>
      <c r="D52" s="83"/>
      <c r="E52" s="83"/>
      <c r="F52" s="83"/>
      <c r="G52" s="83"/>
      <c r="H52" s="83"/>
      <c r="I52" s="75"/>
      <c r="J52" s="83" t="s">
        <v>20</v>
      </c>
    </row>
    <row r="53" spans="2:12" x14ac:dyDescent="0.25">
      <c r="B53" s="23"/>
      <c r="C53" s="72"/>
      <c r="D53" s="87"/>
      <c r="E53" s="82"/>
      <c r="F53" s="82"/>
      <c r="G53" s="82"/>
      <c r="H53" s="82"/>
      <c r="I53" s="75"/>
      <c r="J53" s="73">
        <f>SUM(D53:H53)</f>
        <v>0</v>
      </c>
    </row>
    <row r="54" spans="2:12" x14ac:dyDescent="0.25">
      <c r="B54" s="23"/>
      <c r="C54" s="72"/>
      <c r="D54" s="87"/>
      <c r="E54" s="82"/>
      <c r="F54" s="82"/>
      <c r="G54" s="82"/>
      <c r="H54" s="82"/>
      <c r="I54" s="75"/>
      <c r="J54" s="73">
        <f t="shared" ref="J54" si="10">SUM(D54:H54)</f>
        <v>0</v>
      </c>
    </row>
    <row r="55" spans="2:12" x14ac:dyDescent="0.25">
      <c r="B55" s="24"/>
      <c r="C55" s="85" t="s">
        <v>21</v>
      </c>
      <c r="D55" s="78">
        <f>SUM(D53:D54)</f>
        <v>0</v>
      </c>
      <c r="E55" s="78">
        <f t="shared" ref="E55:H55" si="11">SUM(E53:E54)</f>
        <v>0</v>
      </c>
      <c r="F55" s="78">
        <f t="shared" si="11"/>
        <v>0</v>
      </c>
      <c r="G55" s="78">
        <f t="shared" si="11"/>
        <v>0</v>
      </c>
      <c r="H55" s="78">
        <f t="shared" si="11"/>
        <v>0</v>
      </c>
      <c r="I55" s="75"/>
      <c r="J55" s="78">
        <f>SUM(J53:J54)</f>
        <v>0</v>
      </c>
    </row>
    <row r="56" spans="2:12" ht="15.75" thickBot="1" x14ac:dyDescent="0.3">
      <c r="B56" s="6"/>
      <c r="C56" s="75"/>
      <c r="D56" s="75"/>
      <c r="E56" s="75"/>
      <c r="F56" s="75"/>
      <c r="G56" s="75"/>
      <c r="H56" s="75"/>
      <c r="I56" s="75"/>
      <c r="J56" s="75" t="s">
        <v>20</v>
      </c>
    </row>
    <row r="57" spans="2:12" s="1" customFormat="1" ht="30.75" thickBot="1" x14ac:dyDescent="0.3">
      <c r="B57" s="19" t="s">
        <v>22</v>
      </c>
      <c r="C57" s="91"/>
      <c r="D57" s="79">
        <f>SUM(D55,D50)</f>
        <v>1096200</v>
      </c>
      <c r="E57" s="79">
        <f t="shared" ref="E57:J57" si="12">SUM(E55,E50)</f>
        <v>1563700</v>
      </c>
      <c r="F57" s="79">
        <f t="shared" si="12"/>
        <v>31532000</v>
      </c>
      <c r="G57" s="79">
        <f t="shared" si="12"/>
        <v>41508100</v>
      </c>
      <c r="H57" s="79">
        <f t="shared" si="12"/>
        <v>0</v>
      </c>
      <c r="I57" s="75"/>
      <c r="J57" s="79">
        <f t="shared" si="12"/>
        <v>75700000</v>
      </c>
    </row>
    <row r="58" spans="2:12" x14ac:dyDescent="0.25">
      <c r="B58" s="6"/>
    </row>
    <row r="59" spans="2:12" x14ac:dyDescent="0.25">
      <c r="B59" s="6"/>
    </row>
    <row r="60" spans="2:12" x14ac:dyDescent="0.25">
      <c r="B60" s="6"/>
    </row>
    <row r="61" spans="2:12" x14ac:dyDescent="0.25">
      <c r="B61" s="6"/>
    </row>
    <row r="62" spans="2:12" x14ac:dyDescent="0.25">
      <c r="B62" s="6"/>
    </row>
    <row r="63" spans="2:12" x14ac:dyDescent="0.25">
      <c r="B63" s="6"/>
    </row>
    <row r="64" spans="2:12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97" fitToHeight="0" orientation="landscape" r:id="rId1"/>
  <ignoredErrors>
    <ignoredError sqref="J22:J28 J3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Q11" sqref="Q11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14" sqref="D14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79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6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L14" sqref="L14"/>
    </sheetView>
  </sheetViews>
  <sheetFormatPr defaultColWidth="9.140625" defaultRowHeight="15" x14ac:dyDescent="0.25"/>
  <cols>
    <col min="1" max="1" width="3.140625" customWidth="1"/>
    <col min="2" max="2" width="12" customWidth="1"/>
    <col min="3" max="3" width="48.14062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  <col min="12" max="12" width="10.85546875" bestFit="1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80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2"/>
      <c r="D8" s="73"/>
      <c r="E8" s="73"/>
      <c r="F8" s="73"/>
      <c r="G8" s="73"/>
      <c r="H8" s="73"/>
      <c r="I8" s="74">
        <v>450000</v>
      </c>
      <c r="J8" s="73">
        <f>SUM(D8:H8)</f>
        <v>0</v>
      </c>
    </row>
    <row r="9" spans="2:39" x14ac:dyDescent="0.25">
      <c r="B9" s="23"/>
      <c r="C9" s="72"/>
      <c r="D9" s="73"/>
      <c r="E9" s="73"/>
      <c r="F9" s="73"/>
      <c r="G9" s="73"/>
      <c r="H9" s="73"/>
      <c r="I9" s="74"/>
      <c r="J9" s="73">
        <f t="shared" ref="J9:J10" si="0">SUM(D9:H9)</f>
        <v>0</v>
      </c>
    </row>
    <row r="10" spans="2:39" x14ac:dyDescent="0.25">
      <c r="B10" s="23"/>
      <c r="C10" s="72"/>
      <c r="D10" s="73"/>
      <c r="E10" s="73"/>
      <c r="F10" s="73"/>
      <c r="G10" s="73"/>
      <c r="H10" s="73"/>
      <c r="I10" s="74"/>
      <c r="J10" s="73">
        <f t="shared" si="0"/>
        <v>0</v>
      </c>
    </row>
    <row r="11" spans="2:39" x14ac:dyDescent="0.25">
      <c r="B11" s="23"/>
      <c r="C11" s="72"/>
      <c r="D11" s="73"/>
      <c r="E11" s="73"/>
      <c r="F11" s="73"/>
      <c r="G11" s="73"/>
      <c r="H11" s="73"/>
      <c r="I11" s="75"/>
      <c r="J11" s="73">
        <f>SUM(D11:H11)</f>
        <v>0</v>
      </c>
    </row>
    <row r="12" spans="2:39" x14ac:dyDescent="0.25">
      <c r="B12" s="23"/>
      <c r="C12" s="72"/>
      <c r="D12" s="73"/>
      <c r="E12" s="73"/>
      <c r="F12" s="73"/>
      <c r="G12" s="73"/>
      <c r="H12" s="73"/>
      <c r="I12" s="75"/>
      <c r="J12" s="73">
        <f>SUM(D12:H12)</f>
        <v>0</v>
      </c>
    </row>
    <row r="13" spans="2:39" x14ac:dyDescent="0.25">
      <c r="B13" s="23"/>
      <c r="C13" s="72"/>
      <c r="D13" s="73"/>
      <c r="E13" s="76"/>
      <c r="F13" s="76"/>
      <c r="G13" s="76"/>
      <c r="H13" s="76"/>
      <c r="I13" s="75"/>
      <c r="J13" s="73">
        <f>SUM(D13:H13)</f>
        <v>0</v>
      </c>
    </row>
    <row r="14" spans="2:39" x14ac:dyDescent="0.25">
      <c r="B14" s="23"/>
      <c r="C14" s="9" t="s">
        <v>12</v>
      </c>
      <c r="D14" s="78">
        <f>SUM(D8:D13)</f>
        <v>0</v>
      </c>
      <c r="E14" s="78">
        <f t="shared" ref="E14:I14" si="1">SUM(E8:E13)</f>
        <v>0</v>
      </c>
      <c r="F14" s="78">
        <f t="shared" si="1"/>
        <v>0</v>
      </c>
      <c r="G14" s="78">
        <f t="shared" si="1"/>
        <v>0</v>
      </c>
      <c r="H14" s="78">
        <f t="shared" si="1"/>
        <v>0</v>
      </c>
      <c r="I14" s="75">
        <f t="shared" si="1"/>
        <v>450000</v>
      </c>
      <c r="J14" s="78">
        <f>SUM(J8:J13)</f>
        <v>0</v>
      </c>
      <c r="L14" s="34"/>
    </row>
    <row r="15" spans="2:39" x14ac:dyDescent="0.25">
      <c r="B15" s="23"/>
      <c r="C15" s="14" t="s">
        <v>36</v>
      </c>
      <c r="D15" s="13" t="s">
        <v>35</v>
      </c>
      <c r="E15" s="10"/>
      <c r="F15" s="10"/>
      <c r="G15" s="10"/>
      <c r="H15" s="10"/>
      <c r="J15" s="8" t="s">
        <v>35</v>
      </c>
    </row>
    <row r="16" spans="2:39" ht="30" x14ac:dyDescent="0.25">
      <c r="B16" s="23"/>
      <c r="C16" s="25" t="s">
        <v>86</v>
      </c>
      <c r="D16" s="15"/>
      <c r="E16" s="15"/>
      <c r="F16" s="15"/>
      <c r="G16" s="15"/>
      <c r="H16" s="15"/>
      <c r="J16" s="15">
        <f>SUM(D16:H16)</f>
        <v>0</v>
      </c>
    </row>
    <row r="17" spans="2:10" x14ac:dyDescent="0.25">
      <c r="B17" s="23"/>
      <c r="C17" s="25"/>
      <c r="D17" s="15"/>
      <c r="E17" s="15"/>
      <c r="F17" s="15"/>
      <c r="G17" s="15"/>
      <c r="H17" s="15"/>
      <c r="J17" s="15">
        <f t="shared" ref="J17:J18" si="2">SUM(D17:H17)</f>
        <v>0</v>
      </c>
    </row>
    <row r="18" spans="2:10" x14ac:dyDescent="0.25">
      <c r="B18" s="23"/>
      <c r="C18" s="10"/>
      <c r="D18" s="15"/>
      <c r="E18" s="11"/>
      <c r="F18" s="11"/>
      <c r="G18" s="11"/>
      <c r="H18" s="11"/>
      <c r="J18" s="15">
        <f t="shared" si="2"/>
        <v>0</v>
      </c>
    </row>
    <row r="19" spans="2:10" x14ac:dyDescent="0.25">
      <c r="B19" s="23"/>
      <c r="C19" s="9" t="s">
        <v>13</v>
      </c>
      <c r="D19" s="16">
        <f>SUM(D16:D18)</f>
        <v>0</v>
      </c>
      <c r="E19" s="16">
        <f t="shared" ref="E19:J19" si="3">SUM(E16:E18)</f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7">
        <f t="shared" si="3"/>
        <v>0</v>
      </c>
      <c r="J19" s="16">
        <f t="shared" si="3"/>
        <v>0</v>
      </c>
    </row>
    <row r="20" spans="2:10" x14ac:dyDescent="0.25">
      <c r="B20" s="23"/>
      <c r="C20" s="14" t="s">
        <v>37</v>
      </c>
      <c r="D20" s="13" t="s">
        <v>35</v>
      </c>
      <c r="E20" s="10"/>
      <c r="F20" s="10"/>
      <c r="G20" s="10"/>
      <c r="H20" s="10"/>
      <c r="J20" s="8" t="s">
        <v>35</v>
      </c>
    </row>
    <row r="21" spans="2:10" x14ac:dyDescent="0.25">
      <c r="B21" s="23"/>
      <c r="C21" s="25"/>
      <c r="D21" s="13"/>
      <c r="E21" s="10"/>
      <c r="F21" s="10"/>
      <c r="G21" s="10"/>
      <c r="H21" s="10"/>
      <c r="J21" s="15">
        <f t="shared" ref="J21:J22" si="4">SUM(D21:H21)</f>
        <v>0</v>
      </c>
    </row>
    <row r="22" spans="2:10" x14ac:dyDescent="0.25">
      <c r="B22" s="23"/>
      <c r="C22" s="29"/>
      <c r="D22" s="15" t="s">
        <v>39</v>
      </c>
      <c r="E22" s="11" t="s">
        <v>39</v>
      </c>
      <c r="F22" s="11" t="s">
        <v>39</v>
      </c>
      <c r="G22" s="11"/>
      <c r="H22" s="11"/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2000</v>
      </c>
      <c r="J23" s="15">
        <f>SUM(D23:H23)</f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250</v>
      </c>
      <c r="J24" s="15">
        <f t="shared" ref="J24:J29" si="5">SUM(D24:H24)</f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>
        <v>2250</v>
      </c>
      <c r="J25" s="15">
        <f t="shared" si="5"/>
        <v>0</v>
      </c>
    </row>
    <row r="26" spans="2:10" x14ac:dyDescent="0.25">
      <c r="B26" s="23"/>
      <c r="C26" s="29"/>
      <c r="D26" s="15"/>
      <c r="E26" s="15"/>
      <c r="F26" s="15"/>
      <c r="G26" s="15"/>
      <c r="H26" s="15"/>
      <c r="I26" s="35">
        <v>1243</v>
      </c>
      <c r="J26" s="15">
        <f t="shared" si="5"/>
        <v>0</v>
      </c>
    </row>
    <row r="27" spans="2:10" x14ac:dyDescent="0.25">
      <c r="B27" s="23"/>
      <c r="C27" s="29"/>
      <c r="D27" s="15"/>
      <c r="E27" s="15"/>
      <c r="F27" s="15"/>
      <c r="G27" s="15"/>
      <c r="H27" s="15"/>
      <c r="I27" s="35">
        <v>225</v>
      </c>
      <c r="J27" s="15">
        <f t="shared" si="5"/>
        <v>0</v>
      </c>
    </row>
    <row r="28" spans="2:10" x14ac:dyDescent="0.25">
      <c r="B28" s="23"/>
      <c r="C28" s="29"/>
      <c r="D28" s="15"/>
      <c r="E28" s="15"/>
      <c r="F28" s="15"/>
      <c r="G28" s="15"/>
      <c r="H28" s="15"/>
      <c r="I28" s="35">
        <v>400</v>
      </c>
      <c r="J28" s="15">
        <f t="shared" si="5"/>
        <v>0</v>
      </c>
    </row>
    <row r="29" spans="2:10" x14ac:dyDescent="0.25">
      <c r="B29" s="23"/>
      <c r="C29" s="25"/>
      <c r="D29" s="15"/>
      <c r="E29" s="15"/>
      <c r="F29" s="15"/>
      <c r="G29" s="15"/>
      <c r="H29" s="15"/>
      <c r="I29" s="35">
        <v>1638</v>
      </c>
      <c r="J29" s="15">
        <f t="shared" si="5"/>
        <v>0</v>
      </c>
    </row>
    <row r="30" spans="2:10" x14ac:dyDescent="0.25">
      <c r="B30" s="23"/>
      <c r="C30" s="9" t="s">
        <v>14</v>
      </c>
      <c r="D30" s="16">
        <f>SUM(D23:D29)</f>
        <v>0</v>
      </c>
      <c r="E30" s="16">
        <f>SUM(E23:E29)</f>
        <v>0</v>
      </c>
      <c r="F30" s="16">
        <f>SUM(F23:F29)</f>
        <v>0</v>
      </c>
      <c r="G30" s="16">
        <f>SUM(G23:G29)</f>
        <v>0</v>
      </c>
      <c r="H30" s="16">
        <f>SUM(H23:H29)</f>
        <v>0</v>
      </c>
      <c r="J30" s="16">
        <f>SUM(D30:H30)</f>
        <v>0</v>
      </c>
    </row>
    <row r="31" spans="2:10" x14ac:dyDescent="0.25">
      <c r="B31" s="23"/>
      <c r="C31" s="14" t="s">
        <v>38</v>
      </c>
      <c r="D31" s="15"/>
      <c r="E31" s="10"/>
      <c r="F31" s="10"/>
      <c r="G31" s="10"/>
      <c r="H31" s="10"/>
      <c r="J31" s="15" t="s">
        <v>20</v>
      </c>
    </row>
    <row r="32" spans="2:10" x14ac:dyDescent="0.25">
      <c r="B32" s="23"/>
      <c r="C32" s="25"/>
      <c r="D32" s="15"/>
      <c r="E32" s="10"/>
      <c r="F32" s="10"/>
      <c r="G32" s="10"/>
      <c r="H32" s="10"/>
      <c r="J32" s="15">
        <f>SUM(D32:H32)</f>
        <v>0</v>
      </c>
    </row>
    <row r="33" spans="2:10" x14ac:dyDescent="0.25">
      <c r="B33" s="23" t="s">
        <v>39</v>
      </c>
      <c r="C33" s="28" t="s">
        <v>39</v>
      </c>
      <c r="D33" s="13" t="s">
        <v>35</v>
      </c>
      <c r="E33" s="10"/>
      <c r="F33" s="10"/>
      <c r="G33" s="10"/>
      <c r="H33" s="10"/>
      <c r="J33" s="15">
        <f t="shared" ref="J33:J53" si="6">SUM(D33:H33)</f>
        <v>0</v>
      </c>
    </row>
    <row r="34" spans="2:10" x14ac:dyDescent="0.25">
      <c r="B34" s="23"/>
      <c r="C34" s="9" t="s">
        <v>15</v>
      </c>
      <c r="D34" s="12">
        <f>SUM(D32:D33)</f>
        <v>0</v>
      </c>
      <c r="E34" s="12">
        <f t="shared" ref="E34:H34" si="7">SUM(E32:E33)</f>
        <v>0</v>
      </c>
      <c r="F34" s="12">
        <f t="shared" si="7"/>
        <v>0</v>
      </c>
      <c r="G34" s="12">
        <f t="shared" si="7"/>
        <v>0</v>
      </c>
      <c r="H34" s="12">
        <f t="shared" si="7"/>
        <v>0</v>
      </c>
      <c r="J34" s="16">
        <f t="shared" si="6"/>
        <v>0</v>
      </c>
    </row>
    <row r="35" spans="2:10" x14ac:dyDescent="0.25">
      <c r="B35" s="23"/>
      <c r="C35" s="14" t="s">
        <v>40</v>
      </c>
      <c r="D35" s="13" t="s">
        <v>35</v>
      </c>
      <c r="E35" s="10"/>
      <c r="F35" s="10"/>
      <c r="G35" s="10"/>
      <c r="H35" s="10"/>
      <c r="J35" s="15"/>
    </row>
    <row r="36" spans="2:10" x14ac:dyDescent="0.25">
      <c r="B36" s="23"/>
      <c r="C36" s="25"/>
      <c r="D36" s="15"/>
      <c r="E36" s="15"/>
      <c r="F36" s="15"/>
      <c r="G36" s="15"/>
      <c r="H36" s="15"/>
      <c r="I36" s="35">
        <v>5000</v>
      </c>
      <c r="J36" s="15">
        <f t="shared" si="6"/>
        <v>0</v>
      </c>
    </row>
    <row r="37" spans="2:10" x14ac:dyDescent="0.25">
      <c r="B37" s="23"/>
      <c r="C37" s="25"/>
      <c r="D37" s="15"/>
      <c r="E37" s="11"/>
      <c r="F37" s="11"/>
      <c r="G37" s="11"/>
      <c r="H37" s="11"/>
      <c r="J37" s="15">
        <f t="shared" si="6"/>
        <v>0</v>
      </c>
    </row>
    <row r="38" spans="2:10" x14ac:dyDescent="0.25">
      <c r="B38" s="23"/>
      <c r="C38" s="9" t="s">
        <v>16</v>
      </c>
      <c r="D38" s="16">
        <f>SUM(D36:D37)</f>
        <v>0</v>
      </c>
      <c r="E38" s="16">
        <f t="shared" ref="E38:H38" si="8">SUM(E36:E37)</f>
        <v>0</v>
      </c>
      <c r="F38" s="16">
        <f t="shared" si="8"/>
        <v>0</v>
      </c>
      <c r="G38" s="16">
        <f t="shared" si="8"/>
        <v>0</v>
      </c>
      <c r="H38" s="16">
        <f t="shared" si="8"/>
        <v>0</v>
      </c>
      <c r="J38" s="16">
        <f t="shared" si="6"/>
        <v>0</v>
      </c>
    </row>
    <row r="39" spans="2:10" x14ac:dyDescent="0.25">
      <c r="B39" s="23"/>
      <c r="C39" s="14" t="s">
        <v>41</v>
      </c>
      <c r="D39" s="13" t="s">
        <v>35</v>
      </c>
      <c r="E39" s="10"/>
      <c r="F39" s="10"/>
      <c r="G39" s="10"/>
      <c r="H39" s="10"/>
      <c r="J39" s="15"/>
    </row>
    <row r="40" spans="2:10" x14ac:dyDescent="0.25">
      <c r="B40" s="23"/>
      <c r="C40" s="72"/>
      <c r="D40" s="73"/>
      <c r="E40" s="73"/>
      <c r="F40" s="73"/>
      <c r="G40" s="73"/>
      <c r="H40" s="73"/>
      <c r="I40" s="74">
        <v>5106000</v>
      </c>
      <c r="J40" s="73">
        <f t="shared" si="6"/>
        <v>0</v>
      </c>
    </row>
    <row r="41" spans="2:10" x14ac:dyDescent="0.25">
      <c r="B41" s="23"/>
      <c r="C41" s="72"/>
      <c r="D41" s="73"/>
      <c r="E41" s="73"/>
      <c r="F41" s="73"/>
      <c r="G41" s="73"/>
      <c r="H41" s="73"/>
      <c r="I41" s="74">
        <v>22500000</v>
      </c>
      <c r="J41" s="73">
        <f t="shared" si="6"/>
        <v>0</v>
      </c>
    </row>
    <row r="42" spans="2:10" x14ac:dyDescent="0.25">
      <c r="B42" s="23"/>
      <c r="C42" s="72"/>
      <c r="D42" s="73"/>
      <c r="E42" s="73"/>
      <c r="F42" s="73"/>
      <c r="G42" s="73"/>
      <c r="H42" s="73"/>
      <c r="I42" s="74"/>
      <c r="J42" s="73">
        <f t="shared" si="6"/>
        <v>0</v>
      </c>
    </row>
    <row r="43" spans="2:10" x14ac:dyDescent="0.25">
      <c r="B43" s="23"/>
      <c r="C43" s="77"/>
      <c r="D43" s="73"/>
      <c r="E43" s="73"/>
      <c r="F43" s="73"/>
      <c r="G43" s="73"/>
      <c r="H43" s="73"/>
      <c r="I43" s="74">
        <v>75000000</v>
      </c>
      <c r="J43" s="73">
        <f t="shared" si="6"/>
        <v>0</v>
      </c>
    </row>
    <row r="44" spans="2:10" x14ac:dyDescent="0.25">
      <c r="B44" s="23"/>
      <c r="C44" s="72"/>
      <c r="D44" s="73"/>
      <c r="E44" s="76"/>
      <c r="F44" s="76"/>
      <c r="G44" s="76"/>
      <c r="H44" s="76"/>
      <c r="I44" s="75"/>
      <c r="J44" s="73">
        <f t="shared" si="6"/>
        <v>0</v>
      </c>
    </row>
    <row r="45" spans="2:10" x14ac:dyDescent="0.25">
      <c r="B45" s="23"/>
      <c r="C45" s="9" t="s">
        <v>44</v>
      </c>
      <c r="D45" s="78">
        <f>SUM(D40:D44)</f>
        <v>0</v>
      </c>
      <c r="E45" s="78">
        <f t="shared" ref="E45:H45" si="9">SUM(E40:E44)</f>
        <v>0</v>
      </c>
      <c r="F45" s="78">
        <f t="shared" si="9"/>
        <v>0</v>
      </c>
      <c r="G45" s="78">
        <f>SUM(G40:G44)</f>
        <v>0</v>
      </c>
      <c r="H45" s="78">
        <f t="shared" si="9"/>
        <v>0</v>
      </c>
      <c r="I45" s="75"/>
      <c r="J45" s="78">
        <f>SUM(D45:H45)</f>
        <v>0</v>
      </c>
    </row>
    <row r="46" spans="2:10" x14ac:dyDescent="0.25">
      <c r="B46" s="23"/>
      <c r="C46" s="14" t="s">
        <v>45</v>
      </c>
      <c r="D46" s="13" t="s">
        <v>35</v>
      </c>
      <c r="E46" s="10"/>
      <c r="F46" s="10"/>
      <c r="G46" s="10"/>
      <c r="H46" s="10"/>
      <c r="J46" s="15"/>
    </row>
    <row r="47" spans="2:10" x14ac:dyDescent="0.25">
      <c r="B47" s="23"/>
      <c r="C47" s="25"/>
      <c r="D47" s="15"/>
      <c r="E47" s="15"/>
      <c r="F47" s="15"/>
      <c r="G47" s="15"/>
      <c r="H47" s="15"/>
      <c r="I47" s="35">
        <v>375000</v>
      </c>
      <c r="J47" s="15">
        <f t="shared" si="6"/>
        <v>0</v>
      </c>
    </row>
    <row r="48" spans="2:10" x14ac:dyDescent="0.25">
      <c r="B48" s="23"/>
      <c r="C48" s="25"/>
      <c r="D48" s="15"/>
      <c r="E48" s="15"/>
      <c r="F48" s="15"/>
      <c r="G48" s="15"/>
      <c r="H48" s="15"/>
      <c r="I48" s="35">
        <v>781250</v>
      </c>
      <c r="J48" s="15">
        <f t="shared" si="6"/>
        <v>0</v>
      </c>
    </row>
    <row r="49" spans="2:10" x14ac:dyDescent="0.25">
      <c r="B49" s="23"/>
      <c r="C49" s="25"/>
      <c r="D49" s="15"/>
      <c r="E49" s="15"/>
      <c r="F49" s="15"/>
      <c r="G49" s="15"/>
      <c r="H49" s="15"/>
      <c r="I49" s="35">
        <v>2083335</v>
      </c>
      <c r="J49" s="15">
        <f t="shared" si="6"/>
        <v>0</v>
      </c>
    </row>
    <row r="50" spans="2:10" x14ac:dyDescent="0.25">
      <c r="B50" s="23"/>
      <c r="C50" s="25"/>
      <c r="D50" s="15"/>
      <c r="E50" s="11"/>
      <c r="F50" s="11"/>
      <c r="G50" s="11"/>
      <c r="H50" s="11"/>
      <c r="J50" s="15">
        <f t="shared" si="6"/>
        <v>0</v>
      </c>
    </row>
    <row r="51" spans="2:10" x14ac:dyDescent="0.25">
      <c r="B51" s="23"/>
      <c r="C51" s="25"/>
      <c r="D51" s="15"/>
      <c r="E51" s="11"/>
      <c r="F51" s="11"/>
      <c r="G51" s="11"/>
      <c r="H51" s="11"/>
      <c r="J51" s="15">
        <f t="shared" si="6"/>
        <v>0</v>
      </c>
    </row>
    <row r="52" spans="2:10" x14ac:dyDescent="0.25">
      <c r="B52" s="23"/>
      <c r="C52" s="10"/>
      <c r="D52" s="15"/>
      <c r="E52" s="11"/>
      <c r="F52" s="11"/>
      <c r="G52" s="11"/>
      <c r="H52" s="11"/>
      <c r="J52" s="15">
        <f t="shared" si="6"/>
        <v>0</v>
      </c>
    </row>
    <row r="53" spans="2:10" x14ac:dyDescent="0.25">
      <c r="B53" s="24"/>
      <c r="C53" s="9" t="s">
        <v>18</v>
      </c>
      <c r="D53" s="16">
        <f>SUM(D47:D52)</f>
        <v>0</v>
      </c>
      <c r="E53" s="16">
        <f t="shared" ref="E53:H53" si="10">SUM(E47:E52)</f>
        <v>0</v>
      </c>
      <c r="F53" s="16">
        <f t="shared" si="10"/>
        <v>0</v>
      </c>
      <c r="G53" s="16">
        <f t="shared" si="10"/>
        <v>0</v>
      </c>
      <c r="H53" s="16">
        <f t="shared" si="10"/>
        <v>0</v>
      </c>
      <c r="J53" s="16">
        <f t="shared" si="6"/>
        <v>0</v>
      </c>
    </row>
    <row r="54" spans="2:10" x14ac:dyDescent="0.25">
      <c r="B54" s="24"/>
      <c r="C54" s="9" t="s">
        <v>19</v>
      </c>
      <c r="D54" s="78">
        <f>SUM(D53,D45,D38,D34,D30,D19,D14)</f>
        <v>0</v>
      </c>
      <c r="E54" s="78">
        <f>SUM(E53,E45,E38,E34,E30,E19,E14)</f>
        <v>0</v>
      </c>
      <c r="F54" s="78">
        <f>SUM(F53,F45,F38,F34,F30,F19,F14)</f>
        <v>0</v>
      </c>
      <c r="G54" s="78">
        <f>SUM(G53,G45,G38,G34,G30,G19,G14)</f>
        <v>0</v>
      </c>
      <c r="H54" s="78">
        <f>SUM(H53,H45,H38,H34,H30,H19,H14)</f>
        <v>0</v>
      </c>
      <c r="I54" s="75"/>
      <c r="J54" s="78">
        <f>SUM(D54:H54)</f>
        <v>0</v>
      </c>
    </row>
    <row r="55" spans="2:10" x14ac:dyDescent="0.25">
      <c r="B55" s="6"/>
      <c r="D55"/>
      <c r="E55"/>
      <c r="H55"/>
      <c r="I55"/>
      <c r="J55" t="s">
        <v>20</v>
      </c>
    </row>
    <row r="56" spans="2:10" ht="30" x14ac:dyDescent="0.25">
      <c r="B56" s="71" t="s">
        <v>43</v>
      </c>
      <c r="C56" s="17" t="s">
        <v>43</v>
      </c>
      <c r="D56" s="18"/>
      <c r="E56" s="18"/>
      <c r="F56" s="18"/>
      <c r="G56" s="18"/>
      <c r="H56" s="18"/>
      <c r="I56"/>
      <c r="J56" s="18" t="s">
        <v>20</v>
      </c>
    </row>
    <row r="57" spans="2:10" x14ac:dyDescent="0.25">
      <c r="B57" s="23"/>
      <c r="C57" s="25"/>
      <c r="D57" s="13"/>
      <c r="E57" s="10"/>
      <c r="F57" s="10"/>
      <c r="G57" s="10"/>
      <c r="H57" s="10"/>
      <c r="J57" s="15">
        <f>SUM(D57:H57)</f>
        <v>0</v>
      </c>
    </row>
    <row r="58" spans="2:10" x14ac:dyDescent="0.25">
      <c r="B58" s="23"/>
      <c r="C58" s="25"/>
      <c r="D58" s="13"/>
      <c r="E58" s="10"/>
      <c r="F58" s="10"/>
      <c r="G58" s="10"/>
      <c r="H58" s="10"/>
      <c r="J58" s="15">
        <f t="shared" ref="J58:J59" si="11">SUM(D58:H58)</f>
        <v>0</v>
      </c>
    </row>
    <row r="59" spans="2:10" x14ac:dyDescent="0.25">
      <c r="B59" s="24"/>
      <c r="C59" s="9" t="s">
        <v>21</v>
      </c>
      <c r="D59" s="16">
        <f>SUM(D57:D58)</f>
        <v>0</v>
      </c>
      <c r="E59" s="16">
        <f t="shared" ref="E59:H59" si="12">SUM(E57:E58)</f>
        <v>0</v>
      </c>
      <c r="F59" s="16">
        <f t="shared" si="12"/>
        <v>0</v>
      </c>
      <c r="G59" s="16">
        <f t="shared" si="12"/>
        <v>0</v>
      </c>
      <c r="H59" s="16">
        <f t="shared" si="12"/>
        <v>0</v>
      </c>
      <c r="J59" s="16">
        <f t="shared" si="11"/>
        <v>0</v>
      </c>
    </row>
    <row r="60" spans="2:10" ht="15.75" thickBot="1" x14ac:dyDescent="0.3">
      <c r="B60" s="6"/>
      <c r="D60"/>
      <c r="E60"/>
      <c r="H60"/>
      <c r="I60"/>
      <c r="J60" t="s">
        <v>20</v>
      </c>
    </row>
    <row r="61" spans="2:10" s="1" customFormat="1" ht="30.75" thickBot="1" x14ac:dyDescent="0.3">
      <c r="B61" s="19" t="s">
        <v>22</v>
      </c>
      <c r="C61" s="19"/>
      <c r="D61" s="79">
        <f>SUM(D59,D54)</f>
        <v>0</v>
      </c>
      <c r="E61" s="79">
        <f t="shared" ref="E61:J61" si="13">SUM(E59,E54)</f>
        <v>0</v>
      </c>
      <c r="F61" s="79">
        <f t="shared" si="13"/>
        <v>0</v>
      </c>
      <c r="G61" s="79">
        <f t="shared" si="13"/>
        <v>0</v>
      </c>
      <c r="H61" s="79">
        <f t="shared" si="13"/>
        <v>0</v>
      </c>
      <c r="I61" s="75">
        <f>SUM(I59,I54)</f>
        <v>0</v>
      </c>
      <c r="J61" s="79">
        <f t="shared" si="13"/>
        <v>0</v>
      </c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</sheetData>
  <pageMargins left="0.7" right="0.7" top="0.75" bottom="0.75" header="0.3" footer="0.3"/>
  <pageSetup scale="89" fitToHeight="0" orientation="landscape" r:id="rId1"/>
  <ignoredErrors>
    <ignoredError sqref="J8 J23:J29 J36 J43 J47:J49 J40:J4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15" sqref="M15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20" zoomScale="85" zoomScaleNormal="85" workbookViewId="0">
      <selection activeCell="C8" sqref="C8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25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30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F33" sqref="F33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be3252-3da5-436d-9c1d-9369b982a509">
      <Terms xmlns="http://schemas.microsoft.com/office/infopath/2007/PartnerControls"/>
    </lcf76f155ced4ddcb4097134ff3c332f>
    <TaxCatchAll xmlns="dc89d084-24e0-470a-98fe-819dc695751e" xsi:nil="true"/>
    <PortRetentionExpirationDate xmlns="26ee3924-799d-4b59-ac9e-492af8226641" xsi:nil="true"/>
    <PortRetentionDestructionDate xmlns="26ee3924-799d-4b59-ac9e-492af8226641" xsi:nil="true"/>
    <PortRetentionInDocSetFlag xmlns="26ee3924-799d-4b59-ac9e-492af8226641">false</PortRetentionInDocSetFlag>
    <PortRetentionKey xmlns="26ee3924-799d-4b59-ac9e-492af8226641">None</PortRetentionKey>
    <PortRetentionTriggerStartDat20e xmlns="26ee3924-799d-4b59-ac9e-492af8226641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Retention" ma:contentTypeID="0x0101003C342E8B05BFF6458C47A1FE224FD53E003DC802457863C04599D377BDB288B487" ma:contentTypeVersion="62" ma:contentTypeDescription="Content type is for Document Retention" ma:contentTypeScope="" ma:versionID="646286d2222c082ac5abbd7509580628">
  <xsd:schema xmlns:xsd="http://www.w3.org/2001/XMLSchema" xmlns:xs="http://www.w3.org/2001/XMLSchema" xmlns:p="http://schemas.microsoft.com/office/2006/metadata/properties" xmlns:ns1="http://schemas.microsoft.com/sharepoint/v3" xmlns:ns2="26ee3924-799d-4b59-ac9e-492af8226641" xmlns:ns3="afbe3252-3da5-436d-9c1d-9369b982a509" xmlns:ns4="dc89d084-24e0-470a-98fe-819dc695751e" targetNamespace="http://schemas.microsoft.com/office/2006/metadata/properties" ma:root="true" ma:fieldsID="3b3ddbd22f3a1322e92a791f02ff08a4" ns1:_="" ns2:_="" ns3:_="" ns4:_="">
    <xsd:import namespace="http://schemas.microsoft.com/sharepoint/v3"/>
    <xsd:import namespace="26ee3924-799d-4b59-ac9e-492af8226641"/>
    <xsd:import namespace="afbe3252-3da5-436d-9c1d-9369b982a509"/>
    <xsd:import namespace="dc89d084-24e0-470a-98fe-819dc695751e"/>
    <xsd:element name="properties">
      <xsd:complexType>
        <xsd:sequence>
          <xsd:element name="documentManagement">
            <xsd:complexType>
              <xsd:all>
                <xsd:element ref="ns2:PortRetentionKey" minOccurs="0"/>
                <xsd:element ref="ns2:PortRetentionTriggerStartDat20e" minOccurs="0"/>
                <xsd:element ref="ns2:PortRetentionExpirationDate" minOccurs="0"/>
                <xsd:element ref="ns2:PortRetentionDestructionDate" minOccurs="0"/>
                <xsd:element ref="ns2:PortRetentionInDocSetFlag" minOccurs="0"/>
                <xsd:element ref="ns1:_dlc_Exempt" minOccurs="0"/>
                <xsd:element ref="ns1:_dlc_ExpireDateSaved" minOccurs="0"/>
                <xsd:element ref="ns1:_dlc_ExpireDate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3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14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15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e3924-799d-4b59-ac9e-492af8226641" elementFormDefault="qualified">
    <xsd:import namespace="http://schemas.microsoft.com/office/2006/documentManagement/types"/>
    <xsd:import namespace="http://schemas.microsoft.com/office/infopath/2007/PartnerControls"/>
    <xsd:element name="PortRetentionKey" ma:index="8" nillable="true" ma:displayName="File Series" ma:default="None" ma:format="Dropdown" ma:internalName="PortRetentionKey">
      <xsd:simpleType>
        <xsd:restriction base="dms:Choice">
          <xsd:enumeration value="None"/>
          <xsd:enumeration value="Completion + 5"/>
          <xsd:enumeration value="Completion + 10"/>
          <xsd:enumeration value="Expiration + 5"/>
          <xsd:enumeration value="Permanent"/>
        </xsd:restriction>
      </xsd:simpleType>
    </xsd:element>
    <xsd:element name="PortRetentionTriggerStartDat20e" ma:index="9" nillable="true" ma:displayName="Trigger Date" ma:format="DateOnly" ma:internalName="PortRetentionTriggerStartDate">
      <xsd:simpleType>
        <xsd:restriction base="dms:DateTime"/>
      </xsd:simpleType>
    </xsd:element>
    <xsd:element name="PortRetentionExpirationDate" ma:index="10" nillable="true" ma:displayName="Eligible For Destruction" ma:format="DateOnly" ma:hidden="true" ma:internalName="PortRetentionExpirationDate" ma:readOnly="false">
      <xsd:simpleType>
        <xsd:restriction base="dms:DateTime"/>
      </xsd:simpleType>
    </xsd:element>
    <xsd:element name="PortRetentionDestructionDate" ma:index="11" nillable="true" ma:displayName="Destruction Date" ma:format="DateOnly" ma:hidden="true" ma:internalName="PortRetentionDestructionDate" ma:readOnly="false">
      <xsd:simpleType>
        <xsd:restriction base="dms:DateTime"/>
      </xsd:simpleType>
    </xsd:element>
    <xsd:element name="PortRetentionInDocSetFlag" ma:index="12" nillable="true" ma:displayName="Is Doc in a Doc Set" ma:default="0" ma:internalName="PortRetentionInDocSetFla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be3252-3da5-436d-9c1d-9369b982a50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eefe213-a710-48ef-a469-987646fd95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89d084-24e0-470a-98fe-819dc695751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cae8025-0237-442b-82a2-44cb930433a7}" ma:internalName="TaxCatchAll" ma:showField="CatchAllData" ma:web="dc89d084-24e0-470a-98fe-819dc69575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p:Policy xmlns:p="office.server.policy" id="" local="true">
  <p:Name>DocumentRetention</p:Name>
  <p:Description/>
  <p:Statement/>
  <p:PolicyItems>
    <p:PolicyItem featureId="Microsoft.Office.RecordsManagement.PolicyFeatures.Expiration" staticId="0x0101003C342E8B05BFF6458C47A1FE224FD53E|781879962" UniqueId="680c001f-0f3e-4f5d-a7d4-bcfd6b8e9ced">
      <p:Name>Retention</p:Name>
      <p:Description>Automatic scheduling of content for processing, and performing a retention action on content that has reached its due date.</p:Description>
      <p:CustomData>
        <Schedules nextStageId="3">
          <Schedule type="Default">
            <stages>
              <data stageId="1">
                <formula id="Microsoft.Office.RecordsManagement.PolicyFeatures.Expiration.Formula.BuiltIn">
                  <number>25</number>
                  <property>Modified</property>
                  <propertyId>28cf69c5-fa48-462a-b5cd-27b6f9d2bd5f</propertyId>
                  <period>months</period>
                </formula>
                <action type="action" id="Microsoft.Office.RecordsManagement.PolicyFeatures.Expiration.Action.Skip"/>
              </data>
              <data stageId="2" stageDeleted="true"/>
            </stages>
          </Schedule>
        </Schedules>
      </p:CustomData>
    </p:PolicyItem>
  </p:PolicyItems>
</p:Policy>
</file>

<file path=customXml/item6.xml><?xml version="1.0" encoding="utf-8"?>
<?mso-contentType ?>
<SharedContentType xmlns="Microsoft.SharePoint.Taxonomy.ContentTypeSync" SourceId="ceefe213-a710-48ef-a469-987646fd95b1" ContentTypeId="0x0101003C342E8B05BFF6458C47A1FE224FD53E" PreviousValue="false"/>
</file>

<file path=customXml/item7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8.xml><?xml version="1.0" encoding="utf-8"?>
<?mso-contentType ?>
<PolicyDirtyBag xmlns="microsoft.office.server.policy.changes">
  <Microsoft.Office.RecordsManagement.PolicyFeatures.Expiration op="Change"/>
</PolicyDirtyBag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448f3437-6110-4f96-93cd-af52bcb3f4b8"/>
    <ds:schemaRef ds:uri="6311012d-c32c-4ec1-ad40-b15fd75245cf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24A0819-ED03-482E-9559-E974A647036F}"/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14DD70C-9AA0-4F10-8ACA-691ABDDBB0ED}"/>
</file>

<file path=customXml/itemProps6.xml><?xml version="1.0" encoding="utf-8"?>
<ds:datastoreItem xmlns:ds="http://schemas.openxmlformats.org/officeDocument/2006/customXml" ds:itemID="{54F24887-FED1-4DEE-83CF-840E9F60A4C7}"/>
</file>

<file path=customXml/itemProps7.xml><?xml version="1.0" encoding="utf-8"?>
<ds:datastoreItem xmlns:ds="http://schemas.openxmlformats.org/officeDocument/2006/customXml" ds:itemID="{A76AC07B-6787-4C06-8C88-17A8E43F0A98}"/>
</file>

<file path=customXml/itemProps8.xml><?xml version="1.0" encoding="utf-8"?>
<ds:datastoreItem xmlns:ds="http://schemas.openxmlformats.org/officeDocument/2006/customXml" ds:itemID="{0CE8EE1D-97DB-4F45-9E41-F86D1D44BD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2024-03-29T19:43:14Z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