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996E7829-DB77-4829-B397-D0082E899A35}" xr6:coauthVersionLast="47" xr6:coauthVersionMax="47" xr10:uidLastSave="{00000000-0000-0000-0000-000000000000}"/>
  <bookViews>
    <workbookView xWindow="2892" yWindow="480" windowWidth="37164" windowHeight="15300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6" l="1"/>
  <c r="F49" i="16"/>
  <c r="G49" i="16"/>
  <c r="H49" i="16"/>
  <c r="D49" i="16"/>
  <c r="E26" i="16"/>
  <c r="F26" i="16"/>
  <c r="G26" i="16"/>
  <c r="H26" i="16"/>
  <c r="D26" i="16"/>
  <c r="D11" i="16"/>
  <c r="J38" i="16"/>
  <c r="J37" i="16"/>
  <c r="D36" i="16"/>
  <c r="J36" i="16" s="1"/>
  <c r="J21" i="16"/>
  <c r="J20" i="16"/>
  <c r="E8" i="16"/>
  <c r="F8" i="16" s="1"/>
  <c r="D10" i="16"/>
  <c r="E10" i="16"/>
  <c r="J19" i="27"/>
  <c r="I16" i="27"/>
  <c r="E9" i="16"/>
  <c r="E11" i="16" s="1"/>
  <c r="F9" i="16"/>
  <c r="G9" i="16"/>
  <c r="H9" i="16"/>
  <c r="D9" i="16"/>
  <c r="J9" i="16" s="1"/>
  <c r="J18" i="31"/>
  <c r="J19" i="31"/>
  <c r="J18" i="29"/>
  <c r="J19" i="29"/>
  <c r="J18" i="28"/>
  <c r="J19" i="28"/>
  <c r="J50" i="27"/>
  <c r="J40" i="27"/>
  <c r="J18" i="16"/>
  <c r="E54" i="34"/>
  <c r="J54" i="34" s="1"/>
  <c r="F54" i="34"/>
  <c r="F56" i="34" s="1"/>
  <c r="J56" i="34" s="1"/>
  <c r="G54" i="34"/>
  <c r="H54" i="34"/>
  <c r="D54" i="34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5" i="27"/>
  <c r="H31" i="27"/>
  <c r="G31" i="27"/>
  <c r="F31" i="27"/>
  <c r="E31" i="27"/>
  <c r="E10" i="30" s="1"/>
  <c r="D31" i="27"/>
  <c r="J30" i="27"/>
  <c r="J31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1" i="27"/>
  <c r="F11" i="27"/>
  <c r="E11" i="27"/>
  <c r="D11" i="27"/>
  <c r="J50" i="16"/>
  <c r="E45" i="16"/>
  <c r="F45" i="16"/>
  <c r="G45" i="16"/>
  <c r="H45" i="16"/>
  <c r="D45" i="16"/>
  <c r="E40" i="16"/>
  <c r="F40" i="16"/>
  <c r="G40" i="16"/>
  <c r="H40" i="16"/>
  <c r="J39" i="16"/>
  <c r="E34" i="16"/>
  <c r="F34" i="16"/>
  <c r="G34" i="16"/>
  <c r="H34" i="16"/>
  <c r="D34" i="16"/>
  <c r="J32" i="16"/>
  <c r="J34" i="16" s="1"/>
  <c r="J33" i="16"/>
  <c r="J42" i="16"/>
  <c r="J43" i="16"/>
  <c r="J44" i="16"/>
  <c r="E30" i="16"/>
  <c r="F30" i="16"/>
  <c r="G30" i="16"/>
  <c r="H30" i="16"/>
  <c r="D30" i="16"/>
  <c r="J29" i="16"/>
  <c r="J28" i="16"/>
  <c r="J30" i="16" s="1"/>
  <c r="J22" i="16"/>
  <c r="J23" i="16"/>
  <c r="J24" i="16"/>
  <c r="J25" i="16"/>
  <c r="J19" i="16"/>
  <c r="G16" i="16"/>
  <c r="H16" i="16"/>
  <c r="D16" i="16"/>
  <c r="J14" i="16"/>
  <c r="J15" i="16"/>
  <c r="J45" i="16" l="1"/>
  <c r="G10" i="30"/>
  <c r="D40" i="16"/>
  <c r="J40" i="16"/>
  <c r="G8" i="16"/>
  <c r="F16" i="27"/>
  <c r="D16" i="27"/>
  <c r="D51" i="27" s="1"/>
  <c r="D58" i="27" s="1"/>
  <c r="E16" i="27"/>
  <c r="E51" i="27" s="1"/>
  <c r="E58" i="27" s="1"/>
  <c r="F10" i="16"/>
  <c r="F11" i="16" s="1"/>
  <c r="E46" i="16"/>
  <c r="J42" i="27"/>
  <c r="D46" i="16"/>
  <c r="J27" i="27"/>
  <c r="H11" i="27"/>
  <c r="G11" i="27"/>
  <c r="J26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F12" i="30"/>
  <c r="H12" i="30"/>
  <c r="D10" i="30"/>
  <c r="J56" i="28"/>
  <c r="J54" i="28"/>
  <c r="H13" i="30"/>
  <c r="F13" i="30"/>
  <c r="G12" i="30"/>
  <c r="J42" i="28"/>
  <c r="J31" i="28"/>
  <c r="D12" i="30"/>
  <c r="E12" i="30"/>
  <c r="G11" i="30"/>
  <c r="J35" i="28"/>
  <c r="J27" i="28"/>
  <c r="E51" i="28"/>
  <c r="E58" i="28" s="1"/>
  <c r="J13" i="28"/>
  <c r="J16" i="28" s="1"/>
  <c r="D51" i="28"/>
  <c r="D58" i="28" s="1"/>
  <c r="G51" i="28"/>
  <c r="G58" i="28" s="1"/>
  <c r="H51" i="28"/>
  <c r="H58" i="28" s="1"/>
  <c r="F51" i="28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J13" i="16"/>
  <c r="J16" i="16" s="1"/>
  <c r="J55" i="29"/>
  <c r="J49" i="29"/>
  <c r="J50" i="28"/>
  <c r="J56" i="27"/>
  <c r="E51" i="16" l="1"/>
  <c r="E16" i="30" s="1"/>
  <c r="F51" i="27"/>
  <c r="F58" i="27" s="1"/>
  <c r="F8" i="30"/>
  <c r="D8" i="30"/>
  <c r="E8" i="30"/>
  <c r="H8" i="16"/>
  <c r="J8" i="16" s="1"/>
  <c r="E7" i="30"/>
  <c r="J10" i="30"/>
  <c r="G10" i="16"/>
  <c r="J11" i="30"/>
  <c r="D58" i="34"/>
  <c r="J51" i="34"/>
  <c r="J58" i="34" s="1"/>
  <c r="J51" i="33"/>
  <c r="J58" i="33" s="1"/>
  <c r="D58" i="33"/>
  <c r="J46" i="32"/>
  <c r="J53" i="32" s="1"/>
  <c r="J12" i="30"/>
  <c r="J9" i="30"/>
  <c r="J51" i="28"/>
  <c r="J58" i="28" s="1"/>
  <c r="D25" i="30" s="1"/>
  <c r="F58" i="28"/>
  <c r="D14" i="30"/>
  <c r="J13" i="30"/>
  <c r="J50" i="31"/>
  <c r="J57" i="31" s="1"/>
  <c r="J50" i="29"/>
  <c r="J57" i="29" s="1"/>
  <c r="D26" i="30" s="1"/>
  <c r="G11" i="16" l="1"/>
  <c r="H11" i="16"/>
  <c r="E53" i="16"/>
  <c r="D51" i="16"/>
  <c r="E14" i="30"/>
  <c r="E18" i="30" s="1"/>
  <c r="H16" i="27"/>
  <c r="J11" i="27"/>
  <c r="G16" i="27"/>
  <c r="F7" i="30"/>
  <c r="F14" i="30" s="1"/>
  <c r="F46" i="16"/>
  <c r="F51" i="16" s="1"/>
  <c r="F16" i="30" s="1"/>
  <c r="H10" i="16"/>
  <c r="J11" i="16" l="1"/>
  <c r="F18" i="30"/>
  <c r="D16" i="30"/>
  <c r="D53" i="16"/>
  <c r="G8" i="30"/>
  <c r="G51" i="27"/>
  <c r="J16" i="27"/>
  <c r="H51" i="27"/>
  <c r="H58" i="27" s="1"/>
  <c r="H8" i="30"/>
  <c r="J10" i="16"/>
  <c r="G46" i="16"/>
  <c r="G7" i="30"/>
  <c r="F53" i="16"/>
  <c r="H7" i="30"/>
  <c r="H46" i="16"/>
  <c r="H14" i="30" l="1"/>
  <c r="H51" i="16"/>
  <c r="H16" i="30" s="1"/>
  <c r="D18" i="30"/>
  <c r="G58" i="27"/>
  <c r="J51" i="27"/>
  <c r="J58" i="27" s="1"/>
  <c r="D24" i="30" s="1"/>
  <c r="J8" i="30"/>
  <c r="J7" i="30"/>
  <c r="G14" i="30"/>
  <c r="J46" i="16"/>
  <c r="H18" i="30" l="1"/>
  <c r="G51" i="16"/>
  <c r="J49" i="16"/>
  <c r="J51" i="16" s="1"/>
  <c r="J53" i="16" s="1"/>
  <c r="D23" i="30" s="1"/>
  <c r="D29" i="30" s="1"/>
  <c r="E23" i="30" s="1"/>
  <c r="H53" i="16"/>
  <c r="J14" i="30"/>
  <c r="G16" i="30" l="1"/>
  <c r="G53" i="16"/>
  <c r="E24" i="30"/>
  <c r="E27" i="30"/>
  <c r="E26" i="30"/>
  <c r="E25" i="30"/>
  <c r="J16" i="30" l="1"/>
  <c r="J18" i="30" s="1"/>
  <c r="G18" i="30"/>
  <c r="E29" i="30"/>
</calcChain>
</file>

<file path=xl/sharedStrings.xml><?xml version="1.0" encoding="utf-8"?>
<sst xmlns="http://schemas.openxmlformats.org/spreadsheetml/2006/main" count="509" uniqueCount="94">
  <si>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</si>
  <si>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</si>
  <si>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</si>
  <si>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</si>
  <si>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</si>
  <si>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</si>
  <si>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</si>
  <si>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</si>
  <si>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</si>
  <si>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</si>
  <si>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</si>
  <si>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</si>
  <si>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</si>
  <si>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</si>
  <si>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</si>
  <si>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</si>
  <si>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</si>
  <si>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</si>
  <si>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</si>
  <si>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</si>
  <si>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</si>
  <si>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</si>
  <si>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</si>
  <si>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</si>
  <si>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</si>
  <si>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</si>
  <si>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</si>
  <si>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</si>
  <si>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</si>
  <si>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</si>
  <si>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</si>
  <si>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</si>
  <si>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</si>
  <si>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</si>
  <si>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</si>
  <si>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</si>
  <si>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</si>
  <si>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</si>
  <si>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</si>
  <si>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</si>
  <si>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</si>
  <si>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</si>
  <si>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</si>
  <si>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</si>
  <si>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</si>
  <si>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</si>
  <si>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</si>
  <si>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</si>
  <si>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</si>
  <si>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</si>
  <si>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</si>
  <si>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</si>
  <si>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</si>
  <si>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</si>
  <si>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</si>
  <si>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</si>
  <si>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</si>
  <si>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</si>
  <si>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</si>
  <si>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</si>
  <si>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</si>
  <si>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</si>
  <si>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</si>
  <si>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</si>
  <si>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</si>
  <si>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</si>
  <si>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</si>
  <si>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</si>
  <si>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</si>
  <si>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</si>
  <si>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</si>
  <si>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</si>
  <si>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</si>
  <si>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</si>
  <si>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</si>
  <si>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</si>
  <si>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</si>
  <si>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</si>
  <si>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</si>
  <si>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 xml:space="preserve">Intern Salary $20 Hour @ 14 hours @ 45 weeks per year </t>
  </si>
  <si>
    <t xml:space="preserve">Workshops and Training </t>
  </si>
  <si>
    <t xml:space="preserve"> tabling at events </t>
  </si>
  <si>
    <t xml:space="preserve">Starting Salary at 75,000 with 3% raise increase </t>
  </si>
  <si>
    <t xml:space="preserve">Meetings with active towns participating 5 towns monthly </t>
  </si>
  <si>
    <t>Implimentation Assistance x5</t>
  </si>
  <si>
    <t xml:space="preserve">Printed collateral </t>
  </si>
  <si>
    <t xml:space="preserve">Subaward to Building Pathways </t>
  </si>
  <si>
    <t xml:space="preserve">Manager 10 Hours Supervisory Weekly </t>
  </si>
  <si>
    <t xml:space="preserve">Vendor for GHG Emission Inventory </t>
  </si>
  <si>
    <t xml:space="preserve">Refreshments for Meetings </t>
  </si>
  <si>
    <t xml:space="preserve">Indirect Staff Costs </t>
  </si>
  <si>
    <t xml:space="preserve">Creating an action plan x5 </t>
  </si>
  <si>
    <t>2 Computers at $2000</t>
  </si>
  <si>
    <t>Fueling the Green Economy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</si>
</sst>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164" fontId="9" fillId="0" borderId="1" xfId="0" applyNumberFormat="1" applyFont="1" applyBorder="1" applyAlignment="1">
      <alignment wrapText="1"/>
    </xf>
    <xf numFmtId="42" fontId="9" fillId="0" borderId="1" xfId="1" applyNumberFormat="1" applyFont="1" applyBorder="1" applyAlignment="1">
      <alignment wrapText="1"/>
    </xf>
    <xf numFmtId="8" fontId="9" fillId="0" borderId="1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77734375" customWidth="1"/>
    <col min="5" max="5" width="13.44140625" bestFit="1" customWidth="1"/>
    <col min="6" max="6" width="14.44140625" bestFit="1" customWidth="1"/>
    <col min="7" max="9" width="14.44140625" customWidth="1"/>
    <col min="10" max="10" width="10.777343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21875" defaultRowHeight="14.4" x14ac:dyDescent="0.3"/>
  <cols>
    <col min="1" max="1" width="3.21875" customWidth="1"/>
    <col min="2" max="2" width="12.21875" customWidth="1"/>
    <col min="3" max="3" width="52.77734375" customWidth="1"/>
    <col min="4" max="4" width="12.77734375" style="6" customWidth="1"/>
    <col min="5" max="5" width="12.5546875" style="2" customWidth="1"/>
    <col min="6" max="7" width="12.44140625" customWidth="1"/>
    <col min="8" max="8" width="12.5546875" style="2" customWidth="1"/>
    <col min="9" max="9" width="0.77734375" style="7" customWidth="1"/>
    <col min="10" max="10" width="13.5546875" customWidth="1"/>
    <col min="11" max="11" width="10.21875" customWidth="1"/>
  </cols>
  <sheetData>
    <row r="2" spans="2:39" ht="23.4" x14ac:dyDescent="0.45">
      <c r="B2" s="30" t="s">
        <v>33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69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8.8" x14ac:dyDescent="0.3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 t="s">
        <v>48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3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3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70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3">
      <c r="B23" s="23"/>
      <c r="C23" s="29" t="s">
        <v>53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3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 t="s">
        <v>58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ht="28.8" x14ac:dyDescent="0.3">
      <c r="B37" s="23"/>
      <c r="C37" s="61" t="s">
        <v>71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 t="s">
        <v>72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3">
      <c r="B39" s="23"/>
      <c r="C39" s="25" t="s">
        <v>73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3">
      <c r="B40" s="23"/>
      <c r="C40" s="25" t="s">
        <v>74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3">
      <c r="B41" s="23"/>
      <c r="C41" s="25" t="s">
        <v>75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3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28.8" x14ac:dyDescent="0.3">
      <c r="B44" s="23"/>
      <c r="C44" s="25" t="s">
        <v>76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3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ht="28.8" x14ac:dyDescent="0.3">
      <c r="B54" s="23"/>
      <c r="C54" s="25" t="s">
        <v>77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3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C24" sqref="C24"/>
    </sheetView>
  </sheetViews>
  <sheetFormatPr defaultColWidth="9.21875" defaultRowHeight="15" customHeight="1" x14ac:dyDescent="0.3"/>
  <cols>
    <col min="1" max="1" width="3.21875" customWidth="1"/>
    <col min="2" max="2" width="12.21875" customWidth="1"/>
    <col min="3" max="3" width="29.21875" customWidth="1"/>
    <col min="4" max="4" width="12.77734375" style="6" bestFit="1" customWidth="1"/>
    <col min="5" max="5" width="11.77734375" style="2" customWidth="1"/>
    <col min="6" max="6" width="12.21875" customWidth="1"/>
    <col min="7" max="7" width="11.44140625" customWidth="1"/>
    <col min="8" max="8" width="12" style="2" customWidth="1"/>
    <col min="9" max="9" width="3.5546875" style="7" customWidth="1"/>
    <col min="10" max="10" width="12.77734375" bestFit="1" customWidth="1"/>
    <col min="11" max="11" width="10.21875" customWidth="1"/>
  </cols>
  <sheetData>
    <row r="2" spans="2:39" ht="23.4" x14ac:dyDescent="0.45">
      <c r="B2" s="30" t="s">
        <v>0</v>
      </c>
    </row>
    <row r="3" spans="2:39" ht="26.55" customHeight="1" x14ac:dyDescent="0.3">
      <c r="B3" s="75" t="s">
        <v>1</v>
      </c>
      <c r="C3" s="75"/>
      <c r="D3" s="75"/>
      <c r="E3" s="75"/>
      <c r="F3" s="75"/>
      <c r="G3" s="75"/>
      <c r="H3" s="75"/>
      <c r="I3" s="75"/>
      <c r="J3" s="75"/>
    </row>
    <row r="4" spans="2:39" ht="15" customHeight="1" x14ac:dyDescent="0.3">
      <c r="B4" s="5"/>
    </row>
    <row r="5" spans="2:39" ht="18" x14ac:dyDescent="0.35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3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ht="14.4" x14ac:dyDescent="0.3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103980</v>
      </c>
      <c r="E7" s="52">
        <f>'Measure 1 Budget'!E11+'Measure 2 Budget'!E11+'Measure 3 Budget'!E11+'Measure 4 Budget'!E11+'Measure 5 Budget'!E11</f>
        <v>106721.4</v>
      </c>
      <c r="F7" s="52">
        <f>'Measure 1 Budget'!F11+'Measure 2 Budget'!F11+'Measure 3 Budget'!F11+'Measure 4 Budget'!F11+'Measure 5 Budget'!F11</f>
        <v>109545.042</v>
      </c>
      <c r="G7" s="52">
        <f>'Measure 1 Budget'!G11+'Measure 2 Budget'!G11+'Measure 3 Budget'!G11+'Measure 4 Budget'!G11+'Measure 5 Budget'!G11</f>
        <v>112453.39326000001</v>
      </c>
      <c r="H7" s="52">
        <f>'Measure 1 Budget'!H11+'Measure 2 Budget'!H11+'Measure 3 Budget'!H11+'Measure 4 Budget'!H11+'Measure 5 Budget'!H11</f>
        <v>115448.99505780001</v>
      </c>
      <c r="I7" s="53"/>
      <c r="J7" s="52">
        <f>SUM(D7:I7)</f>
        <v>548148.83031779993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23"/>
      <c r="C8" s="51" t="s">
        <v>13</v>
      </c>
      <c r="D8" s="52">
        <f>'Measure 1 Budget'!D16+'Measure 2 Budget'!D16+'Measure 3 Budget'!D16+'Measure 4 Budget'!D16+'Measure 5 Budget'!D16</f>
        <v>0</v>
      </c>
      <c r="E8" s="52">
        <f>'Measure 1 Budget'!E16+'Measure 2 Budget'!E16+'Measure 3 Budget'!E16+'Measure 4 Budget'!E16</f>
        <v>0</v>
      </c>
      <c r="F8" s="52">
        <f>'Measure 1 Budget'!F16+'Measure 2 Budget'!F16+'Measure 3 Budget'!F16+'Measure 4 Budget'!F16</f>
        <v>0</v>
      </c>
      <c r="G8" s="52">
        <f>'Measure 1 Budget'!G16+'Measure 2 Budget'!G16+'Measure 3 Budget'!G16+'Measure 4 Budget'!G16</f>
        <v>0</v>
      </c>
      <c r="H8" s="52">
        <f>'Measure 1 Budget'!H16+'Measure 2 Budget'!H16+'Measure 3 Budget'!H16+'Measure 4 Budget'!H16</f>
        <v>0</v>
      </c>
      <c r="I8" s="53"/>
      <c r="J8" s="52">
        <f t="shared" ref="J8:J14" si="0">SUM(D8:I8)</f>
        <v>0</v>
      </c>
    </row>
    <row r="9" spans="2:39" ht="14.4" x14ac:dyDescent="0.3">
      <c r="B9" s="23"/>
      <c r="C9" s="51" t="s">
        <v>14</v>
      </c>
      <c r="D9" s="52">
        <f>'Measure 1 Budget'!D26+'Measure 2 Budget'!D27+'Measure 3 Budget'!D27+'Measure 4 Budget'!D27+'Measure 5 Budget'!D27</f>
        <v>300</v>
      </c>
      <c r="E9" s="52">
        <f>'Measure 1 Budget'!E26+'Measure 2 Budget'!E27+'Measure 3 Budget'!E27+'Measure 4 Budget'!E27</f>
        <v>300</v>
      </c>
      <c r="F9" s="52">
        <f>'Measure 1 Budget'!F26+'Measure 2 Budget'!F27+'Measure 3 Budget'!F27+'Measure 4 Budget'!F27</f>
        <v>300</v>
      </c>
      <c r="G9" s="52">
        <f>'Measure 1 Budget'!G26+'Measure 2 Budget'!G27+'Measure 3 Budget'!G27+'Measure 4 Budget'!G27</f>
        <v>300</v>
      </c>
      <c r="H9" s="52">
        <f>'Measure 1 Budget'!H26+'Measure 2 Budget'!H27+'Measure 3 Budget'!H27+'Measure 4 Budget'!H27</f>
        <v>300</v>
      </c>
      <c r="I9" s="53"/>
      <c r="J9" s="52">
        <f t="shared" si="0"/>
        <v>1500</v>
      </c>
    </row>
    <row r="10" spans="2:39" ht="14.4" x14ac:dyDescent="0.3">
      <c r="B10" s="23"/>
      <c r="C10" s="51" t="s">
        <v>15</v>
      </c>
      <c r="D10" s="52">
        <f>'Measure 1 Budget'!D30+'Measure 2 Budget'!D31+'Measure 3 Budget'!D31+'Measure 4 Budget'!D31+'Measure 5 Budget'!D31</f>
        <v>4000</v>
      </c>
      <c r="E10" s="52">
        <f>'Measure 1 Budget'!E30+'Measure 2 Budget'!E31+'Measure 3 Budget'!E31+'Measure 4 Budget'!E31</f>
        <v>0</v>
      </c>
      <c r="F10" s="52">
        <f>'Measure 1 Budget'!F30+'Measure 2 Budget'!F31+'Measure 3 Budget'!F31+'Measure 4 Budget'!F31</f>
        <v>0</v>
      </c>
      <c r="G10" s="52">
        <f>'Measure 1 Budget'!G30+'Measure 2 Budget'!G31+'Measure 3 Budget'!G31+'Measure 4 Budget'!G31</f>
        <v>0</v>
      </c>
      <c r="H10" s="52">
        <f>'Measure 1 Budget'!H30+'Measure 2 Budget'!H31+'Measure 3 Budget'!H31+'Measure 4 Budget'!H31</f>
        <v>0</v>
      </c>
      <c r="I10" s="53"/>
      <c r="J10" s="52">
        <f t="shared" si="0"/>
        <v>4000</v>
      </c>
    </row>
    <row r="11" spans="2:39" ht="14.4" x14ac:dyDescent="0.3">
      <c r="B11" s="23"/>
      <c r="C11" s="51" t="s">
        <v>16</v>
      </c>
      <c r="D11" s="52">
        <f>'Measure 1 Budget'!D34+'Measure 2 Budget'!D35+'Measure 3 Budget'!D35+'Measure 4 Budget'!D35+'Measure 5 Budget'!D35</f>
        <v>1500</v>
      </c>
      <c r="E11" s="52">
        <f>'Measure 1 Budget'!E34+'Measure 2 Budget'!E35+'Measure 3 Budget'!E35+'Measure 4 Budget'!E35</f>
        <v>1500</v>
      </c>
      <c r="F11" s="52">
        <f>'Measure 1 Budget'!F34+'Measure 2 Budget'!F35+'Measure 3 Budget'!F35+'Measure 4 Budget'!F35</f>
        <v>1500</v>
      </c>
      <c r="G11" s="52">
        <f>'Measure 1 Budget'!G34+'Measure 2 Budget'!G35+'Measure 3 Budget'!G35+'Measure 4 Budget'!G35</f>
        <v>1500</v>
      </c>
      <c r="H11" s="52">
        <f>'Measure 1 Budget'!H34+'Measure 2 Budget'!H35+'Measure 3 Budget'!H35+'Measure 4 Budget'!H35</f>
        <v>1500</v>
      </c>
      <c r="I11" s="53"/>
      <c r="J11" s="52">
        <f t="shared" si="0"/>
        <v>7500</v>
      </c>
    </row>
    <row r="12" spans="2:39" ht="14.4" x14ac:dyDescent="0.3">
      <c r="B12" s="23"/>
      <c r="C12" s="51" t="s">
        <v>17</v>
      </c>
      <c r="D12" s="52">
        <f>'Measure 1 Budget'!D40+'Measure 2 Budget'!D42+'Measure 3 Budget'!D42+'Measure 4 Budget'!D41+'Measure 5 Budget'!D41</f>
        <v>975000</v>
      </c>
      <c r="E12" s="52">
        <f>'Measure 1 Budget'!E40+'Measure 2 Budget'!E42+'Measure 3 Budget'!E42+'Measure 4 Budget'!E41</f>
        <v>975000</v>
      </c>
      <c r="F12" s="52">
        <f>'Measure 1 Budget'!F40+'Measure 2 Budget'!F42+'Measure 3 Budget'!F42+'Measure 4 Budget'!F41</f>
        <v>800000</v>
      </c>
      <c r="G12" s="52">
        <f>'Measure 1 Budget'!G40+'Measure 2 Budget'!G42+'Measure 3 Budget'!G42+'Measure 4 Budget'!G41</f>
        <v>800000</v>
      </c>
      <c r="H12" s="52">
        <f>'Measure 1 Budget'!H40+'Measure 2 Budget'!H42+'Measure 3 Budget'!H42+'Measure 4 Budget'!H41</f>
        <v>800000</v>
      </c>
      <c r="I12" s="53"/>
      <c r="J12" s="52">
        <f t="shared" si="0"/>
        <v>4350000</v>
      </c>
    </row>
    <row r="13" spans="2:39" ht="14.4" x14ac:dyDescent="0.3">
      <c r="B13" s="23"/>
      <c r="C13" s="51" t="s">
        <v>18</v>
      </c>
      <c r="D13" s="52">
        <f>'Measure 1 Budget'!D45+'Measure 2 Budget'!D50+'Measure 3 Budget'!D50+'Measure 4 Budget'!D49+'Measure 5 Budget'!D49</f>
        <v>250</v>
      </c>
      <c r="E13" s="52">
        <f>'Measure 1 Budget'!E45+'Measure 2 Budget'!E50+'Measure 3 Budget'!E50+'Measure 4 Budget'!E49</f>
        <v>250</v>
      </c>
      <c r="F13" s="52">
        <f>'Measure 1 Budget'!F45+'Measure 2 Budget'!F50+'Measure 3 Budget'!F50+'Measure 4 Budget'!F49</f>
        <v>250</v>
      </c>
      <c r="G13" s="52">
        <f>'Measure 1 Budget'!G45+'Measure 2 Budget'!G50+'Measure 3 Budget'!G50+'Measure 4 Budget'!G49</f>
        <v>250</v>
      </c>
      <c r="H13" s="52">
        <f>'Measure 1 Budget'!H45+'Measure 2 Budget'!H50+'Measure 3 Budget'!H50+'Measure 4 Budget'!H49</f>
        <v>250</v>
      </c>
      <c r="I13" s="53"/>
      <c r="J13" s="52">
        <f t="shared" si="0"/>
        <v>1250</v>
      </c>
    </row>
    <row r="14" spans="2:39" ht="14.4" x14ac:dyDescent="0.3">
      <c r="B14" s="24"/>
      <c r="C14" s="9" t="s">
        <v>19</v>
      </c>
      <c r="D14" s="16">
        <f>D13+D12+D11+D10+D9+D8+D7</f>
        <v>1085030</v>
      </c>
      <c r="E14" s="16">
        <f>E13+E12+E11+E10+E9+E8+E7</f>
        <v>1083771.3999999999</v>
      </c>
      <c r="F14" s="16">
        <f>F13+F12+F11+F10+F9+F8+F7</f>
        <v>911595.04200000002</v>
      </c>
      <c r="G14" s="16">
        <f>G13+G12+G11+G10+G9+G8+G7</f>
        <v>914503.39326000004</v>
      </c>
      <c r="H14" s="16">
        <f>H13+H12+H11+H10+H9+H8+H7</f>
        <v>917498.99505779997</v>
      </c>
      <c r="J14" s="16">
        <f t="shared" si="0"/>
        <v>4912398.8303177999</v>
      </c>
    </row>
    <row r="15" spans="2:39" ht="14.4" x14ac:dyDescent="0.3">
      <c r="B15" s="67"/>
      <c r="D15"/>
      <c r="E15"/>
      <c r="H15"/>
      <c r="I15"/>
      <c r="J15" s="18" t="s">
        <v>20</v>
      </c>
    </row>
    <row r="16" spans="2:39" ht="20.100000000000001" customHeight="1" x14ac:dyDescent="0.3">
      <c r="B16" s="67"/>
      <c r="C16" s="9" t="s">
        <v>21</v>
      </c>
      <c r="D16" s="59">
        <f>'Measure 1 Budget'!D51+'Measure 2 Budget'!D56+'Measure 3 Budget'!D56+'Measure 4 Budget'!D55+'Measure 5 Budget'!D55</f>
        <v>103549.20600000001</v>
      </c>
      <c r="E16" s="59">
        <f>'Measure 1 Budget'!E51+'Measure 2 Budget'!E56+'Measure 3 Budget'!E56+'Measure 4 Budget'!E55</f>
        <v>106277.68218</v>
      </c>
      <c r="F16" s="59">
        <f>'Measure 1 Budget'!F51+'Measure 2 Budget'!F56+'Measure 3 Budget'!F56+'Measure 4 Budget'!F55</f>
        <v>109088.0126454</v>
      </c>
      <c r="G16" s="59">
        <f>'Measure 1 Budget'!G51+'Measure 2 Budget'!G56+'Measure 3 Budget'!G56+'Measure 4 Budget'!G55</f>
        <v>111982.65302476201</v>
      </c>
      <c r="H16" s="59">
        <f>'Measure 1 Budget'!H51+'Measure 2 Budget'!H56+'Measure 3 Budget'!H56+'Measure 4 Budget'!H55</f>
        <v>114964.13261550487</v>
      </c>
      <c r="J16" s="9">
        <f>SUM(D16:H16)</f>
        <v>545861.68646566686</v>
      </c>
    </row>
    <row r="17" spans="2:10" thickBot="1" x14ac:dyDescent="0.35">
      <c r="B17" s="67"/>
      <c r="D17"/>
      <c r="E17"/>
      <c r="H17"/>
      <c r="I17"/>
      <c r="J17" s="18" t="s">
        <v>20</v>
      </c>
    </row>
    <row r="18" spans="2:10" ht="31.05" customHeight="1" thickBot="1" x14ac:dyDescent="0.35">
      <c r="B18" s="66" t="s">
        <v>22</v>
      </c>
      <c r="C18" s="19"/>
      <c r="D18" s="54">
        <f>D14+D16</f>
        <v>1188579.206</v>
      </c>
      <c r="E18" s="54">
        <f>E14+E16</f>
        <v>1190049.0821799999</v>
      </c>
      <c r="F18" s="54">
        <f>F14+F16</f>
        <v>1020683.0546454</v>
      </c>
      <c r="G18" s="54">
        <f>G14+G16</f>
        <v>1026486.0462847621</v>
      </c>
      <c r="H18" s="54">
        <f>H14+H16</f>
        <v>1032463.1276733049</v>
      </c>
      <c r="I18" s="55"/>
      <c r="J18" s="70">
        <f>J14+J16</f>
        <v>5458260.5167834666</v>
      </c>
    </row>
    <row r="19" spans="2:10" s="1" customFormat="1" ht="14.4" x14ac:dyDescent="0.3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">
      <c r="B20" s="6"/>
    </row>
    <row r="21" spans="2:10" ht="15" customHeight="1" x14ac:dyDescent="0.35">
      <c r="B21" s="45" t="s">
        <v>23</v>
      </c>
      <c r="C21" s="46"/>
      <c r="D21" s="46"/>
      <c r="E21" s="77"/>
      <c r="F21" s="77"/>
      <c r="H21"/>
      <c r="I21"/>
    </row>
    <row r="22" spans="2:10" ht="29.1" customHeight="1" x14ac:dyDescent="0.3">
      <c r="B22" s="47" t="s">
        <v>24</v>
      </c>
      <c r="C22" s="47" t="s">
        <v>25</v>
      </c>
      <c r="D22" s="56" t="s">
        <v>26</v>
      </c>
      <c r="E22" s="78" t="s">
        <v>27</v>
      </c>
      <c r="F22" s="78"/>
      <c r="H22"/>
      <c r="I22"/>
    </row>
    <row r="23" spans="2:10" ht="15" customHeight="1" x14ac:dyDescent="0.3">
      <c r="B23" s="51">
        <v>1</v>
      </c>
      <c r="C23" s="57" t="s">
        <v>93</v>
      </c>
      <c r="D23" s="58">
        <f>'Measure 1 Budget'!J53</f>
        <v>5458260.5167834666</v>
      </c>
      <c r="E23" s="76">
        <f>D23/D$29</f>
        <v>1</v>
      </c>
      <c r="F23" s="76"/>
      <c r="H23"/>
      <c r="I23"/>
    </row>
    <row r="24" spans="2:10" ht="15" customHeight="1" x14ac:dyDescent="0.3">
      <c r="B24" s="51">
        <v>2</v>
      </c>
      <c r="C24" s="52" t="s">
        <v>28</v>
      </c>
      <c r="D24" s="58">
        <f>'Measure 2 Budget'!J58</f>
        <v>0</v>
      </c>
      <c r="E24" s="76">
        <f t="shared" ref="E24:E27" si="1">D24/D$29</f>
        <v>0</v>
      </c>
      <c r="F24" s="76"/>
      <c r="H24"/>
      <c r="I24"/>
    </row>
    <row r="25" spans="2:10" ht="15" customHeight="1" x14ac:dyDescent="0.3">
      <c r="B25" s="51">
        <v>3</v>
      </c>
      <c r="C25" s="52" t="s">
        <v>29</v>
      </c>
      <c r="D25" s="58">
        <f>'Measure 3 Budget'!J58</f>
        <v>0</v>
      </c>
      <c r="E25" s="76">
        <f t="shared" si="1"/>
        <v>0</v>
      </c>
      <c r="F25" s="76"/>
      <c r="H25"/>
      <c r="I25"/>
    </row>
    <row r="26" spans="2:10" ht="15" customHeight="1" x14ac:dyDescent="0.3">
      <c r="B26" s="51">
        <v>4</v>
      </c>
      <c r="C26" s="52" t="s">
        <v>30</v>
      </c>
      <c r="D26" s="58">
        <f>'Measure 4 Budget'!J57</f>
        <v>0</v>
      </c>
      <c r="E26" s="76">
        <f t="shared" si="1"/>
        <v>0</v>
      </c>
      <c r="F26" s="76"/>
      <c r="H26"/>
      <c r="I26"/>
    </row>
    <row r="27" spans="2:10" ht="15" customHeight="1" x14ac:dyDescent="0.3">
      <c r="B27" s="51">
        <v>5</v>
      </c>
      <c r="C27" s="52" t="s">
        <v>31</v>
      </c>
      <c r="D27" s="58">
        <v>0</v>
      </c>
      <c r="E27" s="76">
        <f t="shared" si="1"/>
        <v>0</v>
      </c>
      <c r="F27" s="76"/>
      <c r="H27"/>
      <c r="I27"/>
    </row>
    <row r="28" spans="2:10" ht="15" customHeight="1" x14ac:dyDescent="0.3">
      <c r="B28" s="51"/>
      <c r="C28" s="52"/>
      <c r="D28" s="58"/>
      <c r="E28" s="76"/>
      <c r="F28" s="76"/>
      <c r="H28"/>
      <c r="I28"/>
    </row>
    <row r="29" spans="2:10" ht="15" customHeight="1" x14ac:dyDescent="0.3">
      <c r="B29" s="51" t="s">
        <v>32</v>
      </c>
      <c r="C29" s="52"/>
      <c r="D29" s="58">
        <f>SUM(D23:D28)</f>
        <v>5458260.5167834666</v>
      </c>
      <c r="E29" s="76">
        <f t="shared" ref="E29" si="2">SUM(E23:E28)</f>
        <v>1</v>
      </c>
      <c r="F29" s="76"/>
      <c r="H29"/>
      <c r="I29"/>
    </row>
    <row r="30" spans="2:10" ht="15" customHeight="1" x14ac:dyDescent="0.3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8"/>
  <sheetViews>
    <sheetView showGridLines="0" zoomScale="85" zoomScaleNormal="85" workbookViewId="0">
      <selection activeCell="B45" sqref="B45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35.441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0.21875" customWidth="1"/>
  </cols>
  <sheetData>
    <row r="2" spans="2:39" ht="23.4" x14ac:dyDescent="0.45">
      <c r="B2" s="30" t="s">
        <v>33</v>
      </c>
    </row>
    <row r="3" spans="2:39" x14ac:dyDescent="0.3">
      <c r="B3" s="5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8.8" x14ac:dyDescent="0.3">
      <c r="B7" s="71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82</v>
      </c>
      <c r="D8" s="15">
        <v>75000</v>
      </c>
      <c r="E8" s="15">
        <f>D8*1.03</f>
        <v>77250</v>
      </c>
      <c r="F8" s="15">
        <f>E8*1.03</f>
        <v>79567.5</v>
      </c>
      <c r="G8" s="15">
        <f>F8*1.03</f>
        <v>81954.525000000009</v>
      </c>
      <c r="H8" s="15">
        <f>G8*1.03</f>
        <v>84413.16075000001</v>
      </c>
      <c r="J8" s="15">
        <f>SUM(D8:H8)</f>
        <v>398185.18575000006</v>
      </c>
    </row>
    <row r="9" spans="2:39" ht="28.8" x14ac:dyDescent="0.3">
      <c r="B9" s="23"/>
      <c r="C9" s="25" t="s">
        <v>79</v>
      </c>
      <c r="D9" s="15">
        <f>20*14*45</f>
        <v>12600</v>
      </c>
      <c r="E9" s="15">
        <f t="shared" ref="E9:H9" si="0">20*14*45</f>
        <v>12600</v>
      </c>
      <c r="F9" s="15">
        <f t="shared" si="0"/>
        <v>12600</v>
      </c>
      <c r="G9" s="15">
        <f t="shared" si="0"/>
        <v>12600</v>
      </c>
      <c r="H9" s="15">
        <f t="shared" si="0"/>
        <v>12600</v>
      </c>
      <c r="I9" s="35"/>
      <c r="J9" s="15">
        <f>SUM(D9:H9)</f>
        <v>63000</v>
      </c>
    </row>
    <row r="10" spans="2:39" ht="28.8" x14ac:dyDescent="0.3">
      <c r="B10" s="23"/>
      <c r="C10" s="25" t="s">
        <v>87</v>
      </c>
      <c r="D10" s="15">
        <f>31.5*10*52</f>
        <v>16380</v>
      </c>
      <c r="E10" s="15">
        <f>D10*1.03</f>
        <v>16871.400000000001</v>
      </c>
      <c r="F10" s="15">
        <f t="shared" ref="F10:H10" si="1">E10*1.03</f>
        <v>17377.542000000001</v>
      </c>
      <c r="G10" s="15">
        <f t="shared" si="1"/>
        <v>17898.868260000003</v>
      </c>
      <c r="H10" s="15">
        <f t="shared" si="1"/>
        <v>18435.834307800003</v>
      </c>
      <c r="J10" s="15">
        <f>SUM(D10:H10)</f>
        <v>86963.644567800002</v>
      </c>
    </row>
    <row r="11" spans="2:39" x14ac:dyDescent="0.3">
      <c r="B11" s="23"/>
      <c r="C11" s="9" t="s">
        <v>12</v>
      </c>
      <c r="D11" s="16">
        <f>SUM(D8:D10)</f>
        <v>103980</v>
      </c>
      <c r="E11" s="16">
        <f t="shared" ref="E11:H11" si="2">SUM(E8:E10)</f>
        <v>106721.4</v>
      </c>
      <c r="F11" s="16">
        <f t="shared" si="2"/>
        <v>109545.042</v>
      </c>
      <c r="G11" s="16">
        <f t="shared" si="2"/>
        <v>112453.39326000001</v>
      </c>
      <c r="H11" s="16">
        <f t="shared" si="2"/>
        <v>115448.99505780001</v>
      </c>
      <c r="J11" s="16">
        <f>SUM(D11:H11)</f>
        <v>548148.83031779993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3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3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4">SUM(E13:E15)</f>
        <v>0</v>
      </c>
      <c r="F16" s="16">
        <f t="shared" si="4"/>
        <v>0</v>
      </c>
      <c r="G16" s="16">
        <f t="shared" si="4"/>
        <v>0</v>
      </c>
      <c r="H16" s="16">
        <f t="shared" si="4"/>
        <v>0</v>
      </c>
      <c r="J16" s="16">
        <f t="shared" si="4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9" t="s">
        <v>81</v>
      </c>
      <c r="D18" s="15">
        <v>100</v>
      </c>
      <c r="E18" s="15">
        <v>100</v>
      </c>
      <c r="F18" s="15">
        <v>100</v>
      </c>
      <c r="G18" s="15">
        <v>100</v>
      </c>
      <c r="H18" s="15">
        <v>100</v>
      </c>
      <c r="J18" s="15">
        <f>SUM(D18:H18)</f>
        <v>500</v>
      </c>
    </row>
    <row r="19" spans="2:10" x14ac:dyDescent="0.3">
      <c r="B19" s="23"/>
      <c r="C19" s="29" t="s">
        <v>80</v>
      </c>
      <c r="D19" s="15">
        <v>100</v>
      </c>
      <c r="E19" s="15">
        <v>100</v>
      </c>
      <c r="F19" s="15">
        <v>100</v>
      </c>
      <c r="G19" s="15">
        <v>100</v>
      </c>
      <c r="H19" s="15">
        <v>100</v>
      </c>
      <c r="I19" s="35"/>
      <c r="J19" s="15">
        <f>SUM(D19:H19)</f>
        <v>500</v>
      </c>
    </row>
    <row r="20" spans="2:10" ht="28.8" x14ac:dyDescent="0.3">
      <c r="B20" s="23"/>
      <c r="C20" s="25" t="s">
        <v>83</v>
      </c>
      <c r="D20" s="15">
        <v>100</v>
      </c>
      <c r="E20" s="15">
        <v>100</v>
      </c>
      <c r="F20" s="15">
        <v>100</v>
      </c>
      <c r="G20" s="15">
        <v>100</v>
      </c>
      <c r="H20" s="15">
        <v>100</v>
      </c>
      <c r="I20" s="35"/>
      <c r="J20" s="72">
        <f>SUM(D20:H20)</f>
        <v>500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/>
      <c r="J21" s="15">
        <f>SUM(D21:H21)</f>
        <v>0</v>
      </c>
    </row>
    <row r="22" spans="2:10" x14ac:dyDescent="0.3">
      <c r="B22" s="23"/>
      <c r="C22" s="29"/>
      <c r="D22" s="15"/>
      <c r="E22" s="15"/>
      <c r="F22" s="15"/>
      <c r="G22" s="15"/>
      <c r="H22" s="15"/>
      <c r="I22" s="35"/>
      <c r="J22" s="15">
        <f t="shared" ref="J22:J25" si="5">SUM(D22:H22)</f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/>
      <c r="J23" s="15">
        <f t="shared" si="5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/>
      <c r="J24" s="15">
        <f t="shared" si="5"/>
        <v>0</v>
      </c>
    </row>
    <row r="25" spans="2:10" x14ac:dyDescent="0.3">
      <c r="B25" s="23"/>
      <c r="C25" s="25"/>
      <c r="D25" s="15"/>
      <c r="E25" s="15"/>
      <c r="F25" s="15"/>
      <c r="G25" s="15"/>
      <c r="H25" s="15"/>
      <c r="I25" s="35"/>
      <c r="J25" s="15">
        <f t="shared" si="5"/>
        <v>0</v>
      </c>
    </row>
    <row r="26" spans="2:10" x14ac:dyDescent="0.3">
      <c r="B26" s="23"/>
      <c r="C26" s="9" t="s">
        <v>14</v>
      </c>
      <c r="D26" s="16">
        <f>SUM(D17:D25)</f>
        <v>300</v>
      </c>
      <c r="E26" s="16">
        <f t="shared" ref="E26:H26" si="6">SUM(E17:E25)</f>
        <v>300</v>
      </c>
      <c r="F26" s="16">
        <f t="shared" si="6"/>
        <v>300</v>
      </c>
      <c r="G26" s="16">
        <f t="shared" si="6"/>
        <v>300</v>
      </c>
      <c r="H26" s="16">
        <f t="shared" si="6"/>
        <v>300</v>
      </c>
      <c r="J26" s="16">
        <f>SUM(J18:J25)</f>
        <v>1500</v>
      </c>
    </row>
    <row r="27" spans="2:10" x14ac:dyDescent="0.3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 t="s">
        <v>92</v>
      </c>
      <c r="D28" s="15">
        <v>4000</v>
      </c>
      <c r="E28" s="10"/>
      <c r="F28" s="10"/>
      <c r="G28" s="10"/>
      <c r="H28" s="10"/>
      <c r="J28" s="15">
        <f>SUM(D28:H28)</f>
        <v>4000</v>
      </c>
    </row>
    <row r="29" spans="2:10" x14ac:dyDescent="0.3">
      <c r="B29" s="23" t="s">
        <v>39</v>
      </c>
      <c r="C29" s="28"/>
      <c r="D29" s="13" t="s">
        <v>35</v>
      </c>
      <c r="E29" s="10"/>
      <c r="F29" s="10"/>
      <c r="G29" s="10"/>
      <c r="H29" s="10"/>
      <c r="J29" s="15">
        <f t="shared" ref="J29:J46" si="7">SUM(D29:H29)</f>
        <v>0</v>
      </c>
    </row>
    <row r="30" spans="2:10" x14ac:dyDescent="0.3">
      <c r="B30" s="23"/>
      <c r="C30" s="9" t="s">
        <v>15</v>
      </c>
      <c r="D30" s="12">
        <f>SUM(D28:D29)</f>
        <v>4000</v>
      </c>
      <c r="E30" s="12">
        <f t="shared" ref="E30:H30" si="8">SUM(E28:E29)</f>
        <v>0</v>
      </c>
      <c r="F30" s="12">
        <f t="shared" si="8"/>
        <v>0</v>
      </c>
      <c r="G30" s="12">
        <f t="shared" si="8"/>
        <v>0</v>
      </c>
      <c r="H30" s="12">
        <f t="shared" si="8"/>
        <v>0</v>
      </c>
      <c r="J30" s="16">
        <f>SUM(J28:J29)</f>
        <v>4000</v>
      </c>
    </row>
    <row r="31" spans="2:10" x14ac:dyDescent="0.3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x14ac:dyDescent="0.3">
      <c r="B32" s="23"/>
      <c r="C32" s="25" t="s">
        <v>85</v>
      </c>
      <c r="D32" s="15">
        <v>1500</v>
      </c>
      <c r="E32" s="15">
        <v>1500</v>
      </c>
      <c r="F32" s="15">
        <v>1500</v>
      </c>
      <c r="G32" s="15">
        <v>1500</v>
      </c>
      <c r="H32" s="15">
        <v>1500</v>
      </c>
      <c r="I32" s="35"/>
      <c r="J32" s="15">
        <f t="shared" si="7"/>
        <v>7500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7"/>
        <v>0</v>
      </c>
    </row>
    <row r="34" spans="2:10" x14ac:dyDescent="0.3">
      <c r="B34" s="23"/>
      <c r="C34" s="9" t="s">
        <v>16</v>
      </c>
      <c r="D34" s="16">
        <f>SUM(D32:D33)</f>
        <v>1500</v>
      </c>
      <c r="E34" s="16">
        <f t="shared" ref="E34:H34" si="9">SUM(E32:E33)</f>
        <v>1500</v>
      </c>
      <c r="F34" s="16">
        <f t="shared" si="9"/>
        <v>1500</v>
      </c>
      <c r="G34" s="16">
        <f t="shared" si="9"/>
        <v>1500</v>
      </c>
      <c r="H34" s="16">
        <f t="shared" si="9"/>
        <v>1500</v>
      </c>
      <c r="J34" s="16">
        <f>SUM(J32:J33)</f>
        <v>7500</v>
      </c>
    </row>
    <row r="35" spans="2:10" x14ac:dyDescent="0.3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x14ac:dyDescent="0.3">
      <c r="B36" s="23"/>
      <c r="C36" s="13" t="s">
        <v>91</v>
      </c>
      <c r="D36" s="15">
        <f>150000*2.5</f>
        <v>375000</v>
      </c>
      <c r="E36" s="15">
        <v>375000</v>
      </c>
      <c r="F36" s="15"/>
      <c r="G36" s="15"/>
      <c r="H36" s="15"/>
      <c r="I36" s="35"/>
      <c r="J36" s="15">
        <f t="shared" ref="J36:J38" si="10">SUM(D36:H36)</f>
        <v>750000</v>
      </c>
    </row>
    <row r="37" spans="2:10" x14ac:dyDescent="0.3">
      <c r="B37" s="23"/>
      <c r="C37" s="13" t="s">
        <v>84</v>
      </c>
      <c r="D37" s="15"/>
      <c r="E37" s="15"/>
      <c r="F37" s="15">
        <v>200000</v>
      </c>
      <c r="G37" s="15">
        <v>200000</v>
      </c>
      <c r="H37" s="15">
        <v>200000</v>
      </c>
      <c r="I37" s="35"/>
      <c r="J37" s="15">
        <f t="shared" si="10"/>
        <v>600000</v>
      </c>
    </row>
    <row r="38" spans="2:10" x14ac:dyDescent="0.3">
      <c r="B38" s="23"/>
      <c r="C38" s="13" t="s">
        <v>86</v>
      </c>
      <c r="D38" s="15">
        <v>200000</v>
      </c>
      <c r="E38" s="15">
        <v>200000</v>
      </c>
      <c r="F38" s="15">
        <v>200000</v>
      </c>
      <c r="G38" s="15">
        <v>200000</v>
      </c>
      <c r="H38" s="15">
        <v>200000</v>
      </c>
      <c r="I38" s="35"/>
      <c r="J38" s="15">
        <f t="shared" si="10"/>
        <v>1000000</v>
      </c>
    </row>
    <row r="39" spans="2:10" x14ac:dyDescent="0.3">
      <c r="B39" s="23"/>
      <c r="C39" s="25" t="s">
        <v>88</v>
      </c>
      <c r="D39" s="73">
        <v>400000</v>
      </c>
      <c r="E39" s="73">
        <v>400000</v>
      </c>
      <c r="F39" s="73">
        <v>400000</v>
      </c>
      <c r="G39" s="73">
        <v>400000</v>
      </c>
      <c r="H39" s="73">
        <v>400000</v>
      </c>
      <c r="J39" s="15">
        <f t="shared" si="7"/>
        <v>2000000</v>
      </c>
    </row>
    <row r="40" spans="2:10" x14ac:dyDescent="0.3">
      <c r="B40" s="23"/>
      <c r="C40" s="9" t="s">
        <v>17</v>
      </c>
      <c r="D40" s="16">
        <f>SUM(D36:D39)</f>
        <v>975000</v>
      </c>
      <c r="E40" s="16">
        <f t="shared" ref="E40:H40" si="11">SUM(E36:E39)</f>
        <v>975000</v>
      </c>
      <c r="F40" s="16">
        <f t="shared" si="11"/>
        <v>800000</v>
      </c>
      <c r="G40" s="16">
        <f t="shared" si="11"/>
        <v>800000</v>
      </c>
      <c r="H40" s="16">
        <f t="shared" si="11"/>
        <v>800000</v>
      </c>
      <c r="J40" s="16">
        <f>SUM(J36:J39)</f>
        <v>4350000</v>
      </c>
    </row>
    <row r="41" spans="2:10" x14ac:dyDescent="0.3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x14ac:dyDescent="0.3">
      <c r="B42" s="23"/>
      <c r="C42" s="25" t="s">
        <v>89</v>
      </c>
      <c r="D42" s="15">
        <v>250</v>
      </c>
      <c r="E42" s="15">
        <v>250</v>
      </c>
      <c r="F42" s="15">
        <v>250</v>
      </c>
      <c r="G42" s="15">
        <v>250</v>
      </c>
      <c r="H42" s="15">
        <v>250</v>
      </c>
      <c r="J42" s="15">
        <f t="shared" si="7"/>
        <v>1250</v>
      </c>
    </row>
    <row r="43" spans="2:10" x14ac:dyDescent="0.3">
      <c r="B43" s="23"/>
      <c r="C43" s="25"/>
      <c r="D43" s="15"/>
      <c r="E43" s="60"/>
      <c r="F43" s="60"/>
      <c r="G43" s="60"/>
      <c r="H43" s="60"/>
      <c r="J43" s="15">
        <f t="shared" si="7"/>
        <v>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 t="shared" si="7"/>
        <v>0</v>
      </c>
    </row>
    <row r="45" spans="2:10" x14ac:dyDescent="0.3">
      <c r="B45" s="24"/>
      <c r="C45" s="9" t="s">
        <v>18</v>
      </c>
      <c r="D45" s="16">
        <f>SUM(D42:D44)</f>
        <v>250</v>
      </c>
      <c r="E45" s="16">
        <f>SUM(E42:E44)</f>
        <v>250</v>
      </c>
      <c r="F45" s="16">
        <f>SUM(F42:F44)</f>
        <v>250</v>
      </c>
      <c r="G45" s="16">
        <f>SUM(G42:G44)</f>
        <v>250</v>
      </c>
      <c r="H45" s="16">
        <f>SUM(H42:H44)</f>
        <v>250</v>
      </c>
      <c r="J45" s="16">
        <f>SUM(J42:J44)</f>
        <v>1250</v>
      </c>
    </row>
    <row r="46" spans="2:10" x14ac:dyDescent="0.3">
      <c r="B46" s="24"/>
      <c r="C46" s="9" t="s">
        <v>19</v>
      </c>
      <c r="D46" s="16">
        <f>SUM(D45,D40,D34,D30,D26,D16,D11)</f>
        <v>1085030</v>
      </c>
      <c r="E46" s="16">
        <f>SUM(E45,E40,E34,E30,E26,E16,E11)</f>
        <v>1083771.3999999999</v>
      </c>
      <c r="F46" s="16">
        <f>SUM(F45,F40,F34,F30,F26,F16,F11)</f>
        <v>911595.04200000002</v>
      </c>
      <c r="G46" s="16">
        <f>SUM(G45,G40,G34,G30,G26,G16,G11)</f>
        <v>914503.39326000004</v>
      </c>
      <c r="H46" s="16">
        <f>SUM(H45,H40,H34,H30,H26,H16,H11)</f>
        <v>917498.99505779997</v>
      </c>
      <c r="J46" s="16">
        <f t="shared" si="7"/>
        <v>4912398.8303177999</v>
      </c>
    </row>
    <row r="47" spans="2:10" x14ac:dyDescent="0.3">
      <c r="B47" s="6"/>
      <c r="D47"/>
      <c r="E47"/>
      <c r="H47"/>
      <c r="I47"/>
      <c r="J47" t="s">
        <v>20</v>
      </c>
    </row>
    <row r="48" spans="2:10" ht="28.8" x14ac:dyDescent="0.3">
      <c r="B48" s="71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">
      <c r="B49" s="23"/>
      <c r="C49" s="25" t="s">
        <v>90</v>
      </c>
      <c r="D49" s="74">
        <f>D8+D9+D10*0.9737</f>
        <v>103549.20600000001</v>
      </c>
      <c r="E49" s="74">
        <f t="shared" ref="E49:H49" si="12">E8+E9+E10*0.9737</f>
        <v>106277.68218</v>
      </c>
      <c r="F49" s="74">
        <f t="shared" si="12"/>
        <v>109088.0126454</v>
      </c>
      <c r="G49" s="74">
        <f t="shared" si="12"/>
        <v>111982.65302476201</v>
      </c>
      <c r="H49" s="74">
        <f t="shared" si="12"/>
        <v>114964.13261550487</v>
      </c>
      <c r="J49" s="15">
        <f>SUM(D49:H49)</f>
        <v>545861.68646566686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" si="13">SUM(D50:H50)</f>
        <v>0</v>
      </c>
    </row>
    <row r="51" spans="2:10" x14ac:dyDescent="0.3">
      <c r="B51" s="24"/>
      <c r="C51" s="9" t="s">
        <v>21</v>
      </c>
      <c r="D51" s="16">
        <f>SUM(D49:D50)</f>
        <v>103549.20600000001</v>
      </c>
      <c r="E51" s="16">
        <f t="shared" ref="E51:H51" si="14">SUM(E49:E50)</f>
        <v>106277.68218</v>
      </c>
      <c r="F51" s="16">
        <f t="shared" si="14"/>
        <v>109088.0126454</v>
      </c>
      <c r="G51" s="16">
        <f t="shared" si="14"/>
        <v>111982.65302476201</v>
      </c>
      <c r="H51" s="16">
        <f t="shared" si="14"/>
        <v>114964.13261550487</v>
      </c>
      <c r="J51" s="16">
        <f>SUM(J49:J50)</f>
        <v>545861.68646566686</v>
      </c>
    </row>
    <row r="52" spans="2:10" ht="15" thickBot="1" x14ac:dyDescent="0.35">
      <c r="B52" s="6"/>
      <c r="D52"/>
      <c r="E52"/>
      <c r="H52"/>
      <c r="I52"/>
      <c r="J52" t="s">
        <v>20</v>
      </c>
    </row>
    <row r="53" spans="2:10" s="1" customFormat="1" ht="29.4" thickBot="1" x14ac:dyDescent="0.35">
      <c r="B53" s="19" t="s">
        <v>22</v>
      </c>
      <c r="C53" s="19"/>
      <c r="D53" s="20">
        <f>SUM(D51,D46)</f>
        <v>1188579.206</v>
      </c>
      <c r="E53" s="20">
        <f t="shared" ref="E53:J53" si="15">SUM(E51,E46)</f>
        <v>1190049.0821799999</v>
      </c>
      <c r="F53" s="20">
        <f t="shared" si="15"/>
        <v>1020683.0546454</v>
      </c>
      <c r="G53" s="20">
        <f t="shared" si="15"/>
        <v>1026486.0462847621</v>
      </c>
      <c r="H53" s="20">
        <f t="shared" si="15"/>
        <v>1032463.1276733049</v>
      </c>
      <c r="I53" s="7"/>
      <c r="J53" s="20">
        <f t="shared" si="15"/>
        <v>5458260.5167834666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scale="96" fitToHeight="0" orientation="landscape" r:id="rId1"/>
  <ignoredErrors>
    <ignoredError sqref="J19 J32 J22:J2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D73" sqref="D72:D73"/>
    </sheetView>
  </sheetViews>
  <sheetFormatPr defaultColWidth="9.21875" defaultRowHeight="14.4" x14ac:dyDescent="0.3"/>
  <cols>
    <col min="1" max="1" width="3.21875" customWidth="1"/>
    <col min="2" max="2" width="9.77734375" customWidth="1"/>
    <col min="3" max="3" width="44.44140625" customWidth="1"/>
    <col min="4" max="4" width="12.77734375" style="6" customWidth="1"/>
    <col min="5" max="5" width="12.44140625" style="2" customWidth="1"/>
    <col min="6" max="7" width="12.77734375" customWidth="1"/>
    <col min="8" max="8" width="13.44140625" style="2" customWidth="1"/>
    <col min="9" max="9" width="0.77734375" style="7" customWidth="1"/>
    <col min="10" max="10" width="14.44140625" customWidth="1"/>
    <col min="11" max="11" width="10.21875" customWidth="1"/>
  </cols>
  <sheetData>
    <row r="2" spans="2:39" ht="23.4" x14ac:dyDescent="0.45">
      <c r="B2" s="30" t="s">
        <v>33</v>
      </c>
    </row>
    <row r="3" spans="2:39" x14ac:dyDescent="0.3">
      <c r="B3" s="5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I8" s="35"/>
      <c r="J8" s="15"/>
    </row>
    <row r="9" spans="2:39" x14ac:dyDescent="0.3">
      <c r="B9" s="23"/>
      <c r="C9" s="25"/>
      <c r="D9" s="15"/>
      <c r="E9" s="15"/>
      <c r="F9" s="15"/>
      <c r="G9" s="15"/>
      <c r="H9" s="15"/>
      <c r="J9" s="15"/>
    </row>
    <row r="10" spans="2:39" x14ac:dyDescent="0.3">
      <c r="B10" s="23"/>
      <c r="C10" s="27"/>
      <c r="D10" s="15"/>
      <c r="E10" s="11"/>
      <c r="F10" s="11"/>
      <c r="G10" s="11"/>
      <c r="H10" s="11"/>
      <c r="J10" s="15"/>
    </row>
    <row r="11" spans="2:39" x14ac:dyDescent="0.3">
      <c r="B11" s="23"/>
      <c r="C11" s="9" t="s">
        <v>12</v>
      </c>
      <c r="D11" s="16">
        <f>SUM(D9:D10)</f>
        <v>0</v>
      </c>
      <c r="E11" s="16">
        <f>SUM(E9:E10)</f>
        <v>0</v>
      </c>
      <c r="F11" s="16">
        <f>SUM(F9:F10)</f>
        <v>0</v>
      </c>
      <c r="G11" s="16">
        <f>SUM(G9:G10)</f>
        <v>0</v>
      </c>
      <c r="H11" s="16">
        <f>SUM(H9:H10)</f>
        <v>0</v>
      </c>
      <c r="I11" s="7">
        <f>SUM(I8:I10)</f>
        <v>0</v>
      </c>
      <c r="J11" s="16">
        <f>SUM(J8:J10)</f>
        <v>0</v>
      </c>
    </row>
    <row r="12" spans="2:39" x14ac:dyDescent="0.3">
      <c r="B12" s="23"/>
      <c r="C12" s="14"/>
      <c r="D12" s="13"/>
      <c r="E12" s="10"/>
      <c r="F12" s="10"/>
      <c r="G12" s="10"/>
      <c r="H12" s="10"/>
      <c r="J12" s="8"/>
    </row>
    <row r="13" spans="2:39" x14ac:dyDescent="0.3">
      <c r="B13" s="23"/>
      <c r="C13" s="25"/>
      <c r="D13" s="15"/>
      <c r="E13" s="15"/>
      <c r="F13" s="15"/>
      <c r="G13" s="15"/>
      <c r="H13" s="15"/>
      <c r="I13" s="15"/>
      <c r="J13" s="15"/>
    </row>
    <row r="14" spans="2:39" x14ac:dyDescent="0.3">
      <c r="B14" s="23"/>
      <c r="C14" s="25"/>
      <c r="D14" s="15"/>
      <c r="E14" s="15"/>
      <c r="F14" s="15"/>
      <c r="G14" s="15"/>
      <c r="H14" s="15"/>
      <c r="J14" s="15"/>
    </row>
    <row r="15" spans="2:39" x14ac:dyDescent="0.3">
      <c r="B15" s="23"/>
      <c r="C15" s="10"/>
      <c r="D15" s="15"/>
      <c r="E15" s="11"/>
      <c r="F15" s="11"/>
      <c r="G15" s="11"/>
      <c r="H15" s="11"/>
      <c r="J15" s="15"/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0">SUM(E13:E15)</f>
        <v>0</v>
      </c>
      <c r="F16" s="16">
        <f t="shared" si="0"/>
        <v>0</v>
      </c>
      <c r="G16" s="16">
        <f t="shared" si="0"/>
        <v>0</v>
      </c>
      <c r="H16" s="16">
        <f t="shared" si="0"/>
        <v>0</v>
      </c>
      <c r="I16" s="7">
        <f t="shared" si="0"/>
        <v>0</v>
      </c>
      <c r="J16" s="16">
        <f t="shared" si="0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J18" s="15"/>
    </row>
    <row r="19" spans="2:10" x14ac:dyDescent="0.3">
      <c r="B19" s="23"/>
      <c r="J19" s="15">
        <f>SUM('Measure 1 Budget'!D21:H21)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1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1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1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1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1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1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2">SUM(E20:E26)</f>
        <v>0</v>
      </c>
      <c r="F27" s="16">
        <f t="shared" si="2"/>
        <v>0</v>
      </c>
      <c r="G27" s="16">
        <f t="shared" si="2"/>
        <v>0</v>
      </c>
      <c r="H27" s="16">
        <f t="shared" si="2"/>
        <v>0</v>
      </c>
      <c r="J27" s="16">
        <f>SUM(J18:J26)</f>
        <v>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/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3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4">SUM(E29:E30)</f>
        <v>0</v>
      </c>
      <c r="F31" s="12">
        <f t="shared" si="4"/>
        <v>0</v>
      </c>
      <c r="G31" s="12">
        <f t="shared" si="4"/>
        <v>0</v>
      </c>
      <c r="H31" s="12">
        <f t="shared" si="4"/>
        <v>0</v>
      </c>
      <c r="J31" s="16">
        <f>SUM(J29:J30)</f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/>
      <c r="J33" s="15"/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3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5">SUM(E33:E34)</f>
        <v>0</v>
      </c>
      <c r="F35" s="16">
        <f t="shared" si="5"/>
        <v>0</v>
      </c>
      <c r="G35" s="16">
        <f t="shared" si="5"/>
        <v>0</v>
      </c>
      <c r="H35" s="16">
        <f t="shared" si="5"/>
        <v>0</v>
      </c>
      <c r="J35" s="16">
        <f>SUM(J33:J34)</f>
        <v>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">
      <c r="B40" s="23"/>
      <c r="C40" s="62" t="s">
        <v>39</v>
      </c>
      <c r="D40" s="15"/>
      <c r="E40" s="15"/>
      <c r="F40" s="15"/>
      <c r="G40" s="15"/>
      <c r="H40" s="15"/>
      <c r="I40" s="35"/>
      <c r="J40" s="15">
        <f t="shared" si="3"/>
        <v>0</v>
      </c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3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6">SUM(E37:E41)</f>
        <v>0</v>
      </c>
      <c r="F42" s="16">
        <f t="shared" si="6"/>
        <v>0</v>
      </c>
      <c r="G42" s="16">
        <f t="shared" si="6"/>
        <v>0</v>
      </c>
      <c r="H42" s="16">
        <f t="shared" si="6"/>
        <v>0</v>
      </c>
      <c r="J42" s="16">
        <f>SUM(J37:J41)</f>
        <v>0</v>
      </c>
    </row>
    <row r="43" spans="2:10" x14ac:dyDescent="0.3">
      <c r="B43" s="23"/>
      <c r="D43" s="13" t="s">
        <v>35</v>
      </c>
      <c r="E43" s="10"/>
      <c r="F43" s="10"/>
      <c r="G43" s="10"/>
      <c r="H43" s="10"/>
      <c r="J43" s="15"/>
    </row>
    <row r="44" spans="2:10" x14ac:dyDescent="0.3">
      <c r="B44" s="23"/>
      <c r="C44" s="14" t="s">
        <v>42</v>
      </c>
      <c r="D44" s="15"/>
      <c r="E44" s="15"/>
      <c r="F44" s="15"/>
      <c r="G44" s="15"/>
      <c r="H44" s="15"/>
      <c r="I44" s="35">
        <v>375000</v>
      </c>
      <c r="J44" s="15">
        <f t="shared" si="3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3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3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3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3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3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7">SUM(E44:E49)</f>
        <v>0</v>
      </c>
      <c r="F50" s="16">
        <f t="shared" si="7"/>
        <v>0</v>
      </c>
      <c r="G50" s="16">
        <f t="shared" si="7"/>
        <v>0</v>
      </c>
      <c r="H50" s="16">
        <f t="shared" si="7"/>
        <v>0</v>
      </c>
      <c r="J50" s="16">
        <f>SUM(J44:J49)</f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8">SUM(E50,E42,E35,E31,E27,E16,E11)</f>
        <v>0</v>
      </c>
      <c r="F51" s="16">
        <f t="shared" si="8"/>
        <v>0</v>
      </c>
      <c r="G51" s="16">
        <f t="shared" si="8"/>
        <v>0</v>
      </c>
      <c r="H51" s="16">
        <f t="shared" si="8"/>
        <v>0</v>
      </c>
      <c r="J51" s="16">
        <f t="shared" si="3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9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0">SUM(E54:E55)</f>
        <v>0</v>
      </c>
      <c r="F56" s="16">
        <f t="shared" si="10"/>
        <v>0</v>
      </c>
      <c r="G56" s="16">
        <f t="shared" si="10"/>
        <v>0</v>
      </c>
      <c r="H56" s="16">
        <f t="shared" si="10"/>
        <v>0</v>
      </c>
      <c r="J56" s="16">
        <f t="shared" si="9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1">SUM(E56,E51)</f>
        <v>0</v>
      </c>
      <c r="F58" s="20">
        <f t="shared" si="11"/>
        <v>0</v>
      </c>
      <c r="G58" s="20">
        <f t="shared" si="11"/>
        <v>0</v>
      </c>
      <c r="H58" s="20">
        <f t="shared" si="11"/>
        <v>0</v>
      </c>
      <c r="I58" s="7">
        <f>SUM(I56,I51)</f>
        <v>0</v>
      </c>
      <c r="J58" s="20">
        <f t="shared" si="11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20:J26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21875" defaultRowHeight="14.4" x14ac:dyDescent="0.3"/>
  <cols>
    <col min="1" max="1" width="3.21875" customWidth="1"/>
    <col min="2" max="2" width="10.77734375" customWidth="1"/>
    <col min="3" max="3" width="45.5546875" customWidth="1"/>
    <col min="4" max="4" width="12.77734375" style="6" customWidth="1"/>
    <col min="5" max="5" width="12.5546875" style="2" customWidth="1"/>
    <col min="6" max="7" width="12.44140625" customWidth="1"/>
    <col min="8" max="8" width="12.5546875" style="2" customWidth="1"/>
    <col min="9" max="9" width="0.77734375" style="7" customWidth="1"/>
    <col min="10" max="10" width="13.5546875" customWidth="1"/>
    <col min="11" max="11" width="10.21875" customWidth="1"/>
  </cols>
  <sheetData>
    <row r="2" spans="2:39" ht="23.4" x14ac:dyDescent="0.45">
      <c r="B2" s="30" t="s">
        <v>33</v>
      </c>
    </row>
    <row r="3" spans="2:39" x14ac:dyDescent="0.3">
      <c r="B3" s="65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3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ht="28.8" x14ac:dyDescent="0.3">
      <c r="B53" s="71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21875" defaultRowHeight="14.4" x14ac:dyDescent="0.3"/>
  <cols>
    <col min="1" max="1" width="3.21875" customWidth="1"/>
    <col min="2" max="2" width="10" customWidth="1"/>
    <col min="3" max="3" width="46.77734375" customWidth="1"/>
    <col min="4" max="4" width="12.77734375" style="6" customWidth="1"/>
    <col min="5" max="5" width="12.44140625" style="2" customWidth="1"/>
    <col min="6" max="6" width="12.77734375" customWidth="1"/>
    <col min="7" max="7" width="12.44140625" customWidth="1"/>
    <col min="8" max="8" width="12.77734375" style="2" customWidth="1"/>
    <col min="9" max="9" width="0.77734375" style="7" customWidth="1"/>
    <col min="10" max="10" width="12.77734375" bestFit="1" customWidth="1"/>
    <col min="11" max="11" width="10.21875" customWidth="1"/>
  </cols>
  <sheetData>
    <row r="2" spans="2:39" ht="23.4" x14ac:dyDescent="0.45">
      <c r="B2" s="30" t="s">
        <v>33</v>
      </c>
    </row>
    <row r="3" spans="2:39" x14ac:dyDescent="0.3">
      <c r="B3" s="65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 t="s">
        <v>39</v>
      </c>
      <c r="E19" s="11" t="s">
        <v>39</v>
      </c>
      <c r="F19" s="11" t="s">
        <v>39</v>
      </c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44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45</v>
      </c>
      <c r="D42" s="13" t="s">
        <v>35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21875" defaultRowHeight="14.4" x14ac:dyDescent="0.3"/>
  <cols>
    <col min="1" max="1" width="3.21875" customWidth="1"/>
    <col min="2" max="2" width="11.21875" customWidth="1"/>
    <col min="3" max="3" width="46.44140625" customWidth="1"/>
    <col min="4" max="4" width="13.21875" style="6" customWidth="1"/>
    <col min="5" max="5" width="13.21875" style="2" customWidth="1"/>
    <col min="6" max="7" width="13.21875" customWidth="1"/>
    <col min="8" max="8" width="12.77734375" style="2" customWidth="1"/>
    <col min="9" max="9" width="0.77734375" style="7" customWidth="1"/>
    <col min="10" max="10" width="14.5546875" customWidth="1"/>
    <col min="11" max="11" width="10.21875" customWidth="1"/>
  </cols>
  <sheetData>
    <row r="2" spans="2:39" ht="23.4" x14ac:dyDescent="0.45">
      <c r="B2" s="30" t="s">
        <v>33</v>
      </c>
    </row>
    <row r="3" spans="2:39" x14ac:dyDescent="0.3">
      <c r="B3" s="65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E40" zoomScale="85" zoomScaleNormal="85" workbookViewId="0">
      <selection activeCell="N38" sqref="N38"/>
    </sheetView>
  </sheetViews>
  <sheetFormatPr defaultColWidth="9.21875" defaultRowHeight="14.4" x14ac:dyDescent="0.3"/>
  <cols>
    <col min="1" max="1" width="3.21875" customWidth="1"/>
    <col min="2" max="2" width="12.21875" customWidth="1"/>
    <col min="3" max="3" width="52.7773437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4.5546875" customWidth="1"/>
    <col min="11" max="11" width="10.21875" customWidth="1"/>
  </cols>
  <sheetData>
    <row r="2" spans="2:39" ht="23.4" x14ac:dyDescent="0.45">
      <c r="B2" s="30" t="s">
        <v>33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8" x14ac:dyDescent="0.3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/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 t="s">
        <v>48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9" t="s">
        <v>49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 x14ac:dyDescent="0.3">
      <c r="B19" s="23"/>
      <c r="C19" s="29" t="s">
        <v>50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">
      <c r="B20" s="23"/>
      <c r="C20" s="29" t="s">
        <v>51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3">
      <c r="B21" s="23"/>
      <c r="C21" s="25" t="s">
        <v>52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3">
      <c r="B22" s="23"/>
      <c r="C22" s="29" t="s">
        <v>53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3">
      <c r="B23" s="23"/>
      <c r="C23" s="29" t="s">
        <v>54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3">
      <c r="B24" s="23"/>
      <c r="C24" s="29" t="s">
        <v>55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3">
      <c r="B25" s="23"/>
      <c r="C25" s="25" t="s">
        <v>56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3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3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 t="s">
        <v>57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3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3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x14ac:dyDescent="0.3">
      <c r="B32" s="23"/>
      <c r="C32" s="25" t="s">
        <v>58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3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3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57.6" x14ac:dyDescent="0.3">
      <c r="B36" s="23"/>
      <c r="C36" s="25" t="s">
        <v>59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.6" x14ac:dyDescent="0.3">
      <c r="B37" s="23"/>
      <c r="C37" s="25" t="s">
        <v>60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.6" x14ac:dyDescent="0.3">
      <c r="B38" s="23"/>
      <c r="C38" s="25" t="s">
        <v>61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3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3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x14ac:dyDescent="0.3">
      <c r="B42" s="23"/>
      <c r="C42" s="25" t="s">
        <v>62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8" x14ac:dyDescent="0.3">
      <c r="B43" s="23"/>
      <c r="C43" s="25" t="s">
        <v>63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3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3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3">
      <c r="B47" s="6"/>
      <c r="D47"/>
      <c r="E47"/>
      <c r="H47"/>
      <c r="I47"/>
      <c r="J47" t="s">
        <v>20</v>
      </c>
    </row>
    <row r="48" spans="2:10" x14ac:dyDescent="0.3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3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 x14ac:dyDescent="0.35">
      <c r="B52" s="6"/>
      <c r="D52"/>
      <c r="E52"/>
      <c r="H52"/>
      <c r="I52"/>
      <c r="J52" t="s">
        <v>20</v>
      </c>
    </row>
    <row r="53" spans="2:10" s="1" customFormat="1" ht="29.4" thickBot="1" x14ac:dyDescent="0.3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21875" defaultRowHeight="14.4" x14ac:dyDescent="0.3"/>
  <cols>
    <col min="1" max="1" width="3.21875" customWidth="1"/>
    <col min="2" max="2" width="12.21875" customWidth="1"/>
    <col min="3" max="3" width="52.77734375" customWidth="1"/>
    <col min="4" max="4" width="12.77734375" style="6" customWidth="1"/>
    <col min="5" max="5" width="12.44140625" style="2" customWidth="1"/>
    <col min="6" max="7" width="12.77734375" customWidth="1"/>
    <col min="8" max="8" width="13.44140625" style="2" customWidth="1"/>
    <col min="9" max="9" width="0.77734375" style="7" customWidth="1"/>
    <col min="10" max="10" width="14.44140625" customWidth="1"/>
    <col min="11" max="11" width="10.21875" customWidth="1"/>
  </cols>
  <sheetData>
    <row r="2" spans="2:39" ht="23.4" x14ac:dyDescent="0.45">
      <c r="B2" s="30" t="s">
        <v>33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 t="s">
        <v>48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3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3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52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3">
      <c r="B23" s="23"/>
      <c r="C23" s="29" t="s">
        <v>53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3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 t="s">
        <v>56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3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 t="s">
        <v>65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3.2" x14ac:dyDescent="0.3">
      <c r="B44" s="23"/>
      <c r="C44" s="25" t="s">
        <v>66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7.6" x14ac:dyDescent="0.3">
      <c r="B45" s="23"/>
      <c r="C45" s="25" t="s">
        <v>67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6.4" x14ac:dyDescent="0.3">
      <c r="B46" s="23"/>
      <c r="C46" s="25" t="s">
        <v>68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3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6946507-7e7b-4f89-b7de-de25b5286c8f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TaxCatchAll xmlns="d6946507-7e7b-4f89-b7de-de25b5286c8f"/>
    <lcf76f155ced4ddcb4097134ff3c332f xmlns="2666fd01-79b2-4579-bf26-2c2510b20320">
      <Terms xmlns="http://schemas.microsoft.com/office/infopath/2007/PartnerControls"/>
    </lcf76f155ced4ddcb4097134ff3c332f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4D22F252C4B542B143E8BECF4CADA6" ma:contentTypeVersion="18" ma:contentTypeDescription="Create a new document." ma:contentTypeScope="" ma:versionID="67745fd767729d4b5f4fbf0f8cd87aa5">
  <xsd:schema xmlns:xsd="http://www.w3.org/2001/XMLSchema" xmlns:xs="http://www.w3.org/2001/XMLSchema" xmlns:p="http://schemas.microsoft.com/office/2006/metadata/properties" xmlns:ns2="2666fd01-79b2-4579-bf26-2c2510b20320" xmlns:ns3="d6946507-7e7b-4f89-b7de-de25b5286c8f" targetNamespace="http://schemas.microsoft.com/office/2006/metadata/properties" ma:root="true" ma:fieldsID="0774acc5f1943ea4a744bcf4455072b8" ns2:_="" ns3:_="">
    <xsd:import namespace="2666fd01-79b2-4579-bf26-2c2510b20320"/>
    <xsd:import namespace="d6946507-7e7b-4f89-b7de-de25b5286c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66fd01-79b2-4579-bf26-2c2510b203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3213e9e-8300-4492-9758-1f26d917a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946507-7e7b-4f89-b7de-de25b5286c8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8d133f7-a75f-486b-82f9-d0c6484610e1}" ma:internalName="TaxCatchAll" ma:showField="CatchAllData" ma:web="d6946507-7e7b-4f89-b7de-de25b5286c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d6946507-7e7b-4f89-b7de-de25b5286c8f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elements/1.1/"/>
    <ds:schemaRef ds:uri="2666fd01-79b2-4579-bf26-2c2510b20320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80EEF9C-C011-4D95-8F10-BC1D4089BC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66fd01-79b2-4579-bf26-2c2510b20320"/>
    <ds:schemaRef ds:uri="d6946507-7e7b-4f89-b7de-de25b5286c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2024-04-01T15:21:56Z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0x010100DC4D22F252C4B542B143E8BECF4CADA6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