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0" yWindow="0" windowWidth="22992" windowHeight="9420" tabRatio="979" activeTab="2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6" l="1"/>
  <c r="J29" i="16"/>
  <c r="J28" i="16"/>
  <c r="J37" i="16"/>
  <c r="J36" i="16"/>
  <c r="J42" i="16"/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51" i="16"/>
  <c r="J40" i="16"/>
  <c r="J34" i="16"/>
  <c r="J30" i="16"/>
  <c r="J26" i="16"/>
  <c r="J10" i="16"/>
  <c r="J18" i="16"/>
  <c r="E16" i="16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G10" i="30" s="1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D16" i="30" s="1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1" i="16"/>
  <c r="F51" i="16"/>
  <c r="G51" i="16"/>
  <c r="H51" i="16"/>
  <c r="D51" i="16"/>
  <c r="J50" i="16"/>
  <c r="J49" i="16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3" i="16"/>
  <c r="J38" i="16"/>
  <c r="J43" i="16"/>
  <c r="J45" i="16" s="1"/>
  <c r="J44" i="16"/>
  <c r="E30" i="16"/>
  <c r="F30" i="16"/>
  <c r="G30" i="16"/>
  <c r="H30" i="16"/>
  <c r="D30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D46" i="16" l="1"/>
  <c r="D53" i="16" s="1"/>
  <c r="E10" i="30"/>
  <c r="E9" i="30"/>
  <c r="F9" i="30"/>
  <c r="H11" i="30"/>
  <c r="F11" i="30"/>
  <c r="F16" i="30"/>
  <c r="E11" i="30"/>
  <c r="F10" i="30"/>
  <c r="G16" i="30"/>
  <c r="E16" i="30"/>
  <c r="H16" i="30"/>
  <c r="H10" i="30"/>
  <c r="E7" i="30"/>
  <c r="F12" i="30"/>
  <c r="H12" i="30"/>
  <c r="D10" i="30"/>
  <c r="J10" i="30" s="1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16" i="30"/>
  <c r="E51" i="27"/>
  <c r="E58" i="27" s="1"/>
  <c r="F51" i="27"/>
  <c r="F58" i="27" s="1"/>
  <c r="H46" i="16"/>
  <c r="H53" i="16" s="1"/>
  <c r="J11" i="16"/>
  <c r="J13" i="16"/>
  <c r="J16" i="16" s="1"/>
  <c r="J55" i="29"/>
  <c r="J49" i="29"/>
  <c r="J50" i="28"/>
  <c r="J56" i="27"/>
  <c r="E46" i="16"/>
  <c r="E53" i="16" s="1"/>
  <c r="G46" i="16"/>
  <c r="G53" i="16" s="1"/>
  <c r="F46" i="16"/>
  <c r="F53" i="16" s="1"/>
  <c r="J11" i="30" l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46" i="16"/>
  <c r="J53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<sst xmlns="http://schemas.openxmlformats.org/spreadsheetml/2006/main" count="296" uniqueCount="56">
  <si>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</si>
  <si>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</si>
  <si>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</si>
  <si>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</si>
  <si>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</si>
  <si>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</si>
  <si>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</si>
  <si>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</si>
  <si>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</si>
  <si>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</si>
  <si>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</si>
  <si>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</si>
  <si>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</si>
  <si>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</si>
  <si>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</si>
  <si>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</si>
  <si>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</si>
  <si>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</si>
  <si>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</si>
  <si>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</si>
  <si>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</si>
  <si>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</si>
  <si>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</si>
  <si>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</si>
  <si>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</si>
  <si>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</si>
  <si>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</si>
  <si>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</si>
  <si>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</si>
  <si>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</si>
  <si>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</si>
  <si>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</si>
  <si>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</si>
  <si>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</si>
  <si>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</si>
  <si>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</si>
  <si>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</si>
  <si>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</si>
  <si>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</si>
  <si>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</si>
  <si>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</si>
  <si>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</si>
  <si>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</si>
  <si>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</si>
  <si>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</si>
  <si>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</si>
  <si>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This Excel Workbook is provided to aid applicants in developing the required budget table(s) within the budget narrative.  </t>
  </si>
  <si>
    <t>Licensing costs for 5 years with LYT to cover License + Setup, Testing, Deployment, &amp; Optimization</t>
  </si>
  <si>
    <t>Communications upgrades for up to 125 signals</t>
  </si>
  <si>
    <t>TriMet is covering staffing costs separately</t>
  </si>
  <si>
    <t>Controller upgrades for up to 125 signals based on costs for 4 representative lines</t>
  </si>
  <si>
    <t>Sub awards to signal owner and operators for signal testing and controller configuration. Based on an overhead rate of $175/hour for high end estimate of 70 hours of testing and configuring per signal</t>
  </si>
  <si>
    <t>Expansion of Transit Signal Priority</t>
  </si>
  <si>
    <t>Sub award to Metro for Project Manager staff time (Senior Transportation Planner @ $99,348/yr .15 FTE for 5 years with salary increases, fringe and overhead)</t>
  </si>
  <si>
    <t>No travel costs included in this budget</t>
  </si>
  <si>
    <t>Contractor to perform 3500 hours of Project Management Design and Implementation support split between a Principal in Charge, Project Manager and Senior Engineer. Average rate of $200/hour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</si>
</sst>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0" fontId="15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6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left" wrapText="1" indent="2"/>
    </xf>
    <xf numFmtId="6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6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 indent="2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3" fontId="0" fillId="0" borderId="0" xfId="0" applyNumberFormat="1"/>
    <xf numFmtId="0" fontId="0" fillId="0" borderId="1" xfId="0" applyFont="1" applyFill="1" applyBorder="1" applyAlignment="1">
      <alignment horizontal="left" wrapText="1" indent="4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6640625" customWidth="1"/>
    <col min="5" max="5" width="13.44140625" bestFit="1" customWidth="1"/>
    <col min="6" max="6" width="14.44140625" bestFit="1" customWidth="1"/>
    <col min="7" max="9" width="14.44140625" customWidth="1"/>
    <col min="10" max="10" width="10.664062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4"/>
      <c r="E2" s="4"/>
      <c r="J2" s="39"/>
      <c r="K2" s="4"/>
    </row>
    <row r="3" spans="4:11" x14ac:dyDescent="0.3">
      <c r="D3" s="4"/>
      <c r="E3" s="4"/>
      <c r="J3" s="37"/>
      <c r="K3" s="38"/>
    </row>
    <row r="4" spans="4:11" x14ac:dyDescent="0.3">
      <c r="D4" s="5"/>
      <c r="E4" s="4"/>
    </row>
    <row r="9" spans="4:11" x14ac:dyDescent="0.3">
      <c r="J9" s="26"/>
    </row>
    <row r="17" spans="5:18" x14ac:dyDescent="0.3">
      <c r="E17" s="40"/>
      <c r="F17" s="40"/>
      <c r="G17" s="40"/>
      <c r="H17" s="40"/>
      <c r="I17" s="40"/>
    </row>
    <row r="18" spans="5:18" x14ac:dyDescent="0.3">
      <c r="E18" s="40"/>
      <c r="F18" s="40"/>
      <c r="G18" s="40"/>
      <c r="H18" s="40"/>
      <c r="I18" s="40"/>
    </row>
    <row r="27" spans="5:18" ht="23.4" x14ac:dyDescent="0.45">
      <c r="Q27" s="74"/>
      <c r="R27" s="75"/>
    </row>
    <row r="28" spans="5:18" x14ac:dyDescent="0.3">
      <c r="Q28" s="76"/>
      <c r="R28" s="7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AM30"/>
  <sheetViews>
    <sheetView showGridLines="0" zoomScale="83" zoomScaleNormal="85" workbookViewId="0">
      <selection activeCell="C16" sqref="C16"/>
    </sheetView>
  </sheetViews>
  <sheetFormatPr defaultColWidth="9.33203125" defaultRowHeight="15" customHeight="1" x14ac:dyDescent="0.3"/>
  <cols>
    <col min="1" max="1" width="3.33203125" customWidth="1"/>
    <col min="2" max="2" width="12.33203125" customWidth="1"/>
    <col min="3" max="3" width="36.33203125" customWidth="1"/>
    <col min="4" max="4" width="12.6640625" style="50" bestFit="1" customWidth="1"/>
    <col min="5" max="5" width="11.6640625" style="3" customWidth="1"/>
    <col min="6" max="6" width="12.33203125" customWidth="1"/>
    <col min="7" max="7" width="11.44140625" customWidth="1"/>
    <col min="8" max="8" width="12" style="3" customWidth="1"/>
    <col min="9" max="9" width="3.5546875" style="51" customWidth="1"/>
    <col min="10" max="10" width="12.6640625" bestFit="1" customWidth="1"/>
    <col min="11" max="11" width="10.33203125" customWidth="1"/>
  </cols>
  <sheetData>
    <row r="2" spans="2:39" ht="23.4" x14ac:dyDescent="0.45">
      <c r="B2" s="36" t="s">
        <v>0</v>
      </c>
    </row>
    <row r="3" spans="2:39" ht="26.7" customHeight="1" x14ac:dyDescent="0.3">
      <c r="B3" s="92" t="s">
        <v>1</v>
      </c>
      <c r="C3" s="92"/>
      <c r="D3" s="92"/>
      <c r="E3" s="92"/>
      <c r="F3" s="92"/>
      <c r="G3" s="92"/>
      <c r="H3" s="92"/>
      <c r="I3" s="92"/>
      <c r="J3" s="92"/>
    </row>
    <row r="4" spans="2:39" ht="15" customHeight="1" x14ac:dyDescent="0.3">
      <c r="B4" s="7"/>
    </row>
    <row r="5" spans="2:39" ht="18" x14ac:dyDescent="0.35">
      <c r="B5" s="52" t="s">
        <v>2</v>
      </c>
      <c r="C5" s="53"/>
      <c r="D5" s="53"/>
      <c r="E5" s="53"/>
      <c r="F5" s="53"/>
      <c r="G5" s="53"/>
      <c r="H5" s="53"/>
      <c r="I5" s="53"/>
      <c r="J5" s="81"/>
    </row>
    <row r="6" spans="2:39" ht="17.100000000000001" customHeight="1" x14ac:dyDescent="0.3">
      <c r="B6" s="54" t="s">
        <v>3</v>
      </c>
      <c r="C6" s="54" t="s">
        <v>4</v>
      </c>
      <c r="D6" s="54" t="s">
        <v>5</v>
      </c>
      <c r="E6" s="55" t="s">
        <v>6</v>
      </c>
      <c r="F6" s="55" t="s">
        <v>7</v>
      </c>
      <c r="G6" s="55" t="s">
        <v>8</v>
      </c>
      <c r="H6" s="56" t="s">
        <v>9</v>
      </c>
      <c r="I6" s="57"/>
      <c r="J6" s="82" t="s">
        <v>10</v>
      </c>
    </row>
    <row r="7" spans="2:39" s="7" customFormat="1" ht="14.4" x14ac:dyDescent="0.3">
      <c r="B7" s="58" t="s">
        <v>11</v>
      </c>
      <c r="C7" s="59" t="s">
        <v>12</v>
      </c>
      <c r="D7" s="60">
        <f>'Measure 1 Budget'!D11+'Measure 2 Budget'!D11+'Measure 3 Budget'!D11+'Measure 4 Budget'!D11+'Measure 5 Budget'!D11</f>
        <v>0</v>
      </c>
      <c r="E7" s="60">
        <f>'Measure 1 Budget'!E11+'Measure 2 Budget'!E11+'Measure 3 Budget'!E11+'Measure 4 Budget'!E11+'Measure 5 Budget'!E11</f>
        <v>0</v>
      </c>
      <c r="F7" s="60">
        <f>'Measure 1 Budget'!F11+'Measure 2 Budget'!F11+'Measure 3 Budget'!F11+'Measure 4 Budget'!F11+'Measure 5 Budget'!F11</f>
        <v>0</v>
      </c>
      <c r="G7" s="60">
        <f>'Measure 1 Budget'!G11+'Measure 2 Budget'!G11+'Measure 3 Budget'!G11+'Measure 4 Budget'!G11+'Measure 5 Budget'!G11</f>
        <v>0</v>
      </c>
      <c r="H7" s="60">
        <f>'Measure 1 Budget'!H11+'Measure 2 Budget'!H11+'Measure 3 Budget'!H11+'Measure 4 Budget'!H11+'Measure 5 Budget'!H11</f>
        <v>0</v>
      </c>
      <c r="I7" s="61"/>
      <c r="J7" s="60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62"/>
      <c r="C8" s="59" t="s">
        <v>13</v>
      </c>
      <c r="D8" s="60">
        <f>'Measure 1 Budget'!D16+'Measure 2 Budget'!D16+'Measure 3 Budget'!D16+'Measure 4 Budget'!D16+'Measure 5 Budget'!D16</f>
        <v>0</v>
      </c>
      <c r="E8" s="60">
        <f>'Measure 1 Budget'!E16+'Measure 2 Budget'!E16+'Measure 3 Budget'!E16+'Measure 4 Budget'!E16</f>
        <v>0</v>
      </c>
      <c r="F8" s="60">
        <f>'Measure 1 Budget'!F16+'Measure 2 Budget'!F16+'Measure 3 Budget'!F16+'Measure 4 Budget'!F16</f>
        <v>0</v>
      </c>
      <c r="G8" s="60">
        <f>'Measure 1 Budget'!G16+'Measure 2 Budget'!G16+'Measure 3 Budget'!G16+'Measure 4 Budget'!G16</f>
        <v>0</v>
      </c>
      <c r="H8" s="60">
        <f>'Measure 1 Budget'!H16+'Measure 2 Budget'!H16+'Measure 3 Budget'!H16+'Measure 4 Budget'!H16</f>
        <v>0</v>
      </c>
      <c r="I8" s="61"/>
      <c r="J8" s="60">
        <f t="shared" ref="J8:J14" si="0">SUM(D8:I8)</f>
        <v>0</v>
      </c>
    </row>
    <row r="9" spans="2:39" ht="14.4" x14ac:dyDescent="0.3">
      <c r="B9" s="62"/>
      <c r="C9" s="59" t="s">
        <v>14</v>
      </c>
      <c r="D9" s="60">
        <f>'Measure 1 Budget'!D26+'Measure 2 Budget'!D27+'Measure 3 Budget'!D27+'Measure 4 Budget'!D27+'Measure 5 Budget'!D27</f>
        <v>0</v>
      </c>
      <c r="E9" s="60">
        <f>'Measure 1 Budget'!E26+'Measure 2 Budget'!E27+'Measure 3 Budget'!E27+'Measure 4 Budget'!E27</f>
        <v>0</v>
      </c>
      <c r="F9" s="60">
        <f>'Measure 1 Budget'!F26+'Measure 2 Budget'!F27+'Measure 3 Budget'!F27+'Measure 4 Budget'!F27</f>
        <v>0</v>
      </c>
      <c r="G9" s="60">
        <f>'Measure 1 Budget'!G26+'Measure 2 Budget'!G27+'Measure 3 Budget'!G27+'Measure 4 Budget'!G27</f>
        <v>0</v>
      </c>
      <c r="H9" s="60">
        <f>'Measure 1 Budget'!H26+'Measure 2 Budget'!H27+'Measure 3 Budget'!H27+'Measure 4 Budget'!H27</f>
        <v>0</v>
      </c>
      <c r="I9" s="61"/>
      <c r="J9" s="60">
        <f t="shared" si="0"/>
        <v>0</v>
      </c>
    </row>
    <row r="10" spans="2:39" ht="14.4" x14ac:dyDescent="0.3">
      <c r="B10" s="62"/>
      <c r="C10" s="59" t="s">
        <v>15</v>
      </c>
      <c r="D10" s="60">
        <f>'Measure 1 Budget'!D30+'Measure 2 Budget'!D31+'Measure 3 Budget'!D31+'Measure 4 Budget'!D31+'Measure 5 Budget'!D31</f>
        <v>0</v>
      </c>
      <c r="E10" s="60">
        <f>'Measure 1 Budget'!E30+'Measure 2 Budget'!E31+'Measure 3 Budget'!E31+'Measure 4 Budget'!E31</f>
        <v>0</v>
      </c>
      <c r="F10" s="60">
        <f>'Measure 1 Budget'!F30+'Measure 2 Budget'!F31+'Measure 3 Budget'!F31+'Measure 4 Budget'!F31</f>
        <v>3121641</v>
      </c>
      <c r="G10" s="60">
        <f>'Measure 1 Budget'!G30+'Measure 2 Budget'!G31+'Measure 3 Budget'!G31+'Measure 4 Budget'!G31</f>
        <v>0</v>
      </c>
      <c r="H10" s="60">
        <f>'Measure 1 Budget'!H30+'Measure 2 Budget'!H31+'Measure 3 Budget'!H31+'Measure 4 Budget'!H31</f>
        <v>0</v>
      </c>
      <c r="I10" s="61"/>
      <c r="J10" s="60">
        <f t="shared" si="0"/>
        <v>3121641</v>
      </c>
    </row>
    <row r="11" spans="2:39" ht="14.4" x14ac:dyDescent="0.3">
      <c r="B11" s="62"/>
      <c r="C11" s="59" t="s">
        <v>16</v>
      </c>
      <c r="D11" s="60">
        <f>'Measure 1 Budget'!D34+'Measure 2 Budget'!D35+'Measure 3 Budget'!D35+'Measure 4 Budget'!D35+'Measure 5 Budget'!D35</f>
        <v>0</v>
      </c>
      <c r="E11" s="60">
        <f>'Measure 1 Budget'!E34+'Measure 2 Budget'!E35+'Measure 3 Budget'!E35+'Measure 4 Budget'!E35</f>
        <v>0</v>
      </c>
      <c r="F11" s="60">
        <f>'Measure 1 Budget'!F34+'Measure 2 Budget'!F35+'Measure 3 Budget'!F35+'Measure 4 Budget'!F35</f>
        <v>0</v>
      </c>
      <c r="G11" s="60">
        <f>'Measure 1 Budget'!G34+'Measure 2 Budget'!G35+'Measure 3 Budget'!G35+'Measure 4 Budget'!G35</f>
        <v>0</v>
      </c>
      <c r="H11" s="60">
        <f>'Measure 1 Budget'!H34+'Measure 2 Budget'!H35+'Measure 3 Budget'!H35+'Measure 4 Budget'!H35</f>
        <v>0</v>
      </c>
      <c r="I11" s="61"/>
      <c r="J11" s="60">
        <f t="shared" si="0"/>
        <v>0</v>
      </c>
    </row>
    <row r="12" spans="2:39" ht="14.4" x14ac:dyDescent="0.3">
      <c r="B12" s="62"/>
      <c r="C12" s="59" t="s">
        <v>17</v>
      </c>
      <c r="D12" s="60">
        <f>'Measure 1 Budget'!D40+'Measure 2 Budget'!D42+'Measure 3 Budget'!D42+'Measure 4 Budget'!D41+'Measure 5 Budget'!D41</f>
        <v>200000</v>
      </c>
      <c r="E12" s="60">
        <f>'Measure 1 Budget'!E40+'Measure 2 Budget'!E42+'Measure 3 Budget'!E42+'Measure 4 Budget'!E41</f>
        <v>3237990</v>
      </c>
      <c r="F12" s="60">
        <f>'Measure 1 Budget'!F40+'Measure 2 Budget'!F42+'Measure 3 Budget'!F42+'Measure 4 Budget'!F41</f>
        <v>150000</v>
      </c>
      <c r="G12" s="60">
        <f>'Measure 1 Budget'!G40+'Measure 2 Budget'!G42+'Measure 3 Budget'!G42+'Measure 4 Budget'!G41</f>
        <v>150000</v>
      </c>
      <c r="H12" s="60">
        <f>'Measure 1 Budget'!H40+'Measure 2 Budget'!H42+'Measure 3 Budget'!H42+'Measure 4 Budget'!H41</f>
        <v>100000</v>
      </c>
      <c r="I12" s="61"/>
      <c r="J12" s="60">
        <f t="shared" si="0"/>
        <v>3837990</v>
      </c>
    </row>
    <row r="13" spans="2:39" ht="14.4" x14ac:dyDescent="0.3">
      <c r="B13" s="62"/>
      <c r="C13" s="59" t="s">
        <v>18</v>
      </c>
      <c r="D13" s="60">
        <f>'Measure 1 Budget'!D45+'Measure 2 Budget'!D50+'Measure 3 Budget'!D50+'Measure 4 Budget'!D49+'Measure 5 Budget'!D49</f>
        <v>36315</v>
      </c>
      <c r="E13" s="60">
        <f>'Measure 1 Budget'!E45+'Measure 2 Budget'!E50+'Measure 3 Budget'!E50+'Measure 4 Budget'!E49</f>
        <v>38130</v>
      </c>
      <c r="F13" s="60">
        <f>'Measure 1 Budget'!F45+'Measure 2 Budget'!F50+'Measure 3 Budget'!F50+'Measure 4 Budget'!F49</f>
        <v>805662</v>
      </c>
      <c r="G13" s="60">
        <f>'Measure 1 Budget'!G45+'Measure 2 Budget'!G50+'Measure 3 Budget'!G50+'Measure 4 Budget'!G49</f>
        <v>807664</v>
      </c>
      <c r="H13" s="60">
        <f>'Measure 1 Budget'!H45+'Measure 2 Budget'!H50+'Measure 3 Budget'!H50+'Measure 4 Budget'!H49</f>
        <v>43479</v>
      </c>
      <c r="I13" s="61"/>
      <c r="J13" s="60">
        <f t="shared" si="0"/>
        <v>1731250</v>
      </c>
    </row>
    <row r="14" spans="2:39" ht="14.4" x14ac:dyDescent="0.3">
      <c r="B14" s="63"/>
      <c r="C14" s="14" t="s">
        <v>19</v>
      </c>
      <c r="D14" s="21">
        <f>D13+D12+D11+D10+D9+D8+D7</f>
        <v>236315</v>
      </c>
      <c r="E14" s="21">
        <f>E13+E12+E11+E10+E9+E8+E7</f>
        <v>3276120</v>
      </c>
      <c r="F14" s="21">
        <f>F13+F12+F11+F10+F9+F8+F7</f>
        <v>4077303</v>
      </c>
      <c r="G14" s="21">
        <f>G13+G12+G11+G10+G9+G8+G7</f>
        <v>957664</v>
      </c>
      <c r="H14" s="21">
        <f>H13+H12+H11+H10+H9+H8+H7</f>
        <v>143479</v>
      </c>
      <c r="J14" s="21">
        <f t="shared" si="0"/>
        <v>8690881</v>
      </c>
    </row>
    <row r="15" spans="2:39" ht="14.4" x14ac:dyDescent="0.3">
      <c r="B15" s="80"/>
      <c r="D15"/>
      <c r="E15"/>
      <c r="H15"/>
      <c r="I15"/>
      <c r="J15" s="83" t="s">
        <v>20</v>
      </c>
    </row>
    <row r="16" spans="2:39" ht="20.100000000000001" customHeight="1" x14ac:dyDescent="0.3">
      <c r="B16" s="80"/>
      <c r="C16" s="14" t="s">
        <v>21</v>
      </c>
      <c r="D16" s="70">
        <f>'Measure 1 Budget'!D51+'Measure 2 Budget'!D56+'Measure 3 Budget'!D56+'Measure 4 Budget'!D55+'Measure 5 Budget'!D55</f>
        <v>0</v>
      </c>
      <c r="E16" s="70">
        <f>'Measure 1 Budget'!E51+'Measure 2 Budget'!E56+'Measure 3 Budget'!E56+'Measure 4 Budget'!E55</f>
        <v>0</v>
      </c>
      <c r="F16" s="70">
        <f>'Measure 1 Budget'!F51+'Measure 2 Budget'!F56+'Measure 3 Budget'!F56+'Measure 4 Budget'!F55</f>
        <v>0</v>
      </c>
      <c r="G16" s="70">
        <f>'Measure 1 Budget'!G51+'Measure 2 Budget'!G56+'Measure 3 Budget'!G56+'Measure 4 Budget'!G55</f>
        <v>0</v>
      </c>
      <c r="H16" s="70">
        <f>'Measure 1 Budget'!H51+'Measure 2 Budget'!H56+'Measure 3 Budget'!H56+'Measure 4 Budget'!H55</f>
        <v>0</v>
      </c>
      <c r="J16" s="14">
        <f>SUM(D16:H16)</f>
        <v>0</v>
      </c>
    </row>
    <row r="17" spans="2:10" thickBot="1" x14ac:dyDescent="0.35">
      <c r="B17" s="80"/>
      <c r="D17"/>
      <c r="E17"/>
      <c r="H17"/>
      <c r="I17"/>
      <c r="J17" s="83" t="s">
        <v>20</v>
      </c>
    </row>
    <row r="18" spans="2:10" ht="31.2" customHeight="1" thickBot="1" x14ac:dyDescent="0.35">
      <c r="B18" s="79" t="s">
        <v>22</v>
      </c>
      <c r="C18" s="64"/>
      <c r="D18" s="65">
        <f>D14+D16</f>
        <v>236315</v>
      </c>
      <c r="E18" s="65">
        <f>E14+E16</f>
        <v>3276120</v>
      </c>
      <c r="F18" s="65">
        <f>F14+F16</f>
        <v>4077303</v>
      </c>
      <c r="G18" s="65">
        <f>G14+G16</f>
        <v>957664</v>
      </c>
      <c r="H18" s="65">
        <f>H14+H16</f>
        <v>143479</v>
      </c>
      <c r="I18" s="66"/>
      <c r="J18" s="84">
        <f>J14+J16</f>
        <v>8690881</v>
      </c>
    </row>
    <row r="19" spans="2:10" s="1" customFormat="1" ht="14.4" x14ac:dyDescent="0.3">
      <c r="B19" s="50"/>
      <c r="C19"/>
      <c r="D19" s="50"/>
      <c r="E19" s="3"/>
      <c r="F19"/>
      <c r="G19"/>
      <c r="H19" s="3"/>
      <c r="I19" s="51"/>
      <c r="J19"/>
    </row>
    <row r="20" spans="2:10" ht="15" customHeight="1" x14ac:dyDescent="0.3">
      <c r="B20" s="50"/>
    </row>
    <row r="21" spans="2:10" ht="15" customHeight="1" x14ac:dyDescent="0.35">
      <c r="B21" s="52" t="s">
        <v>23</v>
      </c>
      <c r="C21" s="53"/>
      <c r="D21" s="53"/>
      <c r="E21" s="94"/>
      <c r="F21" s="94"/>
      <c r="H21"/>
      <c r="I21"/>
    </row>
    <row r="22" spans="2:10" ht="29.1" customHeight="1" x14ac:dyDescent="0.3">
      <c r="B22" s="54" t="s">
        <v>24</v>
      </c>
      <c r="C22" s="54" t="s">
        <v>25</v>
      </c>
      <c r="D22" s="67" t="s">
        <v>26</v>
      </c>
      <c r="E22" s="95" t="s">
        <v>27</v>
      </c>
      <c r="F22" s="95"/>
      <c r="H22"/>
      <c r="I22"/>
    </row>
    <row r="23" spans="2:10" ht="15" customHeight="1" x14ac:dyDescent="0.3">
      <c r="B23" s="59">
        <v>1</v>
      </c>
      <c r="C23" s="68" t="s">
        <v>52</v>
      </c>
      <c r="D23" s="69">
        <f>'Measure 1 Budget'!J53</f>
        <v>8690881</v>
      </c>
      <c r="E23" s="93">
        <f>D23/D$29</f>
        <v>1</v>
      </c>
      <c r="F23" s="93"/>
      <c r="H23"/>
      <c r="I23"/>
    </row>
    <row r="24" spans="2:10" ht="15" customHeight="1" x14ac:dyDescent="0.3">
      <c r="B24" s="59">
        <v>2</v>
      </c>
      <c r="C24" s="60" t="s">
        <v>28</v>
      </c>
      <c r="D24" s="69">
        <f>'Measure 2 Budget'!J58</f>
        <v>0</v>
      </c>
      <c r="E24" s="93">
        <f t="shared" ref="E24:E27" si="1">D24/D$29</f>
        <v>0</v>
      </c>
      <c r="F24" s="93"/>
      <c r="H24"/>
      <c r="I24"/>
    </row>
    <row r="25" spans="2:10" ht="15" customHeight="1" x14ac:dyDescent="0.3">
      <c r="B25" s="59">
        <v>3</v>
      </c>
      <c r="C25" s="60" t="s">
        <v>29</v>
      </c>
      <c r="D25" s="69">
        <f>'Measure 3 Budget'!J58</f>
        <v>0</v>
      </c>
      <c r="E25" s="93">
        <f t="shared" si="1"/>
        <v>0</v>
      </c>
      <c r="F25" s="93"/>
      <c r="H25"/>
      <c r="I25"/>
    </row>
    <row r="26" spans="2:10" ht="15" customHeight="1" x14ac:dyDescent="0.3">
      <c r="B26" s="59">
        <v>4</v>
      </c>
      <c r="C26" s="60" t="s">
        <v>30</v>
      </c>
      <c r="D26" s="69">
        <f>'Measure 4 Budget'!J57</f>
        <v>0</v>
      </c>
      <c r="E26" s="93">
        <f t="shared" si="1"/>
        <v>0</v>
      </c>
      <c r="F26" s="93"/>
      <c r="H26"/>
      <c r="I26"/>
    </row>
    <row r="27" spans="2:10" ht="15" customHeight="1" x14ac:dyDescent="0.3">
      <c r="B27" s="59">
        <v>5</v>
      </c>
      <c r="C27" s="60" t="s">
        <v>31</v>
      </c>
      <c r="D27" s="69">
        <v>0</v>
      </c>
      <c r="E27" s="93">
        <f t="shared" si="1"/>
        <v>0</v>
      </c>
      <c r="F27" s="93"/>
      <c r="H27"/>
      <c r="I27"/>
    </row>
    <row r="28" spans="2:10" ht="15" customHeight="1" x14ac:dyDescent="0.3">
      <c r="B28" s="59"/>
      <c r="C28" s="60"/>
      <c r="D28" s="69"/>
      <c r="E28" s="93"/>
      <c r="F28" s="93"/>
      <c r="H28"/>
      <c r="I28"/>
    </row>
    <row r="29" spans="2:10" ht="15" customHeight="1" x14ac:dyDescent="0.3">
      <c r="B29" s="59" t="s">
        <v>32</v>
      </c>
      <c r="C29" s="60"/>
      <c r="D29" s="69">
        <f>SUM(D23:D28)</f>
        <v>8690881</v>
      </c>
      <c r="E29" s="93">
        <f t="shared" ref="E29" si="2">SUM(E23:E28)</f>
        <v>1</v>
      </c>
      <c r="F29" s="93"/>
      <c r="H29"/>
      <c r="I29"/>
    </row>
    <row r="30" spans="2:10" ht="15" customHeight="1" x14ac:dyDescent="0.3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39997558519241921"/>
    <pageSetUpPr fitToPage="1"/>
  </sheetPr>
  <dimension ref="B2:AX68"/>
  <sheetViews>
    <sheetView showGridLines="0" tabSelected="1" topLeftCell="A16" zoomScale="85" zoomScaleNormal="85" workbookViewId="0">
      <selection activeCell="C36" sqref="C36"/>
    </sheetView>
  </sheetViews>
  <sheetFormatPr defaultColWidth="9.33203125" defaultRowHeight="14.4" x14ac:dyDescent="0.3"/>
  <cols>
    <col min="1" max="1" width="3.33203125" style="8" customWidth="1"/>
    <col min="2" max="2" width="10.33203125" style="8" customWidth="1"/>
    <col min="3" max="3" width="42.88671875" style="8" customWidth="1"/>
    <col min="4" max="4" width="12.44140625" style="11" customWidth="1"/>
    <col min="5" max="5" width="12.5546875" style="3" customWidth="1"/>
    <col min="6" max="6" width="12.44140625" style="8" customWidth="1"/>
    <col min="7" max="7" width="13" style="8" customWidth="1"/>
    <col min="8" max="8" width="12.44140625" style="3" customWidth="1"/>
    <col min="9" max="9" width="1.6640625" style="12" customWidth="1"/>
    <col min="10" max="10" width="12.664062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33</v>
      </c>
    </row>
    <row r="3" spans="2:50" x14ac:dyDescent="0.3">
      <c r="B3" s="7" t="s">
        <v>46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ht="28.8" x14ac:dyDescent="0.3">
      <c r="B7" s="85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86" t="s">
        <v>49</v>
      </c>
      <c r="D8" s="89"/>
      <c r="E8" s="89"/>
      <c r="F8" s="89"/>
      <c r="G8" s="89"/>
      <c r="H8" s="89"/>
      <c r="I8" s="87"/>
      <c r="J8" s="89">
        <f>SUM(D8:H8)</f>
        <v>0</v>
      </c>
    </row>
    <row r="9" spans="2:50" s="9" customFormat="1" x14ac:dyDescent="0.3">
      <c r="B9" s="28"/>
      <c r="C9" s="91"/>
      <c r="D9" s="89"/>
      <c r="E9" s="89"/>
      <c r="F9" s="89"/>
      <c r="G9" s="89"/>
      <c r="H9" s="89"/>
      <c r="I9" s="88"/>
      <c r="J9" s="89"/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/>
      <c r="J11" s="21">
        <f t="shared" si="0"/>
        <v>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86" t="s">
        <v>49</v>
      </c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/>
      <c r="J16" s="21">
        <f t="shared" si="2"/>
        <v>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98" t="s">
        <v>54</v>
      </c>
      <c r="D18" s="20"/>
      <c r="E18" s="16"/>
      <c r="F18" s="16"/>
      <c r="G18" s="16"/>
      <c r="H18" s="16"/>
      <c r="I18" s="12"/>
      <c r="J18" s="20">
        <f>SUM(D18:H18)</f>
        <v>0</v>
      </c>
    </row>
    <row r="19" spans="2:10" s="9" customFormat="1" x14ac:dyDescent="0.3">
      <c r="B19" s="28"/>
      <c r="C19" s="35"/>
      <c r="D19" s="20"/>
      <c r="E19" s="20"/>
      <c r="F19" s="20"/>
      <c r="G19" s="20"/>
      <c r="H19" s="20"/>
      <c r="I19" s="41"/>
      <c r="J19" s="20">
        <f>SUM(D19:H19)</f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/>
      <c r="J20" s="20">
        <f t="shared" ref="J20:J25" si="3">SUM(D20:H20)</f>
        <v>0</v>
      </c>
    </row>
    <row r="21" spans="2:10" s="9" customFormat="1" x14ac:dyDescent="0.3">
      <c r="B21" s="28"/>
      <c r="C21" s="31"/>
      <c r="D21" s="20"/>
      <c r="E21" s="20"/>
      <c r="F21" s="20"/>
      <c r="G21" s="20"/>
      <c r="H21" s="20"/>
      <c r="I21" s="41"/>
      <c r="J21" s="20">
        <f t="shared" si="3"/>
        <v>0</v>
      </c>
    </row>
    <row r="22" spans="2:10" s="9" customFormat="1" x14ac:dyDescent="0.3">
      <c r="B22" s="28"/>
      <c r="C22" s="35"/>
      <c r="D22" s="20"/>
      <c r="E22" s="20"/>
      <c r="F22" s="20"/>
      <c r="G22" s="20"/>
      <c r="H22" s="20"/>
      <c r="I22" s="41"/>
      <c r="J22" s="20">
        <f t="shared" si="3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/>
      <c r="J23" s="20">
        <f t="shared" si="3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/>
      <c r="J24" s="20">
        <f t="shared" si="3"/>
        <v>0</v>
      </c>
    </row>
    <row r="25" spans="2:10" s="9" customFormat="1" x14ac:dyDescent="0.3">
      <c r="B25" s="28"/>
      <c r="C25" s="31"/>
      <c r="D25" s="20"/>
      <c r="E25" s="20"/>
      <c r="F25" s="20"/>
      <c r="G25" s="20"/>
      <c r="H25" s="20"/>
      <c r="I25" s="41"/>
      <c r="J25" s="20">
        <f t="shared" si="3"/>
        <v>0</v>
      </c>
    </row>
    <row r="26" spans="2:10" s="9" customFormat="1" x14ac:dyDescent="0.3">
      <c r="B26" s="28"/>
      <c r="C26" s="14" t="s">
        <v>14</v>
      </c>
      <c r="D26" s="21">
        <f>SUM(D19:D25)</f>
        <v>0</v>
      </c>
      <c r="E26" s="21">
        <f t="shared" ref="E26:H26" si="4">SUM(E19:E25)</f>
        <v>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12"/>
      <c r="J26" s="21">
        <f>SUM(J18:J25)</f>
        <v>0</v>
      </c>
    </row>
    <row r="27" spans="2:10" s="9" customFormat="1" x14ac:dyDescent="0.3">
      <c r="B27" s="28"/>
      <c r="C27" s="19" t="s">
        <v>38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ht="28.8" x14ac:dyDescent="0.3">
      <c r="B28" s="28"/>
      <c r="C28" s="15" t="s">
        <v>50</v>
      </c>
      <c r="D28" s="90" t="s">
        <v>35</v>
      </c>
      <c r="E28" s="90"/>
      <c r="F28" s="90">
        <v>693000</v>
      </c>
      <c r="G28" s="90"/>
      <c r="H28" s="90"/>
      <c r="I28" s="88"/>
      <c r="J28" s="89">
        <f>SUM(D28:H28)</f>
        <v>693000</v>
      </c>
    </row>
    <row r="29" spans="2:10" s="9" customFormat="1" x14ac:dyDescent="0.3">
      <c r="B29" s="28" t="s">
        <v>39</v>
      </c>
      <c r="C29" s="15" t="s">
        <v>48</v>
      </c>
      <c r="D29" s="90"/>
      <c r="E29" s="90"/>
      <c r="F29" s="90">
        <v>2428641</v>
      </c>
      <c r="G29" s="90"/>
      <c r="H29" s="90"/>
      <c r="I29" s="88"/>
      <c r="J29" s="89">
        <f>SUM(D29:H29)</f>
        <v>2428641</v>
      </c>
    </row>
    <row r="30" spans="2:10" s="9" customFormat="1" x14ac:dyDescent="0.3">
      <c r="B30" s="28"/>
      <c r="C30" s="14" t="s">
        <v>15</v>
      </c>
      <c r="D30" s="17">
        <f>SUM(D28:D29)</f>
        <v>0</v>
      </c>
      <c r="E30" s="17">
        <f t="shared" ref="E30:H30" si="5">SUM(E28:E29)</f>
        <v>0</v>
      </c>
      <c r="F30" s="17">
        <f t="shared" si="5"/>
        <v>3121641</v>
      </c>
      <c r="G30" s="17">
        <f t="shared" si="5"/>
        <v>0</v>
      </c>
      <c r="H30" s="17">
        <f t="shared" si="5"/>
        <v>0</v>
      </c>
      <c r="I30" s="12"/>
      <c r="J30" s="21">
        <f>SUM(J28:J29)</f>
        <v>3121641</v>
      </c>
    </row>
    <row r="31" spans="2:10" s="9" customFormat="1" x14ac:dyDescent="0.3">
      <c r="B31" s="28"/>
      <c r="C31" s="19" t="s">
        <v>40</v>
      </c>
      <c r="D31" s="18" t="s">
        <v>35</v>
      </c>
      <c r="E31" s="15"/>
      <c r="F31" s="15"/>
      <c r="G31" s="15"/>
      <c r="H31" s="15"/>
      <c r="I31" s="12"/>
      <c r="J31" s="20"/>
    </row>
    <row r="32" spans="2:10" s="9" customFormat="1" x14ac:dyDescent="0.3">
      <c r="B32" s="28"/>
      <c r="C32" s="31"/>
      <c r="D32" s="20"/>
      <c r="E32" s="20"/>
      <c r="F32" s="20"/>
      <c r="G32" s="20"/>
      <c r="H32" s="20"/>
      <c r="I32" s="41"/>
      <c r="J32" s="20">
        <f t="shared" ref="J32:J46" si="6">SUM(D32:H32)</f>
        <v>0</v>
      </c>
    </row>
    <row r="33" spans="2:10" s="9" customFormat="1" x14ac:dyDescent="0.3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3">
      <c r="B34" s="28"/>
      <c r="C34" s="14" t="s">
        <v>16</v>
      </c>
      <c r="D34" s="21">
        <f>SUM(D32:D33)</f>
        <v>0</v>
      </c>
      <c r="E34" s="21">
        <f t="shared" ref="E34:H34" si="7">SUM(E32:E33)</f>
        <v>0</v>
      </c>
      <c r="F34" s="21">
        <f t="shared" si="7"/>
        <v>0</v>
      </c>
      <c r="G34" s="21">
        <f t="shared" si="7"/>
        <v>0</v>
      </c>
      <c r="H34" s="21">
        <f t="shared" si="7"/>
        <v>0</v>
      </c>
      <c r="I34" s="12"/>
      <c r="J34" s="21">
        <f>SUM(J32:J33)</f>
        <v>0</v>
      </c>
    </row>
    <row r="35" spans="2:10" s="9" customFormat="1" x14ac:dyDescent="0.3">
      <c r="B35" s="28"/>
      <c r="C35" s="19" t="s">
        <v>41</v>
      </c>
      <c r="D35" s="18" t="s">
        <v>35</v>
      </c>
      <c r="E35" s="15"/>
      <c r="F35" s="15"/>
      <c r="G35" s="15"/>
      <c r="H35" s="15"/>
      <c r="I35" s="12"/>
      <c r="J35" s="20"/>
    </row>
    <row r="36" spans="2:10" s="9" customFormat="1" ht="72" x14ac:dyDescent="0.3">
      <c r="B36" s="28"/>
      <c r="C36" s="91" t="s">
        <v>55</v>
      </c>
      <c r="D36" s="89">
        <v>200000</v>
      </c>
      <c r="E36" s="89">
        <v>200000</v>
      </c>
      <c r="F36" s="89">
        <v>150000</v>
      </c>
      <c r="G36" s="89">
        <v>150000</v>
      </c>
      <c r="H36" s="89">
        <v>100000</v>
      </c>
      <c r="I36" s="87"/>
      <c r="J36" s="89">
        <f t="shared" ref="J36:J37" si="8">SUM(D36:H36)</f>
        <v>800000</v>
      </c>
    </row>
    <row r="37" spans="2:10" s="9" customFormat="1" ht="43.2" x14ac:dyDescent="0.3">
      <c r="B37" s="28"/>
      <c r="C37" s="91" t="s">
        <v>47</v>
      </c>
      <c r="D37" s="89"/>
      <c r="E37" s="89">
        <v>3037990</v>
      </c>
      <c r="F37" s="89"/>
      <c r="G37" s="89"/>
      <c r="H37" s="89"/>
      <c r="I37" s="87"/>
      <c r="J37" s="89">
        <f t="shared" si="8"/>
        <v>3037990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/>
      <c r="J38" s="20">
        <f t="shared" si="6"/>
        <v>0</v>
      </c>
    </row>
    <row r="39" spans="2:10" s="9" customFormat="1" x14ac:dyDescent="0.3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3">
      <c r="B40" s="28"/>
      <c r="C40" s="14" t="s">
        <v>17</v>
      </c>
      <c r="D40" s="21">
        <f>SUM(D36:D39)</f>
        <v>200000</v>
      </c>
      <c r="E40" s="21">
        <f t="shared" ref="E40:H40" si="9">SUM(E36:E39)</f>
        <v>3237990</v>
      </c>
      <c r="F40" s="21">
        <f t="shared" si="9"/>
        <v>150000</v>
      </c>
      <c r="G40" s="21">
        <f t="shared" si="9"/>
        <v>150000</v>
      </c>
      <c r="H40" s="21">
        <f t="shared" si="9"/>
        <v>100000</v>
      </c>
      <c r="I40" s="12"/>
      <c r="J40" s="21">
        <f>SUM(J36:J39)</f>
        <v>3837990</v>
      </c>
    </row>
    <row r="41" spans="2:10" s="9" customFormat="1" x14ac:dyDescent="0.3">
      <c r="B41" s="28"/>
      <c r="C41" s="19" t="s">
        <v>42</v>
      </c>
      <c r="D41" s="18" t="s">
        <v>35</v>
      </c>
      <c r="E41" s="15"/>
      <c r="F41" s="15"/>
      <c r="G41" s="15"/>
      <c r="H41" s="15"/>
      <c r="I41" s="12"/>
      <c r="J41" s="20"/>
    </row>
    <row r="42" spans="2:10" s="9" customFormat="1" ht="72" x14ac:dyDescent="0.3">
      <c r="B42" s="28"/>
      <c r="C42" s="91" t="s">
        <v>51</v>
      </c>
      <c r="D42" s="89"/>
      <c r="E42" s="89"/>
      <c r="F42" s="89">
        <v>765625</v>
      </c>
      <c r="G42" s="89">
        <v>765625</v>
      </c>
      <c r="H42" s="89"/>
      <c r="I42" s="88"/>
      <c r="J42" s="89">
        <f t="shared" ref="J42" si="10">SUM(D42:H42)</f>
        <v>1531250</v>
      </c>
    </row>
    <row r="43" spans="2:10" s="9" customFormat="1" ht="57.6" x14ac:dyDescent="0.3">
      <c r="B43" s="28"/>
      <c r="C43" s="96" t="s">
        <v>53</v>
      </c>
      <c r="D43" s="97">
        <v>36315</v>
      </c>
      <c r="E43" s="97">
        <v>38130</v>
      </c>
      <c r="F43" s="97">
        <v>40037</v>
      </c>
      <c r="G43" s="97">
        <v>42039</v>
      </c>
      <c r="H43" s="97">
        <v>43479</v>
      </c>
      <c r="I43" s="12"/>
      <c r="J43" s="89">
        <f t="shared" si="6"/>
        <v>200000</v>
      </c>
    </row>
    <row r="44" spans="2:10" s="9" customFormat="1" x14ac:dyDescent="0.3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3">
      <c r="B45" s="30"/>
      <c r="C45" s="14" t="s">
        <v>18</v>
      </c>
      <c r="D45" s="21">
        <f>SUM(D42:D44)</f>
        <v>36315</v>
      </c>
      <c r="E45" s="21">
        <f>SUM(E42:E44)</f>
        <v>38130</v>
      </c>
      <c r="F45" s="21">
        <f>SUM(F42:F44)</f>
        <v>805662</v>
      </c>
      <c r="G45" s="21">
        <f>SUM(G42:G44)</f>
        <v>807664</v>
      </c>
      <c r="H45" s="21">
        <f>SUM(H42:H44)</f>
        <v>43479</v>
      </c>
      <c r="I45" s="12"/>
      <c r="J45" s="21">
        <f>SUM(J42:J44)</f>
        <v>1731250</v>
      </c>
    </row>
    <row r="46" spans="2:10" s="9" customFormat="1" x14ac:dyDescent="0.3">
      <c r="B46" s="30"/>
      <c r="C46" s="14" t="s">
        <v>19</v>
      </c>
      <c r="D46" s="21">
        <f>SUM(D45,D40,D34,D30,D26,D16,D11)</f>
        <v>236315</v>
      </c>
      <c r="E46" s="21">
        <f>SUM(E45,E40,E34,E30,E26,E16,E11)</f>
        <v>3276120</v>
      </c>
      <c r="F46" s="21">
        <f>SUM(F45,F40,F34,F30,F26,F16,F11)</f>
        <v>4077303</v>
      </c>
      <c r="G46" s="21">
        <f>SUM(G45,G40,G34,G30,G26,G16,G11)</f>
        <v>957664</v>
      </c>
      <c r="H46" s="21">
        <f>SUM(H45,H40,H34,H30,H26,H16,H11)</f>
        <v>143479</v>
      </c>
      <c r="I46" s="12"/>
      <c r="J46" s="21">
        <f t="shared" si="6"/>
        <v>8690881</v>
      </c>
    </row>
    <row r="47" spans="2:10" s="9" customFormat="1" x14ac:dyDescent="0.3">
      <c r="B47" s="29"/>
      <c r="J47" s="9" t="s">
        <v>20</v>
      </c>
    </row>
    <row r="48" spans="2:10" s="9" customFormat="1" ht="28.8" x14ac:dyDescent="0.3">
      <c r="B48" s="85" t="s">
        <v>43</v>
      </c>
      <c r="C48" s="22" t="s">
        <v>43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3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3">
      <c r="B50" s="28"/>
      <c r="C50" s="31"/>
      <c r="D50" s="18"/>
      <c r="E50" s="15"/>
      <c r="F50" s="15"/>
      <c r="G50" s="15"/>
      <c r="H50" s="15"/>
      <c r="I50" s="12"/>
      <c r="J50" s="20">
        <f t="shared" ref="J50" si="11">SUM(D50:H50)</f>
        <v>0</v>
      </c>
    </row>
    <row r="51" spans="2:10" s="9" customFormat="1" x14ac:dyDescent="0.3">
      <c r="B51" s="30"/>
      <c r="C51" s="14" t="s">
        <v>21</v>
      </c>
      <c r="D51" s="21">
        <f>SUM(D49:D50)</f>
        <v>0</v>
      </c>
      <c r="E51" s="21">
        <f t="shared" ref="E51:H51" si="12">SUM(E49:E50)</f>
        <v>0</v>
      </c>
      <c r="F51" s="21">
        <f t="shared" si="12"/>
        <v>0</v>
      </c>
      <c r="G51" s="21">
        <f t="shared" si="12"/>
        <v>0</v>
      </c>
      <c r="H51" s="21">
        <f t="shared" si="12"/>
        <v>0</v>
      </c>
      <c r="I51" s="12"/>
      <c r="J51" s="21">
        <f>SUM(J49:J50)</f>
        <v>0</v>
      </c>
    </row>
    <row r="52" spans="2:10" s="9" customFormat="1" ht="15" thickBot="1" x14ac:dyDescent="0.35">
      <c r="B52" s="29"/>
      <c r="J52" s="9" t="s">
        <v>20</v>
      </c>
    </row>
    <row r="53" spans="2:10" s="6" customFormat="1" ht="29.4" thickBot="1" x14ac:dyDescent="0.35">
      <c r="B53" s="24" t="s">
        <v>22</v>
      </c>
      <c r="C53" s="24"/>
      <c r="D53" s="25">
        <f>SUM(D51,D46)</f>
        <v>236315</v>
      </c>
      <c r="E53" s="25">
        <f t="shared" ref="E53:J53" si="13">SUM(E51,E46)</f>
        <v>3276120</v>
      </c>
      <c r="F53" s="25">
        <f t="shared" si="13"/>
        <v>4077303</v>
      </c>
      <c r="G53" s="25">
        <f t="shared" si="13"/>
        <v>957664</v>
      </c>
      <c r="H53" s="25">
        <f t="shared" si="13"/>
        <v>143479</v>
      </c>
      <c r="I53" s="12"/>
      <c r="J53" s="25">
        <f t="shared" si="13"/>
        <v>8690881</v>
      </c>
    </row>
    <row r="54" spans="2:10" x14ac:dyDescent="0.3">
      <c r="B54" s="11"/>
    </row>
    <row r="55" spans="2:10" x14ac:dyDescent="0.3">
      <c r="B55" s="11"/>
    </row>
    <row r="56" spans="2:10" x14ac:dyDescent="0.3">
      <c r="B56" s="11"/>
    </row>
    <row r="57" spans="2:10" x14ac:dyDescent="0.3">
      <c r="B57" s="11"/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</sheetData>
  <pageMargins left="0.7" right="0.7" top="0.75" bottom="0.75" header="0.3" footer="0.3"/>
  <pageSetup scale="97" fitToHeight="0" orientation="landscape" r:id="rId1"/>
  <ignoredErrors>
    <ignoredError sqref="J19:J25 J32 J3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33203125" defaultRowHeight="14.4" x14ac:dyDescent="0.3"/>
  <cols>
    <col min="1" max="1" width="3.33203125" style="8" customWidth="1"/>
    <col min="2" max="2" width="9.6640625" style="8" customWidth="1"/>
    <col min="3" max="3" width="44.44140625" style="8" customWidth="1"/>
    <col min="4" max="4" width="12.6640625" style="11" customWidth="1"/>
    <col min="5" max="5" width="12.44140625" style="3" customWidth="1"/>
    <col min="6" max="7" width="12.6640625" style="8" customWidth="1"/>
    <col min="8" max="8" width="13.44140625" style="3" customWidth="1"/>
    <col min="9" max="9" width="0.6640625" style="12" customWidth="1"/>
    <col min="10" max="10" width="14.4414062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33</v>
      </c>
    </row>
    <row r="3" spans="2:50" x14ac:dyDescent="0.3">
      <c r="B3" s="7" t="s">
        <v>46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8.8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3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3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3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3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3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3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4">SUM(E20:E26)</f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12"/>
      <c r="J27" s="21">
        <f>SUM(J18:J26)</f>
        <v>0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5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6">SUM(E29:E30)</f>
        <v>0</v>
      </c>
      <c r="F31" s="17">
        <f t="shared" si="6"/>
        <v>0</v>
      </c>
      <c r="G31" s="17">
        <f t="shared" si="6"/>
        <v>0</v>
      </c>
      <c r="H31" s="17">
        <f t="shared" si="6"/>
        <v>0</v>
      </c>
      <c r="I31" s="12"/>
      <c r="J31" s="21">
        <f>SUM(J29:J30)</f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5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5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7">SUM(E33:E34)</f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12"/>
      <c r="J35" s="21">
        <f>SUM(J33:J34)</f>
        <v>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3"/>
      <c r="D37" s="20"/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3">
      <c r="B38" s="28"/>
      <c r="C38" s="73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3">
      <c r="B39" s="28"/>
      <c r="C39" s="73"/>
      <c r="D39" s="20"/>
      <c r="E39" s="20"/>
      <c r="F39" s="20"/>
      <c r="G39" s="20"/>
      <c r="H39" s="20"/>
      <c r="I39" s="41"/>
      <c r="J39" s="20">
        <f t="shared" si="5"/>
        <v>0</v>
      </c>
    </row>
    <row r="40" spans="2:10" s="9" customFormat="1" x14ac:dyDescent="0.3">
      <c r="B40" s="28"/>
      <c r="C40" s="72"/>
      <c r="D40" s="20"/>
      <c r="E40" s="20"/>
      <c r="F40" s="20"/>
      <c r="G40" s="20"/>
      <c r="H40" s="20"/>
      <c r="I40" s="41"/>
      <c r="J40" s="20">
        <f t="shared" si="5"/>
        <v>0</v>
      </c>
    </row>
    <row r="41" spans="2:10" s="9" customFormat="1" x14ac:dyDescent="0.3">
      <c r="B41" s="28"/>
      <c r="C41" s="31"/>
      <c r="D41" s="20"/>
      <c r="E41" s="16"/>
      <c r="F41" s="16"/>
      <c r="G41" s="16"/>
      <c r="H41" s="16"/>
      <c r="I41" s="12"/>
      <c r="J41" s="20">
        <f t="shared" si="5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8">SUM(E37:E41)</f>
        <v>0</v>
      </c>
      <c r="F42" s="21">
        <f t="shared" si="8"/>
        <v>0</v>
      </c>
      <c r="G42" s="21">
        <f t="shared" si="8"/>
        <v>0</v>
      </c>
      <c r="H42" s="21">
        <f t="shared" si="8"/>
        <v>0</v>
      </c>
      <c r="I42" s="12"/>
      <c r="J42" s="21">
        <f>SUM(J37:J41)</f>
        <v>0</v>
      </c>
    </row>
    <row r="43" spans="2:10" s="9" customFormat="1" x14ac:dyDescent="0.3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5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5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5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5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5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5"/>
        <v>0</v>
      </c>
    </row>
    <row r="50" spans="2:10" s="9" customFormat="1" x14ac:dyDescent="0.3">
      <c r="B50" s="30"/>
      <c r="C50" s="14" t="s">
        <v>18</v>
      </c>
      <c r="D50" s="21">
        <f>SUM(D44:D49)</f>
        <v>0</v>
      </c>
      <c r="E50" s="21">
        <f t="shared" ref="E50:H50" si="9">SUM(E44:E49)</f>
        <v>0</v>
      </c>
      <c r="F50" s="21">
        <f t="shared" si="9"/>
        <v>0</v>
      </c>
      <c r="G50" s="21">
        <f t="shared" si="9"/>
        <v>0</v>
      </c>
      <c r="H50" s="21">
        <f t="shared" si="9"/>
        <v>0</v>
      </c>
      <c r="I50" s="12"/>
      <c r="J50" s="21">
        <f>SUM(J44:J49)</f>
        <v>0</v>
      </c>
    </row>
    <row r="51" spans="2:10" s="9" customFormat="1" x14ac:dyDescent="0.3">
      <c r="B51" s="30"/>
      <c r="C51" s="14" t="s">
        <v>19</v>
      </c>
      <c r="D51" s="21">
        <f>SUM(D50,D42,D35,D31,D27,D16,D11)</f>
        <v>0</v>
      </c>
      <c r="E51" s="21">
        <f t="shared" ref="E51:H51" si="10">SUM(E50,E42,E35,E31,E27,E16,E11)</f>
        <v>0</v>
      </c>
      <c r="F51" s="21">
        <f t="shared" si="10"/>
        <v>0</v>
      </c>
      <c r="G51" s="21">
        <f t="shared" si="10"/>
        <v>0</v>
      </c>
      <c r="H51" s="21">
        <f t="shared" si="10"/>
        <v>0</v>
      </c>
      <c r="I51" s="12"/>
      <c r="J51" s="21">
        <f t="shared" si="5"/>
        <v>0</v>
      </c>
    </row>
    <row r="52" spans="2:10" s="9" customFormat="1" x14ac:dyDescent="0.3">
      <c r="B52" s="29"/>
      <c r="J52" s="9" t="s">
        <v>20</v>
      </c>
    </row>
    <row r="53" spans="2:10" s="9" customFormat="1" x14ac:dyDescent="0.3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1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0</v>
      </c>
      <c r="E56" s="21">
        <f t="shared" ref="E56:H56" si="12">SUM(E54:E55)</f>
        <v>0</v>
      </c>
      <c r="F56" s="21">
        <f t="shared" si="12"/>
        <v>0</v>
      </c>
      <c r="G56" s="21">
        <f t="shared" si="12"/>
        <v>0</v>
      </c>
      <c r="H56" s="21">
        <f t="shared" si="12"/>
        <v>0</v>
      </c>
      <c r="I56" s="12"/>
      <c r="J56" s="21">
        <f t="shared" si="11"/>
        <v>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0</v>
      </c>
      <c r="E58" s="25">
        <f t="shared" ref="E58:J58" si="13">SUM(E56,E51)</f>
        <v>0</v>
      </c>
      <c r="F58" s="25">
        <f t="shared" si="13"/>
        <v>0</v>
      </c>
      <c r="G58" s="25">
        <f t="shared" si="13"/>
        <v>0</v>
      </c>
      <c r="H58" s="25">
        <f t="shared" si="13"/>
        <v>0</v>
      </c>
      <c r="I58" s="12">
        <f>SUM(I56,I51)</f>
        <v>0</v>
      </c>
      <c r="J58" s="25">
        <f t="shared" si="13"/>
        <v>0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33203125" defaultRowHeight="14.4" x14ac:dyDescent="0.3"/>
  <cols>
    <col min="1" max="1" width="3.33203125" style="8" customWidth="1"/>
    <col min="2" max="2" width="10.6640625" style="8" customWidth="1"/>
    <col min="3" max="3" width="45.5546875" style="8" customWidth="1"/>
    <col min="4" max="4" width="12.6640625" style="11" customWidth="1"/>
    <col min="5" max="5" width="12.5546875" style="3" customWidth="1"/>
    <col min="6" max="7" width="12.44140625" style="8" customWidth="1"/>
    <col min="8" max="8" width="12.5546875" style="3" customWidth="1"/>
    <col min="9" max="9" width="0.6640625" style="12" customWidth="1"/>
    <col min="10" max="10" width="13.554687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33</v>
      </c>
    </row>
    <row r="3" spans="2:50" x14ac:dyDescent="0.3">
      <c r="B3" s="78" t="s">
        <v>46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1"/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20"/>
      <c r="F40" s="20"/>
      <c r="G40" s="20"/>
      <c r="H40" s="20"/>
      <c r="I40" s="41"/>
      <c r="J40" s="20">
        <f t="shared" si="6"/>
        <v>0</v>
      </c>
    </row>
    <row r="41" spans="2:10" s="9" customFormat="1" x14ac:dyDescent="0.3">
      <c r="B41" s="28"/>
      <c r="C41" s="31"/>
      <c r="D41" s="20"/>
      <c r="E41" s="20"/>
      <c r="F41" s="20"/>
      <c r="G41" s="20"/>
      <c r="H41" s="20"/>
      <c r="I41" s="12"/>
      <c r="J41" s="20">
        <f t="shared" si="6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3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3">
      <c r="B50" s="30"/>
      <c r="C50" s="14" t="s">
        <v>18</v>
      </c>
      <c r="D50" s="21">
        <f>SUM(D44:D49)</f>
        <v>0</v>
      </c>
      <c r="E50" s="21">
        <f t="shared" ref="E50:H50" si="10">SUM(E44:E49)</f>
        <v>0</v>
      </c>
      <c r="F50" s="21">
        <f t="shared" si="10"/>
        <v>0</v>
      </c>
      <c r="G50" s="21">
        <f t="shared" si="10"/>
        <v>0</v>
      </c>
      <c r="H50" s="21">
        <f t="shared" si="10"/>
        <v>0</v>
      </c>
      <c r="I50" s="12"/>
      <c r="J50" s="21">
        <f t="shared" si="6"/>
        <v>0</v>
      </c>
    </row>
    <row r="51" spans="2:10" s="9" customFormat="1" x14ac:dyDescent="0.3">
      <c r="B51" s="30"/>
      <c r="C51" s="14" t="s">
        <v>19</v>
      </c>
      <c r="D51" s="21">
        <f>SUM(D50,D42,D35,D31,D27,D16,D11)</f>
        <v>0</v>
      </c>
      <c r="E51" s="21">
        <f t="shared" ref="E51:H51" si="11">SUM(E50,E42,E35,E31,E27,E16,E11)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6"/>
        <v>0</v>
      </c>
    </row>
    <row r="52" spans="2:10" s="9" customFormat="1" x14ac:dyDescent="0.3">
      <c r="B52" s="29"/>
      <c r="J52" s="9" t="s">
        <v>20</v>
      </c>
    </row>
    <row r="53" spans="2:10" s="9" customFormat="1" ht="28.8" x14ac:dyDescent="0.3">
      <c r="B53" s="85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0</v>
      </c>
      <c r="E58" s="25">
        <f t="shared" ref="E58:J58" si="14">SUM(E56,E51)</f>
        <v>0</v>
      </c>
      <c r="F58" s="25">
        <f t="shared" si="14"/>
        <v>0</v>
      </c>
      <c r="G58" s="25">
        <f t="shared" si="14"/>
        <v>0</v>
      </c>
      <c r="H58" s="25">
        <f t="shared" si="14"/>
        <v>0</v>
      </c>
      <c r="I58" s="12">
        <f>SUM(I56,I51)</f>
        <v>0</v>
      </c>
      <c r="J58" s="25">
        <f t="shared" si="14"/>
        <v>0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style="8" customWidth="1"/>
    <col min="2" max="2" width="10" style="8" customWidth="1"/>
    <col min="3" max="3" width="46.6640625" style="8" customWidth="1"/>
    <col min="4" max="4" width="12.6640625" style="11" customWidth="1"/>
    <col min="5" max="5" width="12.44140625" style="3" customWidth="1"/>
    <col min="6" max="6" width="12.6640625" style="8" customWidth="1"/>
    <col min="7" max="7" width="12.44140625" style="8" customWidth="1"/>
    <col min="8" max="8" width="12.6640625" style="3" customWidth="1"/>
    <col min="9" max="9" width="0.6640625" style="12" customWidth="1"/>
    <col min="10" max="10" width="12.6640625" style="8" bestFit="1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33</v>
      </c>
    </row>
    <row r="3" spans="2:50" x14ac:dyDescent="0.3">
      <c r="B3" s="78" t="s">
        <v>46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8.8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3">
      <c r="B41" s="28"/>
      <c r="C41" s="14" t="s">
        <v>44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3">
      <c r="B42" s="28"/>
      <c r="C42" s="19" t="s">
        <v>45</v>
      </c>
      <c r="D42" s="18" t="s">
        <v>35</v>
      </c>
      <c r="E42" s="15"/>
      <c r="F42" s="15"/>
      <c r="G42" s="15"/>
      <c r="H42" s="15"/>
      <c r="I42" s="12"/>
      <c r="J42" s="20"/>
    </row>
    <row r="43" spans="2:10" s="9" customFormat="1" x14ac:dyDescent="0.3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3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3">
      <c r="B51" s="29"/>
      <c r="J51" s="9" t="s">
        <v>20</v>
      </c>
    </row>
    <row r="52" spans="2:10" s="9" customFormat="1" ht="28.8" x14ac:dyDescent="0.3">
      <c r="B52" s="85" t="s">
        <v>43</v>
      </c>
      <c r="C52" s="22" t="s">
        <v>43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3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3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" thickBot="1" x14ac:dyDescent="0.35">
      <c r="B56" s="29"/>
      <c r="J56" s="9" t="s">
        <v>20</v>
      </c>
    </row>
    <row r="57" spans="2:10" s="6" customFormat="1" ht="29.4" thickBot="1" x14ac:dyDescent="0.35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style="8" customWidth="1"/>
    <col min="2" max="2" width="11.33203125" style="8" customWidth="1"/>
    <col min="3" max="3" width="46.44140625" style="8" customWidth="1"/>
    <col min="4" max="4" width="13.33203125" style="11" customWidth="1"/>
    <col min="5" max="5" width="13.33203125" style="3" customWidth="1"/>
    <col min="6" max="7" width="13.33203125" style="8" customWidth="1"/>
    <col min="8" max="8" width="12.6640625" style="3" customWidth="1"/>
    <col min="9" max="9" width="0.6640625" style="12" customWidth="1"/>
    <col min="10" max="10" width="14.5546875" style="8" customWidth="1"/>
    <col min="11" max="11" width="10.33203125" style="8" customWidth="1"/>
    <col min="12" max="16384" width="9.33203125" style="8"/>
  </cols>
  <sheetData>
    <row r="2" spans="2:50" ht="23.4" x14ac:dyDescent="0.45">
      <c r="B2" s="36" t="s">
        <v>33</v>
      </c>
    </row>
    <row r="3" spans="2:50" x14ac:dyDescent="0.3">
      <c r="B3" s="78" t="s">
        <v>46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3">
      <c r="B41" s="28"/>
      <c r="C41" s="14" t="s">
        <v>17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3">
      <c r="B42" s="28"/>
      <c r="C42" s="19" t="s">
        <v>42</v>
      </c>
      <c r="D42" s="18" t="s">
        <v>35</v>
      </c>
      <c r="E42" s="15"/>
      <c r="F42" s="15"/>
      <c r="G42" s="15"/>
      <c r="H42" s="15"/>
      <c r="I42" s="12"/>
      <c r="J42" s="20"/>
    </row>
    <row r="43" spans="2:10" s="9" customFormat="1" x14ac:dyDescent="0.3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3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3">
      <c r="B51" s="29"/>
      <c r="J51" s="9" t="s">
        <v>20</v>
      </c>
    </row>
    <row r="52" spans="2:10" s="9" customFormat="1" ht="28.8" x14ac:dyDescent="0.3">
      <c r="B52" s="85" t="s">
        <v>43</v>
      </c>
      <c r="C52" s="22" t="s">
        <v>43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3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3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" thickBot="1" x14ac:dyDescent="0.35">
      <c r="B56" s="29"/>
      <c r="J56" s="9" t="s">
        <v>20</v>
      </c>
    </row>
    <row r="57" spans="2:10" s="6" customFormat="1" ht="29.4" thickBot="1" x14ac:dyDescent="0.35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infopath/2007/PartnerControls"/>
    <ds:schemaRef ds:uri="http://schemas.microsoft.com/sharepoint/v3"/>
    <ds:schemaRef ds:uri="4ffa91fb-a0ff-4ac5-b2db-65c790d184a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755580c-7c5f-43cf-bd85-5c868b718937"/>
    <ds:schemaRef ds:uri="http://schemas.microsoft.com/sharepoint/v3/fields"/>
    <ds:schemaRef ds:uri="3d00cabe-74f9-499f-ba26-1e0076cbc6cc"/>
    <ds:schemaRef ds:uri="http://purl.org/dc/elements/1.1/"/>
    <ds:schemaRef ds:uri="http://schemas.microsoft.com/office/2006/metadata/properties"/>
    <ds:schemaRef ds:uri="http://schemas.microsoft.com/sharepoint.v3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2024-03-29T22:23:23Z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