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codeName="ThisWorkbook" defaultThemeVersion="166925"/>
  <xr:revisionPtr revIDLastSave="0" documentId="8_{8DB93EEE-B28B-40B6-95F8-C355009400B0}" xr6:coauthVersionLast="45" xr6:coauthVersionMax="45" xr10:uidLastSave="{00000000-0000-0000-0000-000000000000}"/>
  <bookViews>
    <workbookView xWindow="29196" yWindow="396" windowWidth="15372" windowHeight="7896" tabRatio="979" firstSheet="1" activeTab="2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0" i="16" l="1"/>
  <c r="J59" i="16"/>
  <c r="H60" i="16"/>
  <c r="G60" i="16"/>
  <c r="F60" i="16"/>
  <c r="E60" i="16"/>
  <c r="D60" i="16"/>
  <c r="D45" i="16" l="1"/>
  <c r="E45" i="16"/>
  <c r="F45" i="16"/>
  <c r="G45" i="16"/>
  <c r="H45" i="16"/>
  <c r="J39" i="16"/>
  <c r="J57" i="16"/>
  <c r="J49" i="16"/>
  <c r="D14" i="16"/>
  <c r="J44" i="16" l="1"/>
  <c r="J43" i="16"/>
  <c r="J42" i="16"/>
  <c r="J41" i="16"/>
  <c r="J40" i="16"/>
  <c r="J45" i="16" s="1"/>
  <c r="J8" i="16"/>
  <c r="J10" i="16" l="1"/>
  <c r="J11" i="16" l="1"/>
  <c r="F14" i="16" l="1"/>
  <c r="F16" i="16" l="1"/>
  <c r="J48" i="16" l="1"/>
  <c r="J52" i="16"/>
  <c r="J51" i="16" l="1"/>
  <c r="J54" i="16"/>
  <c r="J56" i="16"/>
  <c r="J28" i="16" l="1"/>
  <c r="J27" i="16"/>
  <c r="J26" i="16"/>
  <c r="J25" i="16"/>
  <c r="J24" i="16"/>
  <c r="J23" i="16"/>
  <c r="J22" i="16"/>
  <c r="H14" i="16" l="1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J13" i="16"/>
  <c r="J29" i="16"/>
  <c r="E54" i="34"/>
  <c r="J54" i="34" s="1"/>
  <c r="F54" i="34"/>
  <c r="F56" i="34" s="1"/>
  <c r="J56" i="34" s="1"/>
  <c r="G54" i="34"/>
  <c r="H54" i="34"/>
  <c r="D54" i="34"/>
  <c r="J9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9" i="16"/>
  <c r="F65" i="16" s="1"/>
  <c r="F67" i="16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J66" i="16"/>
  <c r="E37" i="16"/>
  <c r="F37" i="16"/>
  <c r="G37" i="16"/>
  <c r="H37" i="16"/>
  <c r="D37" i="16"/>
  <c r="J35" i="16"/>
  <c r="J36" i="16"/>
  <c r="J55" i="16"/>
  <c r="J58" i="16"/>
  <c r="E33" i="16"/>
  <c r="F33" i="16"/>
  <c r="G33" i="16"/>
  <c r="H33" i="16"/>
  <c r="D33" i="16"/>
  <c r="J32" i="16"/>
  <c r="J31" i="16"/>
  <c r="E29" i="16"/>
  <c r="F29" i="16"/>
  <c r="G29" i="16"/>
  <c r="H29" i="16"/>
  <c r="D29" i="16"/>
  <c r="E14" i="16"/>
  <c r="J17" i="16"/>
  <c r="J18" i="16"/>
  <c r="E16" i="16" l="1"/>
  <c r="E19" i="16" s="1"/>
  <c r="D16" i="16"/>
  <c r="D19" i="16" s="1"/>
  <c r="D8" i="30" s="1"/>
  <c r="H16" i="16"/>
  <c r="H19" i="16" s="1"/>
  <c r="H61" i="16" s="1"/>
  <c r="G14" i="16"/>
  <c r="F61" i="16"/>
  <c r="F69" i="16" s="1"/>
  <c r="J33" i="16"/>
  <c r="J37" i="16"/>
  <c r="J12" i="16"/>
  <c r="J14" i="16" s="1"/>
  <c r="G10" i="30"/>
  <c r="E10" i="30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H10" i="30"/>
  <c r="E7" i="30"/>
  <c r="F12" i="30"/>
  <c r="H12" i="30"/>
  <c r="D10" i="30"/>
  <c r="H51" i="27"/>
  <c r="H58" i="27" s="1"/>
  <c r="J13" i="27"/>
  <c r="J16" i="27" s="1"/>
  <c r="G51" i="27"/>
  <c r="G58" i="27" s="1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E51" i="28"/>
  <c r="E58" i="28" s="1"/>
  <c r="J13" i="28"/>
  <c r="J16" i="28" s="1"/>
  <c r="D51" i="28"/>
  <c r="D58" i="28" s="1"/>
  <c r="G51" i="28"/>
  <c r="G58" i="28" s="1"/>
  <c r="F8" i="30"/>
  <c r="H51" i="28"/>
  <c r="H58" i="28" s="1"/>
  <c r="F51" i="28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J55" i="29"/>
  <c r="J49" i="29"/>
  <c r="J50" i="28"/>
  <c r="J56" i="27"/>
  <c r="H8" i="30" l="1"/>
  <c r="H14" i="30" s="1"/>
  <c r="E8" i="30"/>
  <c r="E65" i="16"/>
  <c r="E67" i="16" s="1"/>
  <c r="E16" i="30" s="1"/>
  <c r="E61" i="16"/>
  <c r="H65" i="16"/>
  <c r="H67" i="16" s="1"/>
  <c r="H16" i="30" s="1"/>
  <c r="D65" i="16"/>
  <c r="G16" i="16"/>
  <c r="D61" i="16"/>
  <c r="F7" i="30"/>
  <c r="F14" i="30" s="1"/>
  <c r="F18" i="30" s="1"/>
  <c r="G7" i="30"/>
  <c r="J10" i="30"/>
  <c r="J11" i="30"/>
  <c r="D58" i="34"/>
  <c r="J51" i="34"/>
  <c r="J58" i="34" s="1"/>
  <c r="J51" i="33"/>
  <c r="J58" i="33" s="1"/>
  <c r="D58" i="33"/>
  <c r="J46" i="32"/>
  <c r="J53" i="32" s="1"/>
  <c r="E14" i="30"/>
  <c r="J12" i="30"/>
  <c r="J9" i="30"/>
  <c r="J51" i="28"/>
  <c r="J58" i="28" s="1"/>
  <c r="F58" i="28"/>
  <c r="D14" i="30"/>
  <c r="J13" i="30"/>
  <c r="J50" i="31"/>
  <c r="J57" i="31" s="1"/>
  <c r="J50" i="29"/>
  <c r="J57" i="29" s="1"/>
  <c r="J51" i="27"/>
  <c r="J58" i="27" s="1"/>
  <c r="E18" i="30" l="1"/>
  <c r="D67" i="16"/>
  <c r="D16" i="30" s="1"/>
  <c r="D18" i="30" s="1"/>
  <c r="H18" i="30"/>
  <c r="E69" i="16"/>
  <c r="H69" i="16"/>
  <c r="G19" i="16"/>
  <c r="G65" i="16" s="1"/>
  <c r="G67" i="16" s="1"/>
  <c r="G16" i="30" s="1"/>
  <c r="J16" i="16"/>
  <c r="J19" i="16" s="1"/>
  <c r="J7" i="30"/>
  <c r="D69" i="16" l="1"/>
  <c r="J65" i="16"/>
  <c r="J67" i="16" s="1"/>
  <c r="J16" i="30"/>
  <c r="G8" i="30"/>
  <c r="G61" i="16"/>
  <c r="G69" i="16" l="1"/>
  <c r="J61" i="16"/>
  <c r="J69" i="16" s="1"/>
  <c r="D23" i="30" s="1"/>
  <c r="J8" i="30"/>
  <c r="G14" i="30"/>
  <c r="D25" i="30" l="1"/>
  <c r="E23" i="30" s="1"/>
  <c r="G18" i="30"/>
  <c r="J14" i="30"/>
  <c r="J18" i="30" s="1"/>
  <c r="E25" i="30" l="1"/>
</calcChain>
</file>

<file path=xl/sharedStrings.xml><?xml version="1.0" encoding="utf-8"?>
<sst xmlns="http://schemas.openxmlformats.org/spreadsheetml/2006/main" count="532" uniqueCount="113">
  <si>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</si>
  <si>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</si>
  <si>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</si>
  <si>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</si>
  <si>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</si>
  <si>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</si>
  <si>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</si>
  <si>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</si>
  <si>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</si>
  <si>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</si>
  <si>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</si>
  <si>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</si>
  <si>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</si>
  <si>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</si>
  <si>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</si>
  <si>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</si>
  <si>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</si>
  <si>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</si>
  <si>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</si>
  <si>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</si>
  <si>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</si>
  <si>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</si>
  <si>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</si>
  <si>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</si>
  <si>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</si>
  <si>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</si>
  <si>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</si>
  <si>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</si>
  <si>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</si>
  <si>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</si>
  <si>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</si>
  <si>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</si>
  <si>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</si>
  <si>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</si>
  <si>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</si>
  <si>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</si>
  <si>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</si>
  <si>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</si>
  <si>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</si>
  <si>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</si>
  <si>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</si>
  <si>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</si>
  <si>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</si>
  <si>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</si>
  <si>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</si>
  <si>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</si>
  <si>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</si>
  <si>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</si>
  <si>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</si>
  <si>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</si>
  <si>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</si>
  <si>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</si>
  <si>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</si>
  <si>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</si>
  <si>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</si>
  <si>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</si>
  <si>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</si>
  <si>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</si>
  <si>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</si>
  <si>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</si>
  <si>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</si>
  <si>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</si>
  <si>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</si>
  <si>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</si>
  <si>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</si>
  <si>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</si>
  <si>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</si>
  <si>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</si>
  <si>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</si>
  <si>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</si>
  <si>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</si>
  <si>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</si>
  <si>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</si>
  <si>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</si>
  <si>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</si>
  <si>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Office and related supplies to support outreach meetings, trainings, ets.</t>
  </si>
  <si>
    <t>Contractor to draft Industrial Decarbonizaiton Playbook</t>
  </si>
  <si>
    <t>Subawards</t>
  </si>
  <si>
    <t>Medium-scale GERP awards: $100,000,000 for 5-50 awards between $2,000,000 and $20,000,000</t>
  </si>
  <si>
    <t>Large-scale GERP awards: $300,000,000 for 1-10 awards between $30,000,000 and $300,000,000</t>
  </si>
  <si>
    <t>Travel to attend conference and stakeholder workshop presentations:</t>
  </si>
  <si>
    <t>Conference participation</t>
  </si>
  <si>
    <t>Translation Services for RISE PA program guidelines, application templates and marketing/outreach materials</t>
  </si>
  <si>
    <t>Participant Support Costs: Greenhouse Gas Emissions Reduction Project (GERP) grant awards</t>
  </si>
  <si>
    <t>Full Time Employees, Fringe Benefits at 72.75% blended rate for new funds</t>
  </si>
  <si>
    <t xml:space="preserve">Legal Counsel @ $132,500/yr, .5 FTE, with salary increase </t>
  </si>
  <si>
    <t>Pennsylvania Technical Assitance Program (PennTAP): Small-scale GERP awards: $40,000,000 for 100-1,660 awards between $160,000 and $400,000</t>
  </si>
  <si>
    <t xml:space="preserve">Infrastructure Implementation Coordinator 2 @ $117,189/yr, 1 FTE, with salary increase </t>
  </si>
  <si>
    <t>Energy Program Specialist @ $84,250/yr, 2 FTE, with salary increase</t>
  </si>
  <si>
    <t>Administrative Officer 2 @ $69,012/yr, 1 FTE, with salary increase</t>
  </si>
  <si>
    <t>Clerical Assistant 3 @ $48,707/yr, 1 FTE, with salary increase</t>
  </si>
  <si>
    <t xml:space="preserve">Labor Compliance and Workforce Coordinator @ $84,250/yr, 1 FTE, with salary increase </t>
  </si>
  <si>
    <t>DEP's approved negotiated indirect rate effective 7/1/2024 - 27.98% applied to personnel and benefits</t>
  </si>
  <si>
    <t>Hotel: 2 staff x  8 nights/yr @ $250/night</t>
  </si>
  <si>
    <t>Per Diem: 2 staff x 8 days/yr @ $70/day</t>
  </si>
  <si>
    <t>Mileage for local travel (2000 miles per year at $0.25/mi)</t>
  </si>
  <si>
    <t>Airfare: $800 roundtrip @ 4 roundtrip flights per year</t>
  </si>
  <si>
    <t>7 laptop computers @ $4,000 each</t>
  </si>
  <si>
    <t>Luggage Fees: $35 per flight @ 8 flights/yr</t>
  </si>
  <si>
    <t>Registration fee for National Association of State Energy Officials Annual Conference attendance</t>
  </si>
  <si>
    <t>Registration fee for National Association of Clean Air Agencies Spring Conference attendance</t>
  </si>
  <si>
    <t>Airport Parking - $20 per day @ 8 days per year</t>
  </si>
  <si>
    <t>Taxi/Rideshare - $200 per year</t>
  </si>
  <si>
    <t>Contractor to perform measurement, monitoring, and verfication for medium- and large-scale GERP GHG/co-pollutant emissions reductions</t>
  </si>
  <si>
    <t>Contractor to evaluate RFP and medium- and large-scale GERP proposals for technical feasibility</t>
  </si>
  <si>
    <t>Contractor to evaluate small-, medium-, and large-scale GERP proposals for financial feasibility and provide financial management services</t>
  </si>
  <si>
    <t>Catalyst Connection: $800,000/yr to competitively procure and manage 160 GHG Emissions Redcution Audits for SMMs from 2024-2029</t>
  </si>
  <si>
    <t>PennTAP: $800,000/yr to perform 266 Energy Audits for small- and medium-sized manufacturers (SMMs) from 2024-2029</t>
  </si>
  <si>
    <t>Catalyst Connection: $480,000/yr to perform education, outreach, and technical assistance to SMMS</t>
  </si>
  <si>
    <t>PennTAP: $820,000/yr to administer small-scale GERP award track</t>
  </si>
  <si>
    <t>Contractor to perform mobile air monitoring to measure baseline air pollutants, GHGs, and air toxics in communities hosting medium- and large-scale GERPs</t>
  </si>
  <si>
    <t>RISE PA</t>
  </si>
  <si>
    <t>Keystone Research Center: $401,035/yr to provide workforce development technical assistance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</si>
</sst>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2" fillId="0" borderId="0" xfId="0" applyFont="1" applyBorder="1"/>
    <xf numFmtId="0" fontId="3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Border="1" applyAlignment="1">
      <alignment vertical="top"/>
    </xf>
    <xf numFmtId="0" fontId="7" fillId="0" borderId="0" xfId="0" applyFont="1" applyFill="1" applyBorder="1" applyAlignment="1"/>
    <xf numFmtId="0" fontId="7" fillId="0" borderId="1" xfId="0" applyFont="1" applyFill="1" applyBorder="1" applyAlignment="1"/>
    <xf numFmtId="0" fontId="7" fillId="4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6" fontId="7" fillId="0" borderId="1" xfId="0" applyNumberFormat="1" applyFont="1" applyFill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6" fontId="9" fillId="0" borderId="1" xfId="0" applyNumberFormat="1" applyFont="1" applyFill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0" fillId="0" borderId="1" xfId="0" applyFont="1" applyFill="1" applyBorder="1"/>
    <xf numFmtId="0" fontId="10" fillId="0" borderId="11" xfId="0" applyFont="1" applyFill="1" applyBorder="1" applyAlignment="1">
      <alignment wrapText="1"/>
    </xf>
    <xf numFmtId="6" fontId="11" fillId="0" borderId="12" xfId="0" applyNumberFormat="1" applyFont="1" applyFill="1" applyBorder="1" applyAlignment="1">
      <alignment wrapText="1"/>
    </xf>
    <xf numFmtId="0" fontId="12" fillId="0" borderId="0" xfId="0" applyFont="1"/>
    <xf numFmtId="0" fontId="2" fillId="0" borderId="2" xfId="0" applyFont="1" applyFill="1" applyBorder="1" applyAlignment="1">
      <alignment vertical="top"/>
    </xf>
    <xf numFmtId="0" fontId="0" fillId="0" borderId="5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9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Fill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 applyFill="1" applyBorder="1" applyAlignment="1"/>
    <xf numFmtId="0" fontId="13" fillId="5" borderId="8" xfId="0" applyFont="1" applyFill="1" applyBorder="1" applyAlignment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 applyAlignment="1"/>
    <xf numFmtId="6" fontId="15" fillId="0" borderId="1" xfId="0" applyNumberFormat="1" applyFont="1" applyFill="1" applyBorder="1" applyAlignment="1">
      <alignment wrapText="1"/>
    </xf>
    <xf numFmtId="0" fontId="0" fillId="0" borderId="0" xfId="0" applyAlignment="1">
      <alignment vertical="top"/>
    </xf>
    <xf numFmtId="0" fontId="7" fillId="0" borderId="0" xfId="0" applyFont="1"/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2" fillId="0" borderId="2" xfId="0" applyFont="1" applyBorder="1" applyAlignment="1">
      <alignment vertical="top"/>
    </xf>
    <xf numFmtId="0" fontId="7" fillId="7" borderId="1" xfId="0" applyFont="1" applyFill="1" applyBorder="1" applyAlignment="1">
      <alignment wrapText="1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10" fillId="0" borderId="11" xfId="0" applyFont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Fill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14" fillId="0" borderId="0" xfId="0" applyFont="1" applyBorder="1"/>
    <xf numFmtId="0" fontId="0" fillId="0" borderId="0" xfId="0" applyBorder="1"/>
    <xf numFmtId="6" fontId="9" fillId="0" borderId="0" xfId="0" applyNumberFormat="1" applyFont="1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0" fontId="0" fillId="0" borderId="1" xfId="0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wrapText="1" indent="2"/>
    </xf>
    <xf numFmtId="0" fontId="19" fillId="0" borderId="1" xfId="0" applyFont="1" applyFill="1" applyBorder="1" applyAlignment="1">
      <alignment horizontal="left" wrapText="1" indent="2"/>
    </xf>
    <xf numFmtId="6" fontId="19" fillId="0" borderId="1" xfId="0" applyNumberFormat="1" applyFont="1" applyFill="1" applyBorder="1" applyAlignment="1">
      <alignment wrapText="1"/>
    </xf>
    <xf numFmtId="6" fontId="19" fillId="0" borderId="0" xfId="0" applyNumberFormat="1" applyFont="1" applyFill="1" applyBorder="1" applyAlignment="1"/>
    <xf numFmtId="0" fontId="19" fillId="0" borderId="0" xfId="0" applyFont="1" applyFill="1" applyBorder="1" applyAlignment="1"/>
    <xf numFmtId="0" fontId="19" fillId="4" borderId="1" xfId="0" applyFont="1" applyFill="1" applyBorder="1" applyAlignment="1">
      <alignment wrapText="1"/>
    </xf>
    <xf numFmtId="6" fontId="18" fillId="4" borderId="1" xfId="0" applyNumberFormat="1" applyFont="1" applyFill="1" applyBorder="1" applyAlignment="1">
      <alignment wrapText="1"/>
    </xf>
    <xf numFmtId="0" fontId="18" fillId="0" borderId="1" xfId="0" applyFont="1" applyFill="1" applyBorder="1" applyAlignment="1">
      <alignment horizontal="left" wrapText="1" indent="2"/>
    </xf>
    <xf numFmtId="0" fontId="0" fillId="0" borderId="0" xfId="0" applyFont="1" applyFill="1" applyBorder="1" applyAlignment="1">
      <alignment horizontal="left" wrapText="1" indent="2"/>
    </xf>
    <xf numFmtId="44" fontId="19" fillId="0" borderId="1" xfId="1" applyFont="1" applyFill="1" applyBorder="1" applyAlignment="1">
      <alignment wrapText="1"/>
    </xf>
    <xf numFmtId="44" fontId="19" fillId="0" borderId="0" xfId="1" applyFont="1" applyFill="1" applyBorder="1" applyAlignment="1"/>
    <xf numFmtId="164" fontId="19" fillId="0" borderId="1" xfId="1" applyNumberFormat="1" applyFont="1" applyFill="1" applyBorder="1" applyAlignment="1">
      <alignment wrapText="1"/>
    </xf>
    <xf numFmtId="164" fontId="19" fillId="0" borderId="0" xfId="1" applyNumberFormat="1" applyFont="1" applyFill="1" applyBorder="1" applyAlignment="1"/>
    <xf numFmtId="165" fontId="19" fillId="0" borderId="1" xfId="1" applyNumberFormat="1" applyFont="1" applyFill="1" applyBorder="1" applyAlignment="1">
      <alignment wrapText="1"/>
    </xf>
    <xf numFmtId="165" fontId="19" fillId="0" borderId="0" xfId="1" applyNumberFormat="1" applyFont="1" applyFill="1" applyBorder="1" applyAlignment="1"/>
    <xf numFmtId="0" fontId="7" fillId="0" borderId="1" xfId="0" applyFont="1" applyBorder="1" applyAlignment="1">
      <alignment wrapText="1"/>
    </xf>
    <xf numFmtId="6" fontId="19" fillId="0" borderId="1" xfId="0" applyNumberFormat="1" applyFont="1" applyBorder="1" applyAlignment="1">
      <alignment wrapText="1"/>
    </xf>
    <xf numFmtId="0" fontId="19" fillId="0" borderId="0" xfId="0" applyFont="1"/>
    <xf numFmtId="6" fontId="19" fillId="0" borderId="0" xfId="0" applyNumberFormat="1" applyFont="1"/>
    <xf numFmtId="0" fontId="19" fillId="0" borderId="1" xfId="0" applyFont="1" applyBorder="1" applyAlignment="1">
      <alignment horizontal="left" wrapText="1" indent="2"/>
    </xf>
    <xf numFmtId="0" fontId="0" fillId="0" borderId="0" xfId="0" applyAlignment="1">
      <alignment horizontal="left" wrapText="1" indent="2"/>
    </xf>
    <xf numFmtId="0" fontId="20" fillId="0" borderId="0" xfId="0" applyFont="1" applyFill="1" applyBorder="1"/>
    <xf numFmtId="0" fontId="19" fillId="0" borderId="1" xfId="0" applyFont="1" applyFill="1" applyBorder="1" applyAlignment="1">
      <alignment horizontal="left" vertical="top" wrapText="1" indent="2"/>
    </xf>
    <xf numFmtId="165" fontId="19" fillId="0" borderId="1" xfId="0" applyNumberFormat="1" applyFont="1" applyFill="1" applyBorder="1" applyAlignment="1">
      <alignment wrapText="1"/>
    </xf>
    <xf numFmtId="165" fontId="19" fillId="0" borderId="0" xfId="0" applyNumberFormat="1" applyFont="1" applyFill="1" applyBorder="1" applyAlignment="1"/>
    <xf numFmtId="0" fontId="7" fillId="0" borderId="1" xfId="0" applyFont="1" applyFill="1" applyBorder="1" applyAlignment="1">
      <alignment horizontal="left" vertical="top" wrapText="1" indent="2"/>
    </xf>
    <xf numFmtId="165" fontId="7" fillId="4" borderId="1" xfId="0" applyNumberFormat="1" applyFont="1" applyFill="1" applyBorder="1" applyAlignment="1">
      <alignment wrapText="1"/>
    </xf>
    <xf numFmtId="0" fontId="19" fillId="8" borderId="0" xfId="0" applyFont="1" applyFill="1"/>
    <xf numFmtId="6" fontId="19" fillId="7" borderId="1" xfId="0" applyNumberFormat="1" applyFont="1" applyFill="1" applyBorder="1" applyAlignment="1">
      <alignment wrapText="1"/>
    </xf>
    <xf numFmtId="6" fontId="19" fillId="4" borderId="1" xfId="0" applyNumberFormat="1" applyFont="1" applyFill="1" applyBorder="1" applyAlignment="1">
      <alignment wrapText="1"/>
    </xf>
    <xf numFmtId="6" fontId="19" fillId="7" borderId="1" xfId="0" applyNumberFormat="1" applyFont="1" applyFill="1" applyBorder="1" applyAlignment="1">
      <alignment horizontal="left" vertical="top" wrapText="1"/>
    </xf>
    <xf numFmtId="6" fontId="19" fillId="7" borderId="8" xfId="0" applyNumberFormat="1" applyFont="1" applyFill="1" applyBorder="1" applyAlignment="1">
      <alignment wrapText="1"/>
    </xf>
    <xf numFmtId="6" fontId="19" fillId="0" borderId="2" xfId="0" applyNumberFormat="1" applyFont="1" applyFill="1" applyBorder="1" applyAlignment="1">
      <alignment wrapText="1"/>
    </xf>
    <xf numFmtId="0" fontId="7" fillId="4" borderId="3" xfId="0" applyFont="1" applyFill="1" applyBorder="1" applyAlignment="1">
      <alignment wrapText="1"/>
    </xf>
    <xf numFmtId="6" fontId="9" fillId="4" borderId="3" xfId="0" applyNumberFormat="1" applyFont="1" applyFill="1" applyBorder="1" applyAlignment="1">
      <alignment wrapText="1"/>
    </xf>
    <xf numFmtId="164" fontId="9" fillId="4" borderId="3" xfId="0" applyNumberFormat="1" applyFont="1" applyFill="1" applyBorder="1" applyAlignment="1">
      <alignment wrapText="1"/>
    </xf>
    <xf numFmtId="165" fontId="0" fillId="0" borderId="1" xfId="0" applyNumberFormat="1" applyFont="1" applyFill="1" applyBorder="1"/>
    <xf numFmtId="0" fontId="0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 indent="2"/>
    </xf>
    <xf numFmtId="0" fontId="3" fillId="0" borderId="0" xfId="0" applyFont="1" applyAlignment="1">
      <alignment horizontal="left" wrapText="1"/>
    </xf>
    <xf numFmtId="9" fontId="1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22" zoomScale="90" zoomScaleNormal="90" workbookViewId="0">
      <selection activeCell="F58" sqref="F58"/>
    </sheetView>
  </sheetViews>
  <sheetFormatPr defaultRowHeight="14.4" x14ac:dyDescent="0.3"/>
  <cols>
    <col min="1" max="1" width="1.88671875" customWidth="1"/>
    <col min="5" max="5" width="13.44140625" bestFit="1" customWidth="1"/>
    <col min="6" max="6" width="14.44140625" bestFit="1" customWidth="1"/>
    <col min="7" max="9" width="14.44140625" customWidth="1"/>
    <col min="10" max="10" width="10.8867187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4"/>
      <c r="E2" s="4"/>
      <c r="J2" s="39"/>
      <c r="K2" s="4"/>
    </row>
    <row r="3" spans="4:11" x14ac:dyDescent="0.3">
      <c r="D3" s="4"/>
      <c r="E3" s="4"/>
      <c r="J3" s="37"/>
      <c r="K3" s="38"/>
    </row>
    <row r="4" spans="4:11" x14ac:dyDescent="0.3">
      <c r="D4" s="5"/>
      <c r="E4" s="4"/>
    </row>
    <row r="9" spans="4:11" x14ac:dyDescent="0.3">
      <c r="J9" s="26"/>
    </row>
    <row r="17" spans="5:18" x14ac:dyDescent="0.3">
      <c r="E17" s="40"/>
      <c r="F17" s="40"/>
      <c r="G17" s="40"/>
      <c r="H17" s="40"/>
      <c r="I17" s="40"/>
    </row>
    <row r="18" spans="5:18" x14ac:dyDescent="0.3">
      <c r="E18" s="40"/>
      <c r="F18" s="40"/>
      <c r="G18" s="40"/>
      <c r="H18" s="40"/>
      <c r="I18" s="40"/>
    </row>
    <row r="27" spans="5:18" ht="23.4" x14ac:dyDescent="0.45">
      <c r="Q27" s="72"/>
      <c r="R27" s="73"/>
    </row>
    <row r="28" spans="5:18" x14ac:dyDescent="0.3">
      <c r="Q28" s="74"/>
      <c r="R28" s="75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X73"/>
  <sheetViews>
    <sheetView showGridLines="0" zoomScale="85" zoomScaleNormal="85" workbookViewId="0">
      <pane xSplit="3" ySplit="6" topLeftCell="D43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09375" defaultRowHeight="14.4" x14ac:dyDescent="0.3"/>
  <cols>
    <col min="1" max="1" width="3.109375" style="8" customWidth="1"/>
    <col min="2" max="2" width="12.109375" style="8" customWidth="1"/>
    <col min="3" max="3" width="52.88671875" style="8" customWidth="1"/>
    <col min="4" max="4" width="12.6640625" style="11" customWidth="1"/>
    <col min="5" max="5" width="12.5546875" style="3" customWidth="1"/>
    <col min="6" max="7" width="12.44140625" style="8" customWidth="1"/>
    <col min="8" max="8" width="12.5546875" style="3" customWidth="1"/>
    <col min="9" max="9" width="0.88671875" style="12" customWidth="1"/>
    <col min="10" max="10" width="13.5546875" style="8" customWidth="1"/>
    <col min="11" max="11" width="10.109375" style="8" customWidth="1"/>
    <col min="12" max="16384" width="9.109375" style="8"/>
  </cols>
  <sheetData>
    <row r="2" spans="2:50" ht="23.4" x14ac:dyDescent="0.45">
      <c r="B2" s="36" t="s">
        <v>29</v>
      </c>
    </row>
    <row r="3" spans="2:50" x14ac:dyDescent="0.3">
      <c r="B3" s="7"/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28.8" x14ac:dyDescent="0.3">
      <c r="B8" s="28"/>
      <c r="C8" s="31" t="s">
        <v>65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>
        <v>450000</v>
      </c>
      <c r="J8" s="20">
        <f>SUM(D8:H8)</f>
        <v>225000</v>
      </c>
    </row>
    <row r="9" spans="2:50" s="9" customFormat="1" ht="28.8" x14ac:dyDescent="0.3">
      <c r="B9" s="28"/>
      <c r="C9" s="31" t="s">
        <v>43</v>
      </c>
      <c r="D9" s="20">
        <v>30000</v>
      </c>
      <c r="E9" s="20">
        <v>32500</v>
      </c>
      <c r="F9" s="20">
        <v>35000</v>
      </c>
      <c r="G9" s="20">
        <v>37500</v>
      </c>
      <c r="H9" s="20">
        <v>40000</v>
      </c>
      <c r="I9" s="12"/>
      <c r="J9" s="20">
        <f>SUM(D9:H9)</f>
        <v>175000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70000</v>
      </c>
      <c r="E11" s="21">
        <f t="shared" ref="E11:J11" si="0">SUM(E8:E10)</f>
        <v>75000</v>
      </c>
      <c r="F11" s="21">
        <f t="shared" si="0"/>
        <v>80000</v>
      </c>
      <c r="G11" s="21">
        <f t="shared" si="0"/>
        <v>85000</v>
      </c>
      <c r="H11" s="21">
        <f t="shared" si="0"/>
        <v>90000</v>
      </c>
      <c r="I11" s="12">
        <f t="shared" si="0"/>
        <v>450000</v>
      </c>
      <c r="J11" s="21">
        <f t="shared" si="0"/>
        <v>400000</v>
      </c>
    </row>
    <row r="12" spans="2:50" s="9" customFormat="1" x14ac:dyDescent="0.3">
      <c r="B12" s="28"/>
      <c r="C12" s="19" t="s">
        <v>32</v>
      </c>
      <c r="D12" s="18" t="s">
        <v>31</v>
      </c>
      <c r="E12" s="15"/>
      <c r="F12" s="15"/>
      <c r="G12" s="15"/>
      <c r="H12" s="15"/>
      <c r="I12" s="12"/>
      <c r="J12" s="13" t="s">
        <v>31</v>
      </c>
    </row>
    <row r="13" spans="2:50" s="9" customFormat="1" x14ac:dyDescent="0.3">
      <c r="B13" s="28"/>
      <c r="C13" s="31" t="s">
        <v>44</v>
      </c>
      <c r="D13" s="20">
        <f>0.17*D11</f>
        <v>11900</v>
      </c>
      <c r="E13" s="20">
        <f t="shared" ref="E13:H13" si="1">0.17*E11</f>
        <v>12750.000000000002</v>
      </c>
      <c r="F13" s="20">
        <f t="shared" si="1"/>
        <v>13600.000000000002</v>
      </c>
      <c r="G13" s="20">
        <f t="shared" si="1"/>
        <v>14450.000000000002</v>
      </c>
      <c r="H13" s="20">
        <f t="shared" si="1"/>
        <v>15300.000000000002</v>
      </c>
      <c r="I13" s="12"/>
      <c r="J13" s="20">
        <f>SUM(D13:H13)</f>
        <v>68000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3">
      <c r="B16" s="28"/>
      <c r="C16" s="14" t="s">
        <v>13</v>
      </c>
      <c r="D16" s="21">
        <f>SUM(D13:D15)</f>
        <v>11900</v>
      </c>
      <c r="E16" s="21">
        <f t="shared" ref="E16:J16" si="3">SUM(E13:E15)</f>
        <v>12750.000000000002</v>
      </c>
      <c r="F16" s="21">
        <f t="shared" si="3"/>
        <v>13600.000000000002</v>
      </c>
      <c r="G16" s="21">
        <f t="shared" si="3"/>
        <v>14450.000000000002</v>
      </c>
      <c r="H16" s="21">
        <f t="shared" si="3"/>
        <v>15300.000000000002</v>
      </c>
      <c r="I16" s="12">
        <f t="shared" si="3"/>
        <v>0</v>
      </c>
      <c r="J16" s="21">
        <f t="shared" si="3"/>
        <v>68000</v>
      </c>
    </row>
    <row r="17" spans="2:10" s="9" customFormat="1" x14ac:dyDescent="0.3">
      <c r="B17" s="28"/>
      <c r="C17" s="19" t="s">
        <v>33</v>
      </c>
      <c r="D17" s="18" t="s">
        <v>31</v>
      </c>
      <c r="E17" s="15"/>
      <c r="F17" s="15"/>
      <c r="G17" s="15"/>
      <c r="H17" s="15"/>
      <c r="I17" s="12"/>
      <c r="J17" s="13" t="s">
        <v>31</v>
      </c>
    </row>
    <row r="18" spans="2:10" s="9" customFormat="1" x14ac:dyDescent="0.3">
      <c r="B18" s="28"/>
      <c r="C18" s="31" t="s">
        <v>60</v>
      </c>
      <c r="D18" s="18"/>
      <c r="E18" s="15"/>
      <c r="F18" s="15"/>
      <c r="G18" s="15"/>
      <c r="H18" s="15"/>
      <c r="I18" s="12"/>
      <c r="J18" s="20" t="s">
        <v>31</v>
      </c>
    </row>
    <row r="19" spans="2:10" s="9" customFormat="1" x14ac:dyDescent="0.3">
      <c r="B19" s="28"/>
      <c r="C19" s="35" t="s">
        <v>45</v>
      </c>
      <c r="D19" s="20" t="s">
        <v>35</v>
      </c>
      <c r="E19" s="16" t="s">
        <v>35</v>
      </c>
      <c r="F19" s="16" t="s">
        <v>35</v>
      </c>
      <c r="G19" s="16"/>
      <c r="H19" s="16"/>
      <c r="I19" s="12"/>
      <c r="J19" s="20"/>
    </row>
    <row r="20" spans="2:10" s="9" customFormat="1" x14ac:dyDescent="0.3">
      <c r="B20" s="28"/>
      <c r="C20" s="35" t="s">
        <v>46</v>
      </c>
      <c r="D20" s="20">
        <v>400</v>
      </c>
      <c r="E20" s="20">
        <v>400</v>
      </c>
      <c r="F20" s="20">
        <v>400</v>
      </c>
      <c r="G20" s="20">
        <v>400</v>
      </c>
      <c r="H20" s="20">
        <v>400</v>
      </c>
      <c r="I20" s="41">
        <v>2000</v>
      </c>
      <c r="J20" s="20">
        <f>SUM(D20:H20)</f>
        <v>2000</v>
      </c>
    </row>
    <row r="21" spans="2:10" s="9" customFormat="1" x14ac:dyDescent="0.3">
      <c r="B21" s="28"/>
      <c r="C21" s="35" t="s">
        <v>47</v>
      </c>
      <c r="D21" s="20">
        <v>50</v>
      </c>
      <c r="E21" s="20">
        <v>50</v>
      </c>
      <c r="F21" s="20">
        <v>50</v>
      </c>
      <c r="G21" s="20">
        <v>50</v>
      </c>
      <c r="H21" s="20">
        <v>50</v>
      </c>
      <c r="I21" s="41">
        <v>250</v>
      </c>
      <c r="J21" s="20">
        <f t="shared" ref="J21:J26" si="4">SUM(D21:H21)</f>
        <v>250</v>
      </c>
    </row>
    <row r="22" spans="2:10" s="9" customFormat="1" x14ac:dyDescent="0.3">
      <c r="B22" s="28"/>
      <c r="C22" s="31" t="s">
        <v>66</v>
      </c>
      <c r="D22" s="20">
        <v>600</v>
      </c>
      <c r="E22" s="20">
        <v>600</v>
      </c>
      <c r="F22" s="20">
        <v>600</v>
      </c>
      <c r="G22" s="20">
        <v>600</v>
      </c>
      <c r="H22" s="20">
        <v>600</v>
      </c>
      <c r="I22" s="41">
        <v>2250</v>
      </c>
      <c r="J22" s="20">
        <f t="shared" si="4"/>
        <v>3000</v>
      </c>
    </row>
    <row r="23" spans="2:10" s="9" customFormat="1" x14ac:dyDescent="0.3">
      <c r="B23" s="28"/>
      <c r="C23" s="35" t="s">
        <v>49</v>
      </c>
      <c r="D23" s="20">
        <v>245</v>
      </c>
      <c r="E23" s="20">
        <v>245</v>
      </c>
      <c r="F23" s="20">
        <v>245</v>
      </c>
      <c r="G23" s="20">
        <v>245</v>
      </c>
      <c r="H23" s="20">
        <v>245</v>
      </c>
      <c r="I23" s="41">
        <v>1243</v>
      </c>
      <c r="J23" s="20">
        <f t="shared" si="4"/>
        <v>1225</v>
      </c>
    </row>
    <row r="24" spans="2:10" s="9" customFormat="1" x14ac:dyDescent="0.3">
      <c r="B24" s="28"/>
      <c r="C24" s="35" t="s">
        <v>50</v>
      </c>
      <c r="D24" s="20">
        <v>45</v>
      </c>
      <c r="E24" s="20">
        <v>45</v>
      </c>
      <c r="F24" s="20">
        <v>45</v>
      </c>
      <c r="G24" s="20">
        <v>45</v>
      </c>
      <c r="H24" s="20">
        <v>45</v>
      </c>
      <c r="I24" s="41">
        <v>225</v>
      </c>
      <c r="J24" s="20">
        <f t="shared" si="4"/>
        <v>225</v>
      </c>
    </row>
    <row r="25" spans="2:10" s="9" customFormat="1" x14ac:dyDescent="0.3">
      <c r="B25" s="28"/>
      <c r="C25" s="35" t="s">
        <v>51</v>
      </c>
      <c r="D25" s="20">
        <v>80</v>
      </c>
      <c r="E25" s="20">
        <v>80</v>
      </c>
      <c r="F25" s="20">
        <v>80</v>
      </c>
      <c r="G25" s="20">
        <v>80</v>
      </c>
      <c r="H25" s="20">
        <v>80</v>
      </c>
      <c r="I25" s="41">
        <v>400</v>
      </c>
      <c r="J25" s="20">
        <f t="shared" si="4"/>
        <v>400</v>
      </c>
    </row>
    <row r="26" spans="2:10" s="9" customFormat="1" x14ac:dyDescent="0.3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3">
      <c r="B27" s="28"/>
      <c r="C27" s="14" t="s">
        <v>14</v>
      </c>
      <c r="D27" s="21">
        <f>SUM(D20:D26)</f>
        <v>1420</v>
      </c>
      <c r="E27" s="21">
        <f t="shared" ref="E27:H27" si="5">SUM(E20:E26)</f>
        <v>1420</v>
      </c>
      <c r="F27" s="21">
        <f t="shared" si="5"/>
        <v>1420</v>
      </c>
      <c r="G27" s="21">
        <f t="shared" si="5"/>
        <v>1420</v>
      </c>
      <c r="H27" s="21">
        <f t="shared" si="5"/>
        <v>1420</v>
      </c>
      <c r="I27" s="12"/>
      <c r="J27" s="21">
        <f>SUM(D27:H27)</f>
        <v>7100</v>
      </c>
    </row>
    <row r="28" spans="2:10" s="9" customFormat="1" x14ac:dyDescent="0.3">
      <c r="B28" s="28"/>
      <c r="C28" s="19" t="s">
        <v>34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35</v>
      </c>
      <c r="C30" s="34" t="s">
        <v>35</v>
      </c>
      <c r="D30" s="18" t="s">
        <v>31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3">
      <c r="B32" s="28"/>
      <c r="C32" s="19" t="s">
        <v>36</v>
      </c>
      <c r="D32" s="18" t="s">
        <v>31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 t="s">
        <v>54</v>
      </c>
      <c r="D33" s="20">
        <v>2500</v>
      </c>
      <c r="E33" s="20">
        <v>0</v>
      </c>
      <c r="F33" s="20">
        <v>0</v>
      </c>
      <c r="G33" s="20">
        <v>0</v>
      </c>
      <c r="H33" s="20">
        <v>0</v>
      </c>
      <c r="I33" s="41">
        <v>5000</v>
      </c>
      <c r="J33" s="20">
        <f t="shared" si="6"/>
        <v>2500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3">
      <c r="B35" s="28"/>
      <c r="C35" s="14" t="s">
        <v>16</v>
      </c>
      <c r="D35" s="21">
        <f>SUM(D33:D34)</f>
        <v>2500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2500</v>
      </c>
    </row>
    <row r="36" spans="2:10" s="9" customFormat="1" x14ac:dyDescent="0.3">
      <c r="B36" s="28"/>
      <c r="C36" s="19" t="s">
        <v>37</v>
      </c>
      <c r="D36" s="18" t="s">
        <v>31</v>
      </c>
      <c r="E36" s="15"/>
      <c r="F36" s="15"/>
      <c r="G36" s="15"/>
      <c r="H36" s="15"/>
      <c r="I36" s="12"/>
      <c r="J36" s="20"/>
    </row>
    <row r="37" spans="2:10" s="9" customFormat="1" ht="28.8" x14ac:dyDescent="0.3">
      <c r="B37" s="28"/>
      <c r="C37" s="69" t="s">
        <v>67</v>
      </c>
      <c r="D37" s="20"/>
      <c r="E37" s="20"/>
      <c r="F37" s="20"/>
      <c r="G37" s="20"/>
      <c r="H37" s="20"/>
      <c r="I37" s="41"/>
      <c r="J37" s="20">
        <f t="shared" si="6"/>
        <v>0</v>
      </c>
    </row>
    <row r="38" spans="2:10" s="9" customFormat="1" x14ac:dyDescent="0.3">
      <c r="B38" s="28"/>
      <c r="C38" s="31" t="s">
        <v>68</v>
      </c>
      <c r="D38" s="20">
        <v>0</v>
      </c>
      <c r="E38" s="20">
        <v>6200000</v>
      </c>
      <c r="F38" s="20">
        <v>0</v>
      </c>
      <c r="G38" s="20">
        <v>0</v>
      </c>
      <c r="H38" s="20">
        <v>0</v>
      </c>
      <c r="I38" s="41">
        <v>22500000</v>
      </c>
      <c r="J38" s="20">
        <f t="shared" si="6"/>
        <v>6200000</v>
      </c>
    </row>
    <row r="39" spans="2:10" s="9" customFormat="1" x14ac:dyDescent="0.3">
      <c r="B39" s="28"/>
      <c r="C39" s="31" t="s">
        <v>69</v>
      </c>
      <c r="D39" s="20">
        <v>0</v>
      </c>
      <c r="E39" s="20">
        <v>3142000</v>
      </c>
      <c r="F39" s="20">
        <v>0</v>
      </c>
      <c r="G39" s="20">
        <v>0</v>
      </c>
      <c r="H39" s="20">
        <v>0</v>
      </c>
      <c r="I39" s="41">
        <v>75000000</v>
      </c>
      <c r="J39" s="20">
        <f t="shared" si="6"/>
        <v>3142000</v>
      </c>
    </row>
    <row r="40" spans="2:10" s="9" customFormat="1" x14ac:dyDescent="0.3">
      <c r="B40" s="28"/>
      <c r="C40" s="31" t="s">
        <v>70</v>
      </c>
      <c r="D40" s="20">
        <v>0</v>
      </c>
      <c r="E40" s="20">
        <v>850000</v>
      </c>
      <c r="F40" s="20">
        <v>0</v>
      </c>
      <c r="G40" s="20">
        <v>0</v>
      </c>
      <c r="H40" s="20">
        <v>0</v>
      </c>
      <c r="I40" s="41"/>
      <c r="J40" s="20">
        <f t="shared" si="6"/>
        <v>850000</v>
      </c>
    </row>
    <row r="41" spans="2:10" s="9" customFormat="1" x14ac:dyDescent="0.3">
      <c r="B41" s="28"/>
      <c r="C41" s="31" t="s">
        <v>71</v>
      </c>
      <c r="D41" s="20">
        <v>0</v>
      </c>
      <c r="E41" s="20">
        <v>82100</v>
      </c>
      <c r="F41" s="20">
        <v>82100</v>
      </c>
      <c r="G41" s="20">
        <v>82100</v>
      </c>
      <c r="H41" s="20">
        <v>82100</v>
      </c>
      <c r="I41" s="12"/>
      <c r="J41" s="20">
        <f t="shared" si="6"/>
        <v>328400</v>
      </c>
    </row>
    <row r="42" spans="2:10" s="9" customFormat="1" x14ac:dyDescent="0.3">
      <c r="B42" s="28"/>
      <c r="C42" s="14" t="s">
        <v>17</v>
      </c>
      <c r="D42" s="21">
        <f>SUM(D37:D41)</f>
        <v>0</v>
      </c>
      <c r="E42" s="21">
        <f t="shared" ref="E42:H42" si="9">SUM(E37:E41)</f>
        <v>10274100</v>
      </c>
      <c r="F42" s="21">
        <f t="shared" si="9"/>
        <v>82100</v>
      </c>
      <c r="G42" s="21">
        <f t="shared" si="9"/>
        <v>82100</v>
      </c>
      <c r="H42" s="21">
        <f t="shared" si="9"/>
        <v>82100</v>
      </c>
      <c r="I42" s="12"/>
      <c r="J42" s="21">
        <f t="shared" si="6"/>
        <v>10520400</v>
      </c>
    </row>
    <row r="43" spans="2:10" s="9" customFormat="1" x14ac:dyDescent="0.3">
      <c r="B43" s="28"/>
      <c r="C43" s="19" t="s">
        <v>38</v>
      </c>
      <c r="D43" s="18" t="s">
        <v>31</v>
      </c>
      <c r="E43" s="15"/>
      <c r="F43" s="15"/>
      <c r="G43" s="15"/>
      <c r="H43" s="15"/>
      <c r="I43" s="12"/>
      <c r="J43" s="20"/>
    </row>
    <row r="44" spans="2:10" s="9" customFormat="1" ht="28.8" x14ac:dyDescent="0.3">
      <c r="B44" s="28"/>
      <c r="C44" s="31" t="s">
        <v>72</v>
      </c>
      <c r="D44" s="20">
        <v>4000</v>
      </c>
      <c r="E44" s="20">
        <v>4000</v>
      </c>
      <c r="F44" s="20">
        <v>4000</v>
      </c>
      <c r="G44" s="20">
        <v>4000</v>
      </c>
      <c r="H44" s="20">
        <v>4000</v>
      </c>
      <c r="I44" s="41">
        <v>375000</v>
      </c>
      <c r="J44" s="20">
        <f t="shared" si="6"/>
        <v>20000</v>
      </c>
    </row>
    <row r="45" spans="2:10" s="9" customFormat="1" x14ac:dyDescent="0.3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6"/>
        <v>0</v>
      </c>
    </row>
    <row r="46" spans="2:10" s="9" customFormat="1" x14ac:dyDescent="0.3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6"/>
        <v>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3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3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3">
      <c r="B50" s="30"/>
      <c r="C50" s="14" t="s">
        <v>18</v>
      </c>
      <c r="D50" s="21">
        <f>SUM(D44:D49)</f>
        <v>4000</v>
      </c>
      <c r="E50" s="21">
        <f t="shared" ref="E50:H50" si="10">SUM(E44:E49)</f>
        <v>4000</v>
      </c>
      <c r="F50" s="21">
        <f t="shared" si="10"/>
        <v>4000</v>
      </c>
      <c r="G50" s="21">
        <f t="shared" si="10"/>
        <v>4000</v>
      </c>
      <c r="H50" s="21">
        <f t="shared" si="10"/>
        <v>4000</v>
      </c>
      <c r="I50" s="12"/>
      <c r="J50" s="21">
        <f t="shared" si="6"/>
        <v>20000</v>
      </c>
    </row>
    <row r="51" spans="2:10" s="9" customFormat="1" x14ac:dyDescent="0.3">
      <c r="B51" s="30"/>
      <c r="C51" s="14" t="s">
        <v>19</v>
      </c>
      <c r="D51" s="21">
        <f>SUM(D50,D42,D35,D31,D27,D16,D11)</f>
        <v>89820</v>
      </c>
      <c r="E51" s="21">
        <f t="shared" ref="E51:H51" si="11">SUM(E50,E42,E35,E31,E27,E16,E11)</f>
        <v>10367270</v>
      </c>
      <c r="F51" s="21">
        <f t="shared" si="11"/>
        <v>181120</v>
      </c>
      <c r="G51" s="21">
        <f t="shared" si="11"/>
        <v>186970</v>
      </c>
      <c r="H51" s="21">
        <f t="shared" si="11"/>
        <v>192820</v>
      </c>
      <c r="I51" s="12"/>
      <c r="J51" s="21">
        <f t="shared" si="6"/>
        <v>11018000</v>
      </c>
    </row>
    <row r="52" spans="2:10" s="9" customFormat="1" x14ac:dyDescent="0.3">
      <c r="B52" s="29"/>
      <c r="J52" s="9" t="s">
        <v>20</v>
      </c>
    </row>
    <row r="53" spans="2:10" s="9" customFormat="1" x14ac:dyDescent="0.3">
      <c r="B53" s="27" t="s">
        <v>39</v>
      </c>
      <c r="C53" s="22" t="s">
        <v>39</v>
      </c>
      <c r="D53" s="23"/>
      <c r="E53" s="23"/>
      <c r="F53" s="23"/>
      <c r="G53" s="23"/>
      <c r="H53" s="23"/>
      <c r="J53" s="23" t="s">
        <v>20</v>
      </c>
    </row>
    <row r="54" spans="2:10" s="9" customFormat="1" ht="28.8" x14ac:dyDescent="0.3">
      <c r="B54" s="28"/>
      <c r="C54" s="31" t="s">
        <v>73</v>
      </c>
      <c r="D54" s="20">
        <f>0.4*(D11+D16)</f>
        <v>32760</v>
      </c>
      <c r="E54" s="20">
        <f t="shared" ref="E54:H54" si="12">0.4*(E11+E16)</f>
        <v>35100</v>
      </c>
      <c r="F54" s="20">
        <f t="shared" si="12"/>
        <v>37440</v>
      </c>
      <c r="G54" s="20">
        <f t="shared" si="12"/>
        <v>39780</v>
      </c>
      <c r="H54" s="20">
        <f t="shared" si="12"/>
        <v>42120</v>
      </c>
      <c r="I54" s="12"/>
      <c r="J54" s="20">
        <f>SUM(D54:H54)</f>
        <v>187200</v>
      </c>
    </row>
    <row r="55" spans="2:10" s="9" customFormat="1" x14ac:dyDescent="0.3">
      <c r="B55" s="28"/>
      <c r="C55" s="31"/>
      <c r="D55" s="18"/>
      <c r="E55" s="15"/>
      <c r="F55" s="15"/>
      <c r="G55" s="15"/>
      <c r="H55" s="15"/>
      <c r="I55" s="12"/>
      <c r="J55" s="20">
        <f t="shared" ref="J55:J56" si="13">SUM(D55:H55)</f>
        <v>0</v>
      </c>
    </row>
    <row r="56" spans="2:10" s="9" customFormat="1" x14ac:dyDescent="0.3">
      <c r="B56" s="30"/>
      <c r="C56" s="14" t="s">
        <v>21</v>
      </c>
      <c r="D56" s="21">
        <f>SUM(D54:D55)</f>
        <v>32760</v>
      </c>
      <c r="E56" s="21">
        <f t="shared" ref="E56:H56" si="14">SUM(E54:E55)</f>
        <v>35100</v>
      </c>
      <c r="F56" s="21">
        <f t="shared" si="14"/>
        <v>37440</v>
      </c>
      <c r="G56" s="21">
        <f t="shared" si="14"/>
        <v>39780</v>
      </c>
      <c r="H56" s="21">
        <f t="shared" si="14"/>
        <v>42120</v>
      </c>
      <c r="I56" s="12"/>
      <c r="J56" s="21">
        <f t="shared" si="13"/>
        <v>187200</v>
      </c>
    </row>
    <row r="57" spans="2:10" s="9" customFormat="1" ht="15" thickBot="1" x14ac:dyDescent="0.35">
      <c r="B57" s="29"/>
      <c r="J57" s="9" t="s">
        <v>20</v>
      </c>
    </row>
    <row r="58" spans="2:10" s="6" customFormat="1" ht="29.4" thickBot="1" x14ac:dyDescent="0.35">
      <c r="B58" s="24" t="s">
        <v>22</v>
      </c>
      <c r="C58" s="24"/>
      <c r="D58" s="25">
        <f>SUM(D56,D51)</f>
        <v>122580</v>
      </c>
      <c r="E58" s="25">
        <f t="shared" ref="E58:J58" si="15">SUM(E56,E51)</f>
        <v>10402370</v>
      </c>
      <c r="F58" s="25">
        <f t="shared" si="15"/>
        <v>218560</v>
      </c>
      <c r="G58" s="25">
        <f t="shared" si="15"/>
        <v>226750</v>
      </c>
      <c r="H58" s="25">
        <f t="shared" si="15"/>
        <v>234940</v>
      </c>
      <c r="I58" s="12">
        <f>SUM(I56,I51)</f>
        <v>0</v>
      </c>
      <c r="J58" s="25">
        <f t="shared" si="15"/>
        <v>11205200</v>
      </c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  <row r="73" spans="2:2" x14ac:dyDescent="0.3">
      <c r="B73" s="11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opLeftCell="A15" zoomScaleNormal="100" workbookViewId="0">
      <selection activeCell="A30" sqref="A30"/>
    </sheetView>
  </sheetViews>
  <sheetFormatPr defaultColWidth="9.109375" defaultRowHeight="15" customHeight="1" x14ac:dyDescent="0.3"/>
  <cols>
    <col min="1" max="1" width="3.109375" customWidth="1"/>
    <col min="2" max="2" width="12.109375" customWidth="1"/>
    <col min="3" max="3" width="29.109375" customWidth="1"/>
    <col min="4" max="4" width="13.6640625" style="51" bestFit="1" customWidth="1"/>
    <col min="5" max="5" width="12.6640625" style="3" bestFit="1" customWidth="1"/>
    <col min="6" max="6" width="12.109375" customWidth="1"/>
    <col min="7" max="7" width="12.6640625" bestFit="1" customWidth="1"/>
    <col min="8" max="8" width="12" style="3" customWidth="1"/>
    <col min="9" max="9" width="3.5546875" style="52" customWidth="1"/>
    <col min="10" max="10" width="13.6640625" bestFit="1" customWidth="1"/>
    <col min="11" max="11" width="10.109375" customWidth="1"/>
  </cols>
  <sheetData>
    <row r="2" spans="2:39" ht="23.4" x14ac:dyDescent="0.45">
      <c r="B2" s="36" t="s">
        <v>0</v>
      </c>
    </row>
    <row r="3" spans="2:39" ht="26.4" customHeight="1" x14ac:dyDescent="0.3">
      <c r="B3" s="123" t="s">
        <v>1</v>
      </c>
      <c r="C3" s="123"/>
      <c r="D3" s="123"/>
      <c r="E3" s="123"/>
      <c r="F3" s="123"/>
      <c r="G3" s="123"/>
      <c r="H3" s="123"/>
      <c r="I3" s="123"/>
      <c r="J3" s="123"/>
    </row>
    <row r="4" spans="2:39" ht="15" customHeight="1" x14ac:dyDescent="0.3">
      <c r="B4" s="7"/>
    </row>
    <row r="5" spans="2:39" ht="18" x14ac:dyDescent="0.35">
      <c r="B5" s="53" t="s">
        <v>2</v>
      </c>
      <c r="C5" s="54"/>
      <c r="D5" s="54"/>
      <c r="E5" s="54"/>
      <c r="F5" s="54"/>
      <c r="G5" s="54"/>
      <c r="H5" s="54"/>
      <c r="I5" s="54"/>
      <c r="J5" s="79"/>
    </row>
    <row r="6" spans="2:39" ht="17.100000000000001" customHeight="1" x14ac:dyDescent="0.3">
      <c r="B6" s="55" t="s">
        <v>3</v>
      </c>
      <c r="C6" s="55" t="s">
        <v>4</v>
      </c>
      <c r="D6" s="55" t="s">
        <v>5</v>
      </c>
      <c r="E6" s="56" t="s">
        <v>6</v>
      </c>
      <c r="F6" s="56" t="s">
        <v>7</v>
      </c>
      <c r="G6" s="56" t="s">
        <v>8</v>
      </c>
      <c r="H6" s="57" t="s">
        <v>9</v>
      </c>
      <c r="I6" s="58"/>
      <c r="J6" s="80" t="s">
        <v>10</v>
      </c>
    </row>
    <row r="7" spans="2:39" s="7" customFormat="1" ht="14.4" x14ac:dyDescent="0.3">
      <c r="B7" s="59" t="s">
        <v>11</v>
      </c>
      <c r="C7" s="60" t="s">
        <v>12</v>
      </c>
      <c r="D7" s="112">
        <f>'Measure 1 Budget'!D14+'Measure 2 Budget'!D11+'Measure 3 Budget'!D11+'Measure 4 Budget'!D11+'Measure 5 Budget'!D11</f>
        <v>556567</v>
      </c>
      <c r="E7" s="112">
        <f>'Measure 1 Budget'!E14+'Measure 2 Budget'!E11+'Measure 3 Budget'!E11+'Measure 4 Budget'!E11+'Measure 5 Budget'!E11</f>
        <v>575135</v>
      </c>
      <c r="F7" s="112">
        <f>'Measure 1 Budget'!F14+'Measure 2 Budget'!F11+'Measure 3 Budget'!F11+'Measure 4 Budget'!F11+'Measure 5 Budget'!F11</f>
        <v>593972</v>
      </c>
      <c r="G7" s="112">
        <f>'Measure 1 Budget'!G14+'Measure 2 Budget'!G11+'Measure 3 Budget'!G11+'Measure 4 Budget'!G11+'Measure 5 Budget'!G11</f>
        <v>615671</v>
      </c>
      <c r="H7" s="112">
        <f>'Measure 1 Budget'!H14+'Measure 2 Budget'!H11+'Measure 3 Budget'!H11+'Measure 4 Budget'!H11+'Measure 5 Budget'!H11</f>
        <v>638163</v>
      </c>
      <c r="I7" s="111"/>
      <c r="J7" s="112">
        <f>SUM(D7:I7)</f>
        <v>2979508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" x14ac:dyDescent="0.3">
      <c r="B8" s="61"/>
      <c r="C8" s="60" t="s">
        <v>13</v>
      </c>
      <c r="D8" s="112">
        <f>'Measure 1 Budget'!D19+'Measure 2 Budget'!D16+'Measure 3 Budget'!D16+'Measure 4 Budget'!D16+'Measure 5 Budget'!D16</f>
        <v>404902</v>
      </c>
      <c r="E8" s="112">
        <f>'Measure 1 Budget'!E19+'Measure 2 Budget'!E16+'Measure 3 Budget'!E16+'Measure 4 Budget'!E16</f>
        <v>418411</v>
      </c>
      <c r="F8" s="112">
        <f>'Measure 1 Budget'!F19+'Measure 2 Budget'!F16+'Measure 3 Budget'!F16+'Measure 4 Budget'!F16</f>
        <v>432115</v>
      </c>
      <c r="G8" s="112">
        <f>'Measure 1 Budget'!G19+'Measure 2 Budget'!G16+'Measure 3 Budget'!G16+'Measure 4 Budget'!G16</f>
        <v>447901</v>
      </c>
      <c r="H8" s="112">
        <f>'Measure 1 Budget'!H19+'Measure 2 Budget'!H16+'Measure 3 Budget'!H16+'Measure 4 Budget'!H16</f>
        <v>464264</v>
      </c>
      <c r="I8" s="111"/>
      <c r="J8" s="112">
        <f t="shared" ref="J8:J14" si="0">SUM(D8:I8)</f>
        <v>2167593</v>
      </c>
    </row>
    <row r="9" spans="2:39" ht="14.4" x14ac:dyDescent="0.3">
      <c r="B9" s="61"/>
      <c r="C9" s="60" t="s">
        <v>14</v>
      </c>
      <c r="D9" s="112">
        <f>'Measure 1 Budget'!D29+'Measure 2 Budget'!D27+'Measure 3 Budget'!D27+'Measure 4 Budget'!D27+'Measure 5 Budget'!D27</f>
        <v>9460</v>
      </c>
      <c r="E9" s="112">
        <f>'Measure 1 Budget'!E29+'Measure 2 Budget'!E27+'Measure 3 Budget'!E27+'Measure 4 Budget'!E27</f>
        <v>9460</v>
      </c>
      <c r="F9" s="112">
        <f>'Measure 1 Budget'!F29+'Measure 2 Budget'!F27+'Measure 3 Budget'!F27+'Measure 4 Budget'!F27</f>
        <v>9460</v>
      </c>
      <c r="G9" s="112">
        <f>'Measure 1 Budget'!G29+'Measure 2 Budget'!G27+'Measure 3 Budget'!G27+'Measure 4 Budget'!G27</f>
        <v>9460</v>
      </c>
      <c r="H9" s="112">
        <f>'Measure 1 Budget'!H29+'Measure 2 Budget'!H27+'Measure 3 Budget'!H27+'Measure 4 Budget'!H27</f>
        <v>9460</v>
      </c>
      <c r="I9" s="111"/>
      <c r="J9" s="112">
        <f t="shared" si="0"/>
        <v>47300</v>
      </c>
    </row>
    <row r="10" spans="2:39" ht="14.4" x14ac:dyDescent="0.3">
      <c r="B10" s="61"/>
      <c r="C10" s="60" t="s">
        <v>15</v>
      </c>
      <c r="D10" s="112">
        <f>'Measure 1 Budget'!D33+'Measure 2 Budget'!D31+'Measure 3 Budget'!D31+'Measure 4 Budget'!D31+'Measure 5 Budget'!D31</f>
        <v>0</v>
      </c>
      <c r="E10" s="112">
        <f>'Measure 1 Budget'!E33+'Measure 2 Budget'!E31+'Measure 3 Budget'!E31+'Measure 4 Budget'!E31</f>
        <v>0</v>
      </c>
      <c r="F10" s="112">
        <f>'Measure 1 Budget'!F33+'Measure 2 Budget'!F31+'Measure 3 Budget'!F31+'Measure 4 Budget'!F31</f>
        <v>0</v>
      </c>
      <c r="G10" s="112">
        <f>'Measure 1 Budget'!G33+'Measure 2 Budget'!G31+'Measure 3 Budget'!G31+'Measure 4 Budget'!G31</f>
        <v>0</v>
      </c>
      <c r="H10" s="112">
        <f>'Measure 1 Budget'!H33+'Measure 2 Budget'!H31+'Measure 3 Budget'!H31+'Measure 4 Budget'!H31</f>
        <v>0</v>
      </c>
      <c r="I10" s="111"/>
      <c r="J10" s="112">
        <f t="shared" si="0"/>
        <v>0</v>
      </c>
    </row>
    <row r="11" spans="2:39" ht="14.4" x14ac:dyDescent="0.3">
      <c r="B11" s="61"/>
      <c r="C11" s="60" t="s">
        <v>16</v>
      </c>
      <c r="D11" s="112">
        <f>'Measure 1 Budget'!D37+'Measure 2 Budget'!D35+'Measure 3 Budget'!D35+'Measure 4 Budget'!D35+'Measure 5 Budget'!D35</f>
        <v>29000</v>
      </c>
      <c r="E11" s="112">
        <f>'Measure 1 Budget'!E37+'Measure 2 Budget'!E35+'Measure 3 Budget'!E35+'Measure 4 Budget'!E35</f>
        <v>1000</v>
      </c>
      <c r="F11" s="112">
        <f>'Measure 1 Budget'!F37+'Measure 2 Budget'!F35+'Measure 3 Budget'!F35+'Measure 4 Budget'!F35</f>
        <v>1000</v>
      </c>
      <c r="G11" s="112">
        <f>'Measure 1 Budget'!G37+'Measure 2 Budget'!G35+'Measure 3 Budget'!G35+'Measure 4 Budget'!G35</f>
        <v>1000</v>
      </c>
      <c r="H11" s="112">
        <f>'Measure 1 Budget'!H37+'Measure 2 Budget'!H35+'Measure 3 Budget'!H35+'Measure 4 Budget'!H35</f>
        <v>1000</v>
      </c>
      <c r="I11" s="111"/>
      <c r="J11" s="112">
        <f t="shared" si="0"/>
        <v>33000</v>
      </c>
    </row>
    <row r="12" spans="2:39" ht="14.4" x14ac:dyDescent="0.3">
      <c r="B12" s="61"/>
      <c r="C12" s="60" t="s">
        <v>17</v>
      </c>
      <c r="D12" s="112">
        <f>'Measure 1 Budget'!D45+'Measure 2 Budget'!D42+'Measure 3 Budget'!D42+'Measure 4 Budget'!D41+'Measure 5 Budget'!D41</f>
        <v>1015000</v>
      </c>
      <c r="E12" s="112">
        <f>'Measure 1 Budget'!E45+'Measure 2 Budget'!E42+'Measure 3 Budget'!E42+'Measure 4 Budget'!E41</f>
        <v>1355000</v>
      </c>
      <c r="F12" s="112">
        <f>'Measure 1 Budget'!F45+'Measure 2 Budget'!F42+'Measure 3 Budget'!F42+'Measure 4 Budget'!F41</f>
        <v>1905000</v>
      </c>
      <c r="G12" s="112">
        <f>'Measure 1 Budget'!G45+'Measure 2 Budget'!G42+'Measure 3 Budget'!G42+'Measure 4 Budget'!G41</f>
        <v>3155000</v>
      </c>
      <c r="H12" s="112">
        <f>'Measure 1 Budget'!H45+'Measure 2 Budget'!H42+'Measure 3 Budget'!H42+'Measure 4 Budget'!H41</f>
        <v>5205000</v>
      </c>
      <c r="I12" s="111"/>
      <c r="J12" s="112">
        <f t="shared" si="0"/>
        <v>12635000</v>
      </c>
    </row>
    <row r="13" spans="2:39" ht="14.4" x14ac:dyDescent="0.3">
      <c r="B13" s="61"/>
      <c r="C13" s="60" t="s">
        <v>18</v>
      </c>
      <c r="D13" s="112">
        <f>'Measure 1 Budget'!D60+'Measure 2 Budget'!D50+'Measure 3 Budget'!D50+'Measure 4 Budget'!D49+'Measure 5 Budget'!D49</f>
        <v>91301995</v>
      </c>
      <c r="E13" s="112">
        <f>'Measure 1 Budget'!E60+'Measure 2 Budget'!E50+'Measure 3 Budget'!E50+'Measure 4 Budget'!E49</f>
        <v>91301995</v>
      </c>
      <c r="F13" s="112">
        <f>'Measure 1 Budget'!F60+'Measure 2 Budget'!F50+'Measure 3 Budget'!F50+'Measure 4 Budget'!F49</f>
        <v>91301995</v>
      </c>
      <c r="G13" s="112">
        <f>'Measure 1 Budget'!G60+'Measure 2 Budget'!G50+'Measure 3 Budget'!G50+'Measure 4 Budget'!G49</f>
        <v>91301995</v>
      </c>
      <c r="H13" s="112">
        <f>'Measure 1 Budget'!H60+'Measure 2 Budget'!H50+'Measure 3 Budget'!H50+'Measure 4 Budget'!H49</f>
        <v>91301995</v>
      </c>
      <c r="I13" s="111"/>
      <c r="J13" s="112">
        <f t="shared" si="0"/>
        <v>456509975</v>
      </c>
    </row>
    <row r="14" spans="2:39" ht="14.4" x14ac:dyDescent="0.3">
      <c r="B14" s="62"/>
      <c r="C14" s="14" t="s">
        <v>19</v>
      </c>
      <c r="D14" s="113">
        <f>D13+D12+D11+D10+D9+D8+D7</f>
        <v>93316924</v>
      </c>
      <c r="E14" s="113">
        <f>E13+E12+E11+E10+E9+E8+E7</f>
        <v>93661001</v>
      </c>
      <c r="F14" s="113">
        <f>F13+F12+F11+F10+F9+F8+F7</f>
        <v>94243542</v>
      </c>
      <c r="G14" s="113">
        <f>G13+G12+G11+G10+G9+G8+G7</f>
        <v>95531027</v>
      </c>
      <c r="H14" s="113">
        <f>H13+H12+H11+H10+H9+H8+H7</f>
        <v>97619882</v>
      </c>
      <c r="I14" s="101"/>
      <c r="J14" s="113">
        <f t="shared" si="0"/>
        <v>474372376</v>
      </c>
    </row>
    <row r="15" spans="2:39" ht="14.4" x14ac:dyDescent="0.3">
      <c r="B15" s="78"/>
      <c r="D15"/>
      <c r="E15"/>
      <c r="H15"/>
      <c r="I15"/>
      <c r="J15" s="81" t="s">
        <v>20</v>
      </c>
    </row>
    <row r="16" spans="2:39" ht="20.100000000000001" customHeight="1" x14ac:dyDescent="0.3">
      <c r="B16" s="78"/>
      <c r="C16" s="14" t="s">
        <v>21</v>
      </c>
      <c r="D16" s="67">
        <f>'Measure 1 Budget'!D67+'Measure 2 Budget'!D56+'Measure 3 Budget'!D56+'Measure 4 Budget'!D55+'Measure 5 Budget'!D55</f>
        <v>269019</v>
      </c>
      <c r="E16" s="67">
        <f>'Measure 1 Budget'!E67+'Measure 2 Budget'!E56+'Measure 3 Budget'!E56+'Measure 4 Budget'!E55</f>
        <v>277994</v>
      </c>
      <c r="F16" s="67">
        <f>'Measure 1 Budget'!F67+'Measure 2 Budget'!F56+'Measure 3 Budget'!F56+'Measure 4 Budget'!F55</f>
        <v>287099</v>
      </c>
      <c r="G16" s="67">
        <f>'Measure 1 Budget'!G67+'Measure 2 Budget'!G56+'Measure 3 Budget'!G56+'Measure 4 Budget'!G55</f>
        <v>297587</v>
      </c>
      <c r="H16" s="67">
        <f>'Measure 1 Budget'!H67+'Measure 2 Budget'!H56+'Measure 3 Budget'!H56+'Measure 4 Budget'!H55</f>
        <v>308459</v>
      </c>
      <c r="J16" s="110">
        <f>SUM(D16:H16)</f>
        <v>1440158</v>
      </c>
    </row>
    <row r="17" spans="2:10" thickBot="1" x14ac:dyDescent="0.35">
      <c r="B17" s="78"/>
      <c r="D17"/>
      <c r="E17"/>
      <c r="H17"/>
      <c r="I17"/>
      <c r="J17" s="81" t="s">
        <v>20</v>
      </c>
    </row>
    <row r="18" spans="2:10" ht="30.9" customHeight="1" thickBot="1" x14ac:dyDescent="0.35">
      <c r="B18" s="77" t="s">
        <v>22</v>
      </c>
      <c r="C18" s="63"/>
      <c r="D18" s="64">
        <f>D14+D16</f>
        <v>93585943</v>
      </c>
      <c r="E18" s="64">
        <f>E14+E16</f>
        <v>93938995</v>
      </c>
      <c r="F18" s="64">
        <f>F14+F16</f>
        <v>94530641</v>
      </c>
      <c r="G18" s="64">
        <f>G14+G16</f>
        <v>95828614</v>
      </c>
      <c r="H18" s="64">
        <f>H14+H16</f>
        <v>97928341</v>
      </c>
      <c r="I18" s="65"/>
      <c r="J18" s="82">
        <f>J14+J16</f>
        <v>475812534</v>
      </c>
    </row>
    <row r="19" spans="2:10" s="1" customFormat="1" ht="14.4" x14ac:dyDescent="0.3">
      <c r="B19" s="51"/>
      <c r="C19"/>
      <c r="D19" s="51"/>
      <c r="E19" s="3"/>
      <c r="F19"/>
      <c r="G19"/>
      <c r="H19" s="3"/>
      <c r="I19" s="52"/>
      <c r="J19"/>
    </row>
    <row r="20" spans="2:10" ht="15" customHeight="1" x14ac:dyDescent="0.3">
      <c r="B20" s="51"/>
    </row>
    <row r="21" spans="2:10" ht="15" customHeight="1" x14ac:dyDescent="0.35">
      <c r="B21" s="53" t="s">
        <v>23</v>
      </c>
      <c r="C21" s="54"/>
      <c r="D21" s="54"/>
      <c r="E21" s="125"/>
      <c r="F21" s="125"/>
      <c r="H21"/>
      <c r="I21"/>
    </row>
    <row r="22" spans="2:10" ht="29.1" customHeight="1" x14ac:dyDescent="0.3">
      <c r="B22" s="55" t="s">
        <v>24</v>
      </c>
      <c r="C22" s="55" t="s">
        <v>25</v>
      </c>
      <c r="D22" s="66" t="s">
        <v>26</v>
      </c>
      <c r="E22" s="126" t="s">
        <v>27</v>
      </c>
      <c r="F22" s="126"/>
      <c r="H22"/>
      <c r="I22"/>
    </row>
    <row r="23" spans="2:10" ht="15" customHeight="1" x14ac:dyDescent="0.3">
      <c r="B23" s="60">
        <v>1</v>
      </c>
      <c r="C23" s="114" t="s">
        <v>111</v>
      </c>
      <c r="D23" s="115">
        <f>'Measure 1 Budget'!J69</f>
        <v>475812534</v>
      </c>
      <c r="E23" s="124">
        <f>D23/D$25</f>
        <v>1</v>
      </c>
      <c r="F23" s="124"/>
      <c r="H23"/>
      <c r="I23"/>
    </row>
    <row r="24" spans="2:10" ht="15" customHeight="1" x14ac:dyDescent="0.3">
      <c r="B24" s="60"/>
      <c r="C24" s="112"/>
      <c r="D24" s="115"/>
      <c r="E24" s="124"/>
      <c r="F24" s="124"/>
      <c r="H24"/>
      <c r="I24"/>
    </row>
    <row r="25" spans="2:10" ht="15" customHeight="1" x14ac:dyDescent="0.3">
      <c r="B25" s="60" t="s">
        <v>28</v>
      </c>
      <c r="C25" s="112"/>
      <c r="D25" s="115">
        <f>SUM(D23:D24)</f>
        <v>475812534</v>
      </c>
      <c r="E25" s="124">
        <f>SUM(E23:E24)</f>
        <v>1</v>
      </c>
      <c r="F25" s="124"/>
      <c r="H25"/>
      <c r="I25"/>
    </row>
    <row r="26" spans="2:10" ht="15" customHeight="1" x14ac:dyDescent="0.3">
      <c r="H26"/>
      <c r="I26"/>
    </row>
    <row r="27" spans="2:10" ht="15" customHeight="1" x14ac:dyDescent="0.3">
      <c r="H27"/>
      <c r="I27"/>
    </row>
    <row r="28" spans="2:10" ht="15" customHeight="1" x14ac:dyDescent="0.3">
      <c r="H28"/>
      <c r="I28"/>
    </row>
    <row r="29" spans="2:10" ht="15" customHeight="1" x14ac:dyDescent="0.3">
      <c r="H29"/>
      <c r="I29"/>
    </row>
    <row r="30" spans="2:10" ht="15" customHeight="1" x14ac:dyDescent="0.3">
      <c r="H30"/>
      <c r="I30"/>
    </row>
  </sheetData>
  <mergeCells count="6">
    <mergeCell ref="B3:J3"/>
    <mergeCell ref="E25:F25"/>
    <mergeCell ref="E21:F21"/>
    <mergeCell ref="E22:F22"/>
    <mergeCell ref="E23:F23"/>
    <mergeCell ref="E24:F24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X84"/>
  <sheetViews>
    <sheetView showGridLines="0" tabSelected="1" topLeftCell="A57" zoomScaleNormal="100" workbookViewId="0">
      <selection activeCell="J59" sqref="J59"/>
    </sheetView>
  </sheetViews>
  <sheetFormatPr defaultColWidth="9.109375" defaultRowHeight="14.4" x14ac:dyDescent="0.3"/>
  <cols>
    <col min="1" max="1" width="3.109375" style="8" customWidth="1"/>
    <col min="2" max="2" width="10.109375" style="8" customWidth="1"/>
    <col min="3" max="3" width="35.44140625" style="8" customWidth="1"/>
    <col min="4" max="4" width="15" style="11" customWidth="1"/>
    <col min="5" max="5" width="13.5546875" style="3" customWidth="1"/>
    <col min="6" max="6" width="13" style="8" customWidth="1"/>
    <col min="7" max="7" width="12.5546875" style="8" bestFit="1" customWidth="1"/>
    <col min="8" max="8" width="12.44140625" style="3" customWidth="1"/>
    <col min="9" max="9" width="1.6640625" style="12" customWidth="1"/>
    <col min="10" max="10" width="14.5546875" style="8" bestFit="1" customWidth="1"/>
    <col min="11" max="11" width="10.109375" style="8" customWidth="1"/>
    <col min="12" max="16384" width="9.109375" style="8"/>
  </cols>
  <sheetData>
    <row r="2" spans="2:50" ht="23.4" x14ac:dyDescent="0.45">
      <c r="B2" s="36" t="s">
        <v>29</v>
      </c>
    </row>
    <row r="3" spans="2:50" x14ac:dyDescent="0.3">
      <c r="B3" s="7" t="s">
        <v>74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28.8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ht="28.8" x14ac:dyDescent="0.3">
      <c r="B7" s="83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43.2" x14ac:dyDescent="0.3">
      <c r="B8" s="28"/>
      <c r="C8" s="85" t="s">
        <v>87</v>
      </c>
      <c r="D8" s="86">
        <v>117189</v>
      </c>
      <c r="E8" s="86">
        <v>121099</v>
      </c>
      <c r="F8" s="86">
        <v>125065</v>
      </c>
      <c r="G8" s="86">
        <v>129634</v>
      </c>
      <c r="H8" s="86">
        <v>134370</v>
      </c>
      <c r="I8" s="87"/>
      <c r="J8" s="86">
        <f>SUM(D8:H8)</f>
        <v>627357</v>
      </c>
    </row>
    <row r="9" spans="2:50" s="9" customFormat="1" ht="28.8" x14ac:dyDescent="0.3">
      <c r="B9" s="28"/>
      <c r="C9" s="85" t="s">
        <v>88</v>
      </c>
      <c r="D9" s="86">
        <v>168499</v>
      </c>
      <c r="E9" s="86">
        <v>174121</v>
      </c>
      <c r="F9" s="86">
        <v>179824</v>
      </c>
      <c r="G9" s="86">
        <v>186393</v>
      </c>
      <c r="H9" s="86">
        <v>193203</v>
      </c>
      <c r="I9" s="88"/>
      <c r="J9" s="86">
        <f>SUM(D9:H9)</f>
        <v>902040</v>
      </c>
    </row>
    <row r="10" spans="2:50" s="9" customFormat="1" ht="43.2" x14ac:dyDescent="0.3">
      <c r="B10" s="28"/>
      <c r="C10" s="103" t="s">
        <v>91</v>
      </c>
      <c r="D10" s="100">
        <v>84250</v>
      </c>
      <c r="E10" s="100">
        <v>87060</v>
      </c>
      <c r="F10" s="100">
        <v>89912</v>
      </c>
      <c r="G10" s="100">
        <v>93197</v>
      </c>
      <c r="H10" s="100">
        <v>96601</v>
      </c>
      <c r="I10" s="101"/>
      <c r="J10" s="100">
        <f t="shared" ref="J10:J11" si="0">SUM(D10:H10)</f>
        <v>451020</v>
      </c>
    </row>
    <row r="11" spans="2:50" s="9" customFormat="1" ht="28.8" x14ac:dyDescent="0.3">
      <c r="B11" s="28"/>
      <c r="C11" s="103" t="s">
        <v>85</v>
      </c>
      <c r="D11" s="86">
        <v>68910</v>
      </c>
      <c r="E11" s="86">
        <v>71209</v>
      </c>
      <c r="F11" s="86">
        <v>73541</v>
      </c>
      <c r="G11" s="86">
        <v>76228</v>
      </c>
      <c r="H11" s="86">
        <v>79012</v>
      </c>
      <c r="I11" s="101"/>
      <c r="J11" s="100">
        <f t="shared" si="0"/>
        <v>368900</v>
      </c>
      <c r="K11" s="105"/>
      <c r="L11" s="105"/>
      <c r="M11" s="105"/>
      <c r="N11" s="105"/>
      <c r="O11" s="105"/>
      <c r="P11" s="105"/>
      <c r="Q11" s="105"/>
      <c r="R11" s="105"/>
    </row>
    <row r="12" spans="2:50" s="9" customFormat="1" ht="28.8" x14ac:dyDescent="0.3">
      <c r="B12" s="28"/>
      <c r="C12" s="85" t="s">
        <v>89</v>
      </c>
      <c r="D12" s="86">
        <v>69012</v>
      </c>
      <c r="E12" s="86">
        <v>71314</v>
      </c>
      <c r="F12" s="86">
        <v>73650</v>
      </c>
      <c r="G12" s="86">
        <v>76340</v>
      </c>
      <c r="H12" s="86">
        <v>79129</v>
      </c>
      <c r="I12" s="88"/>
      <c r="J12" s="86">
        <f>SUM(D12:H12)</f>
        <v>369445</v>
      </c>
    </row>
    <row r="13" spans="2:50" s="9" customFormat="1" ht="28.8" x14ac:dyDescent="0.3">
      <c r="B13" s="28"/>
      <c r="C13" s="85" t="s">
        <v>90</v>
      </c>
      <c r="D13" s="86">
        <v>48707</v>
      </c>
      <c r="E13" s="86">
        <v>50332</v>
      </c>
      <c r="F13" s="86">
        <v>51980</v>
      </c>
      <c r="G13" s="86">
        <v>53879</v>
      </c>
      <c r="H13" s="86">
        <v>55848</v>
      </c>
      <c r="I13" s="88"/>
      <c r="J13" s="86">
        <f>SUM(D13:H13)</f>
        <v>260746</v>
      </c>
    </row>
    <row r="14" spans="2:50" s="9" customFormat="1" x14ac:dyDescent="0.3">
      <c r="B14" s="28"/>
      <c r="C14" s="89" t="s">
        <v>12</v>
      </c>
      <c r="D14" s="90">
        <f>SUM(D8:D13)</f>
        <v>556567</v>
      </c>
      <c r="E14" s="90">
        <f>SUM(E8:E13)</f>
        <v>575135</v>
      </c>
      <c r="F14" s="90">
        <f>SUM(F8:F13)</f>
        <v>593972</v>
      </c>
      <c r="G14" s="90">
        <f>SUM(G8:G13)</f>
        <v>615671</v>
      </c>
      <c r="H14" s="90">
        <f>SUM(H8:H13)</f>
        <v>638163</v>
      </c>
      <c r="I14" s="88"/>
      <c r="J14" s="90">
        <f>SUM(J8:J13)</f>
        <v>2979508</v>
      </c>
    </row>
    <row r="15" spans="2:50" s="9" customFormat="1" x14ac:dyDescent="0.3">
      <c r="B15" s="28"/>
      <c r="C15" s="19" t="s">
        <v>32</v>
      </c>
      <c r="D15" s="18" t="s">
        <v>31</v>
      </c>
      <c r="E15" s="15"/>
      <c r="F15" s="15"/>
      <c r="G15" s="15"/>
      <c r="H15" s="15"/>
      <c r="I15" s="12"/>
      <c r="J15" s="13" t="s">
        <v>31</v>
      </c>
    </row>
    <row r="16" spans="2:50" s="9" customFormat="1" ht="28.8" x14ac:dyDescent="0.3">
      <c r="B16" s="28"/>
      <c r="C16" s="99" t="s">
        <v>84</v>
      </c>
      <c r="D16" s="100">
        <f>ROUND(0.7275*D14,0)</f>
        <v>404902</v>
      </c>
      <c r="E16" s="100">
        <f>ROUND(0.7275*E14,0)</f>
        <v>418411</v>
      </c>
      <c r="F16" s="100">
        <f>ROUND(0.7275*F14,0)</f>
        <v>432115</v>
      </c>
      <c r="G16" s="100">
        <f>ROUND(0.7275*G14,0)</f>
        <v>447901</v>
      </c>
      <c r="H16" s="100">
        <f>ROUND(0.7275*H14,0)</f>
        <v>464264</v>
      </c>
      <c r="I16" s="12"/>
      <c r="J16" s="100">
        <f>SUM(D16:H16)</f>
        <v>2167593</v>
      </c>
    </row>
    <row r="17" spans="2:10" s="9" customFormat="1" x14ac:dyDescent="0.3">
      <c r="B17" s="28"/>
      <c r="C17" s="99"/>
      <c r="D17" s="20"/>
      <c r="E17" s="20"/>
      <c r="F17" s="20"/>
      <c r="G17" s="20"/>
      <c r="H17" s="20"/>
      <c r="I17" s="12"/>
      <c r="J17" s="20">
        <f t="shared" ref="J17:J18" si="1">SUM(D17:H17)</f>
        <v>0</v>
      </c>
    </row>
    <row r="18" spans="2:10" s="9" customFormat="1" x14ac:dyDescent="0.3">
      <c r="B18" s="28"/>
      <c r="C18" s="15"/>
      <c r="D18" s="20"/>
      <c r="E18" s="16"/>
      <c r="F18" s="16"/>
      <c r="G18" s="16"/>
      <c r="H18" s="16"/>
      <c r="I18" s="12"/>
      <c r="J18" s="20">
        <f t="shared" si="1"/>
        <v>0</v>
      </c>
    </row>
    <row r="19" spans="2:10" s="9" customFormat="1" x14ac:dyDescent="0.3">
      <c r="B19" s="28"/>
      <c r="C19" s="14" t="s">
        <v>13</v>
      </c>
      <c r="D19" s="90">
        <f>SUM(D16:D18)</f>
        <v>404902</v>
      </c>
      <c r="E19" s="90">
        <f t="shared" ref="E19:J19" si="2">SUM(E16:E18)</f>
        <v>418411</v>
      </c>
      <c r="F19" s="90">
        <f t="shared" si="2"/>
        <v>432115</v>
      </c>
      <c r="G19" s="90">
        <f t="shared" si="2"/>
        <v>447901</v>
      </c>
      <c r="H19" s="90">
        <f t="shared" si="2"/>
        <v>464264</v>
      </c>
      <c r="I19" s="101"/>
      <c r="J19" s="90">
        <f t="shared" si="2"/>
        <v>2167593</v>
      </c>
    </row>
    <row r="20" spans="2:10" s="9" customFormat="1" x14ac:dyDescent="0.3">
      <c r="B20" s="28"/>
      <c r="C20" s="19" t="s">
        <v>33</v>
      </c>
      <c r="D20" s="18" t="s">
        <v>31</v>
      </c>
      <c r="E20" s="15"/>
      <c r="F20" s="15"/>
      <c r="G20" s="15"/>
      <c r="H20" s="15"/>
      <c r="I20" s="12"/>
      <c r="J20" s="13" t="s">
        <v>31</v>
      </c>
    </row>
    <row r="21" spans="2:10" s="9" customFormat="1" ht="28.8" x14ac:dyDescent="0.3">
      <c r="B21" s="28"/>
      <c r="C21" s="91" t="s">
        <v>80</v>
      </c>
      <c r="D21" s="86" t="s">
        <v>35</v>
      </c>
      <c r="E21" s="86" t="s">
        <v>35</v>
      </c>
      <c r="F21" s="86" t="s">
        <v>35</v>
      </c>
      <c r="G21" s="86"/>
      <c r="H21" s="86"/>
      <c r="I21" s="88"/>
      <c r="J21" s="86"/>
    </row>
    <row r="22" spans="2:10" s="9" customFormat="1" ht="28.8" x14ac:dyDescent="0.3">
      <c r="B22" s="28"/>
      <c r="C22" s="85" t="s">
        <v>96</v>
      </c>
      <c r="D22" s="86">
        <v>3200</v>
      </c>
      <c r="E22" s="86">
        <v>3200</v>
      </c>
      <c r="F22" s="86">
        <v>3200</v>
      </c>
      <c r="G22" s="86">
        <v>3200</v>
      </c>
      <c r="H22" s="86">
        <v>3200</v>
      </c>
      <c r="I22" s="87"/>
      <c r="J22" s="86">
        <f>SUM(D22:H22)</f>
        <v>16000</v>
      </c>
    </row>
    <row r="23" spans="2:10" s="9" customFormat="1" ht="28.8" x14ac:dyDescent="0.3">
      <c r="B23" s="28"/>
      <c r="C23" s="85" t="s">
        <v>98</v>
      </c>
      <c r="D23" s="86">
        <v>280</v>
      </c>
      <c r="E23" s="86">
        <v>280</v>
      </c>
      <c r="F23" s="86">
        <v>280</v>
      </c>
      <c r="G23" s="86">
        <v>280</v>
      </c>
      <c r="H23" s="86">
        <v>280</v>
      </c>
      <c r="I23" s="87"/>
      <c r="J23" s="86">
        <f t="shared" ref="J23:J28" si="3">SUM(D23:H23)</f>
        <v>1400</v>
      </c>
    </row>
    <row r="24" spans="2:10" s="9" customFormat="1" ht="28.8" x14ac:dyDescent="0.3">
      <c r="B24" s="28"/>
      <c r="C24" s="85" t="s">
        <v>93</v>
      </c>
      <c r="D24" s="86">
        <v>4000</v>
      </c>
      <c r="E24" s="86">
        <v>4000</v>
      </c>
      <c r="F24" s="86">
        <v>4000</v>
      </c>
      <c r="G24" s="86">
        <v>4000</v>
      </c>
      <c r="H24" s="86">
        <v>4000</v>
      </c>
      <c r="I24" s="87"/>
      <c r="J24" s="86">
        <f t="shared" si="3"/>
        <v>20000</v>
      </c>
    </row>
    <row r="25" spans="2:10" s="9" customFormat="1" ht="28.8" x14ac:dyDescent="0.3">
      <c r="B25" s="28"/>
      <c r="C25" s="85" t="s">
        <v>94</v>
      </c>
      <c r="D25" s="86">
        <v>1120</v>
      </c>
      <c r="E25" s="86">
        <v>1120</v>
      </c>
      <c r="F25" s="86">
        <v>1120</v>
      </c>
      <c r="G25" s="86">
        <v>1120</v>
      </c>
      <c r="H25" s="86">
        <v>1120</v>
      </c>
      <c r="I25" s="87"/>
      <c r="J25" s="86">
        <f t="shared" si="3"/>
        <v>5600</v>
      </c>
    </row>
    <row r="26" spans="2:10" s="9" customFormat="1" x14ac:dyDescent="0.3">
      <c r="B26" s="28"/>
      <c r="C26" s="85" t="s">
        <v>102</v>
      </c>
      <c r="D26" s="86">
        <v>200</v>
      </c>
      <c r="E26" s="86">
        <v>200</v>
      </c>
      <c r="F26" s="86">
        <v>200</v>
      </c>
      <c r="G26" s="86">
        <v>200</v>
      </c>
      <c r="H26" s="86">
        <v>200</v>
      </c>
      <c r="I26" s="87"/>
      <c r="J26" s="86">
        <f t="shared" si="3"/>
        <v>1000</v>
      </c>
    </row>
    <row r="27" spans="2:10" s="9" customFormat="1" ht="28.8" x14ac:dyDescent="0.3">
      <c r="B27" s="28"/>
      <c r="C27" s="85" t="s">
        <v>101</v>
      </c>
      <c r="D27" s="86">
        <v>160</v>
      </c>
      <c r="E27" s="86">
        <v>160</v>
      </c>
      <c r="F27" s="86">
        <v>160</v>
      </c>
      <c r="G27" s="86">
        <v>160</v>
      </c>
      <c r="H27" s="86">
        <v>160</v>
      </c>
      <c r="I27" s="87"/>
      <c r="J27" s="86">
        <f t="shared" si="3"/>
        <v>800</v>
      </c>
    </row>
    <row r="28" spans="2:10" s="9" customFormat="1" ht="28.8" x14ac:dyDescent="0.3">
      <c r="B28" s="28"/>
      <c r="C28" s="85" t="s">
        <v>95</v>
      </c>
      <c r="D28" s="86">
        <v>500</v>
      </c>
      <c r="E28" s="86">
        <v>500</v>
      </c>
      <c r="F28" s="86">
        <v>500</v>
      </c>
      <c r="G28" s="86">
        <v>500</v>
      </c>
      <c r="H28" s="86">
        <v>500</v>
      </c>
      <c r="I28" s="87"/>
      <c r="J28" s="86">
        <f t="shared" si="3"/>
        <v>2500</v>
      </c>
    </row>
    <row r="29" spans="2:10" s="9" customFormat="1" x14ac:dyDescent="0.3">
      <c r="B29" s="28"/>
      <c r="C29" s="89" t="s">
        <v>14</v>
      </c>
      <c r="D29" s="90">
        <f>SUM(D22:D28)</f>
        <v>9460</v>
      </c>
      <c r="E29" s="90">
        <f t="shared" ref="E29:H29" si="4">SUM(E22:E28)</f>
        <v>9460</v>
      </c>
      <c r="F29" s="90">
        <f t="shared" si="4"/>
        <v>9460</v>
      </c>
      <c r="G29" s="90">
        <f t="shared" si="4"/>
        <v>9460</v>
      </c>
      <c r="H29" s="90">
        <f t="shared" si="4"/>
        <v>9460</v>
      </c>
      <c r="I29" s="88"/>
      <c r="J29" s="90">
        <f>SUM(J21:J28)</f>
        <v>47300</v>
      </c>
    </row>
    <row r="30" spans="2:10" s="9" customFormat="1" x14ac:dyDescent="0.3">
      <c r="B30" s="28"/>
      <c r="C30" s="19" t="s">
        <v>34</v>
      </c>
      <c r="D30" s="20"/>
      <c r="E30" s="15"/>
      <c r="F30" s="15"/>
      <c r="G30" s="15"/>
      <c r="H30" s="15"/>
      <c r="I30" s="12"/>
      <c r="J30" s="20" t="s">
        <v>20</v>
      </c>
    </row>
    <row r="31" spans="2:10" s="9" customFormat="1" x14ac:dyDescent="0.3">
      <c r="B31" s="28"/>
      <c r="C31" s="31"/>
      <c r="D31" s="20"/>
      <c r="E31" s="15"/>
      <c r="F31" s="15"/>
      <c r="G31" s="15"/>
      <c r="H31" s="15"/>
      <c r="I31" s="12"/>
      <c r="J31" s="20">
        <f>SUM(D31:H31)</f>
        <v>0</v>
      </c>
    </row>
    <row r="32" spans="2:10" s="9" customFormat="1" x14ac:dyDescent="0.3">
      <c r="B32" s="28" t="s">
        <v>35</v>
      </c>
      <c r="C32" s="34" t="s">
        <v>35</v>
      </c>
      <c r="D32" s="18" t="s">
        <v>31</v>
      </c>
      <c r="E32" s="15"/>
      <c r="F32" s="15"/>
      <c r="G32" s="15"/>
      <c r="H32" s="15"/>
      <c r="I32" s="12"/>
      <c r="J32" s="20">
        <f t="shared" ref="J32:J36" si="5">SUM(D32:H32)</f>
        <v>0</v>
      </c>
    </row>
    <row r="33" spans="2:10" s="9" customFormat="1" x14ac:dyDescent="0.3">
      <c r="B33" s="28"/>
      <c r="C33" s="14" t="s">
        <v>15</v>
      </c>
      <c r="D33" s="17">
        <f>SUM(D31:D32)</f>
        <v>0</v>
      </c>
      <c r="E33" s="17">
        <f t="shared" ref="E33:H33" si="6">SUM(E31:E32)</f>
        <v>0</v>
      </c>
      <c r="F33" s="17">
        <f t="shared" si="6"/>
        <v>0</v>
      </c>
      <c r="G33" s="17">
        <f t="shared" si="6"/>
        <v>0</v>
      </c>
      <c r="H33" s="17">
        <f t="shared" si="6"/>
        <v>0</v>
      </c>
      <c r="I33" s="12"/>
      <c r="J33" s="21">
        <f>SUM(J31:J32)</f>
        <v>0</v>
      </c>
    </row>
    <row r="34" spans="2:10" s="9" customFormat="1" x14ac:dyDescent="0.3">
      <c r="B34" s="28"/>
      <c r="C34" s="19" t="s">
        <v>36</v>
      </c>
      <c r="D34" s="18" t="s">
        <v>31</v>
      </c>
      <c r="E34" s="15"/>
      <c r="F34" s="15"/>
      <c r="G34" s="15"/>
      <c r="H34" s="15"/>
      <c r="I34" s="12"/>
      <c r="J34" s="20"/>
    </row>
    <row r="35" spans="2:10" s="9" customFormat="1" x14ac:dyDescent="0.3">
      <c r="B35" s="28"/>
      <c r="C35" s="85" t="s">
        <v>97</v>
      </c>
      <c r="D35" s="86">
        <v>28000</v>
      </c>
      <c r="E35" s="86"/>
      <c r="F35" s="86"/>
      <c r="G35" s="86"/>
      <c r="H35" s="86"/>
      <c r="I35" s="87"/>
      <c r="J35" s="86">
        <f t="shared" si="5"/>
        <v>28000</v>
      </c>
    </row>
    <row r="36" spans="2:10" s="9" customFormat="1" ht="28.8" x14ac:dyDescent="0.3">
      <c r="B36" s="28"/>
      <c r="C36" s="85" t="s">
        <v>75</v>
      </c>
      <c r="D36" s="86">
        <v>1000</v>
      </c>
      <c r="E36" s="86">
        <v>1000</v>
      </c>
      <c r="F36" s="86">
        <v>1000</v>
      </c>
      <c r="G36" s="86">
        <v>1000</v>
      </c>
      <c r="H36" s="86">
        <v>1000</v>
      </c>
      <c r="I36" s="88"/>
      <c r="J36" s="86">
        <f t="shared" si="5"/>
        <v>5000</v>
      </c>
    </row>
    <row r="37" spans="2:10" s="9" customFormat="1" x14ac:dyDescent="0.3">
      <c r="B37" s="28"/>
      <c r="C37" s="14" t="s">
        <v>16</v>
      </c>
      <c r="D37" s="21">
        <f>SUM(D35:D36)</f>
        <v>29000</v>
      </c>
      <c r="E37" s="21">
        <f t="shared" ref="E37:H37" si="7">SUM(E35:E36)</f>
        <v>1000</v>
      </c>
      <c r="F37" s="21">
        <f t="shared" si="7"/>
        <v>1000</v>
      </c>
      <c r="G37" s="21">
        <f t="shared" si="7"/>
        <v>1000</v>
      </c>
      <c r="H37" s="21">
        <f t="shared" si="7"/>
        <v>1000</v>
      </c>
      <c r="I37" s="12"/>
      <c r="J37" s="21">
        <f>SUM(J35:J36)</f>
        <v>33000</v>
      </c>
    </row>
    <row r="38" spans="2:10" s="9" customFormat="1" x14ac:dyDescent="0.3">
      <c r="B38" s="28"/>
      <c r="C38" s="19" t="s">
        <v>37</v>
      </c>
      <c r="D38" s="20"/>
      <c r="E38" s="20"/>
      <c r="F38" s="20"/>
      <c r="G38" s="20"/>
      <c r="H38" s="20"/>
      <c r="I38" s="12"/>
      <c r="J38" s="20"/>
    </row>
    <row r="39" spans="2:10" s="9" customFormat="1" ht="72" x14ac:dyDescent="0.3">
      <c r="B39" s="28"/>
      <c r="C39" s="106" t="s">
        <v>110</v>
      </c>
      <c r="D39" s="107">
        <v>200000</v>
      </c>
      <c r="E39" s="107">
        <v>350000</v>
      </c>
      <c r="F39" s="107">
        <v>650000</v>
      </c>
      <c r="G39" s="107">
        <v>1300000</v>
      </c>
      <c r="H39" s="107">
        <v>2500000</v>
      </c>
      <c r="I39" s="108"/>
      <c r="J39" s="107">
        <f>SUM(D39:H39)</f>
        <v>5000000</v>
      </c>
    </row>
    <row r="40" spans="2:10" s="9" customFormat="1" ht="72" x14ac:dyDescent="0.3">
      <c r="B40" s="28"/>
      <c r="C40" s="85" t="s">
        <v>103</v>
      </c>
      <c r="D40" s="100">
        <v>150000</v>
      </c>
      <c r="E40" s="100">
        <v>300000</v>
      </c>
      <c r="F40" s="100">
        <v>600000</v>
      </c>
      <c r="G40" s="100">
        <v>1200000</v>
      </c>
      <c r="H40" s="100">
        <v>2000000</v>
      </c>
      <c r="I40" s="102"/>
      <c r="J40" s="100">
        <f t="shared" ref="J40" si="8">SUM(D40:H40)</f>
        <v>4250000</v>
      </c>
    </row>
    <row r="41" spans="2:10" s="9" customFormat="1" ht="43.2" x14ac:dyDescent="0.3">
      <c r="B41" s="28"/>
      <c r="C41" s="85" t="s">
        <v>104</v>
      </c>
      <c r="D41" s="100">
        <v>250000</v>
      </c>
      <c r="E41" s="100">
        <v>250000</v>
      </c>
      <c r="F41" s="100">
        <v>250000</v>
      </c>
      <c r="G41" s="100">
        <v>250000</v>
      </c>
      <c r="H41" s="100">
        <v>250000</v>
      </c>
      <c r="I41" s="102"/>
      <c r="J41" s="100">
        <f>SUM(D41:H41)</f>
        <v>1250000</v>
      </c>
    </row>
    <row r="42" spans="2:10" s="9" customFormat="1" ht="72" x14ac:dyDescent="0.3">
      <c r="B42" s="28"/>
      <c r="C42" s="85" t="s">
        <v>105</v>
      </c>
      <c r="D42" s="100">
        <v>400000</v>
      </c>
      <c r="E42" s="100">
        <v>400000</v>
      </c>
      <c r="F42" s="100">
        <v>400000</v>
      </c>
      <c r="G42" s="100">
        <v>400000</v>
      </c>
      <c r="H42" s="100">
        <v>400000</v>
      </c>
      <c r="I42" s="102"/>
      <c r="J42" s="100">
        <f>SUM(D42:H42)</f>
        <v>2000000</v>
      </c>
    </row>
    <row r="43" spans="2:10" s="9" customFormat="1" ht="28.8" x14ac:dyDescent="0.3">
      <c r="B43" s="28"/>
      <c r="C43" s="85" t="s">
        <v>76</v>
      </c>
      <c r="D43" s="100"/>
      <c r="E43" s="100">
        <v>50000</v>
      </c>
      <c r="F43" s="100"/>
      <c r="G43" s="100"/>
      <c r="H43" s="100">
        <v>50000</v>
      </c>
      <c r="I43" s="102"/>
      <c r="J43" s="100">
        <f t="shared" ref="J43" si="9">SUM(D43:H43)</f>
        <v>100000</v>
      </c>
    </row>
    <row r="44" spans="2:10" s="9" customFormat="1" ht="57.6" x14ac:dyDescent="0.3">
      <c r="B44" s="28"/>
      <c r="C44" s="85" t="s">
        <v>82</v>
      </c>
      <c r="D44" s="100">
        <v>15000</v>
      </c>
      <c r="E44" s="100">
        <v>5000</v>
      </c>
      <c r="F44" s="100">
        <v>5000</v>
      </c>
      <c r="G44" s="100">
        <v>5000</v>
      </c>
      <c r="H44" s="100">
        <v>5000</v>
      </c>
      <c r="I44" s="101"/>
      <c r="J44" s="100">
        <f>SUM(D44:H44)</f>
        <v>35000</v>
      </c>
    </row>
    <row r="45" spans="2:10" s="9" customFormat="1" x14ac:dyDescent="0.3">
      <c r="B45" s="28"/>
      <c r="C45" s="14" t="s">
        <v>17</v>
      </c>
      <c r="D45" s="21">
        <f>SUM(D39:D44)</f>
        <v>1015000</v>
      </c>
      <c r="E45" s="21">
        <f>SUM(E39:E44)</f>
        <v>1355000</v>
      </c>
      <c r="F45" s="21">
        <f>SUM(F39:F44)</f>
        <v>1905000</v>
      </c>
      <c r="G45" s="21">
        <f>SUM(G39:G44)</f>
        <v>3155000</v>
      </c>
      <c r="H45" s="21">
        <f>SUM(H39:H44)</f>
        <v>5205000</v>
      </c>
      <c r="I45" s="12"/>
      <c r="J45" s="21">
        <f>SUM(J39:J44)</f>
        <v>12635000</v>
      </c>
    </row>
    <row r="46" spans="2:10" s="9" customFormat="1" x14ac:dyDescent="0.3">
      <c r="B46" s="28"/>
      <c r="C46" s="19" t="s">
        <v>38</v>
      </c>
      <c r="D46" s="93" t="s">
        <v>31</v>
      </c>
      <c r="E46" s="93"/>
      <c r="F46" s="93"/>
      <c r="G46" s="93"/>
      <c r="H46" s="93"/>
      <c r="I46" s="94"/>
      <c r="J46" s="93"/>
    </row>
    <row r="47" spans="2:10" s="9" customFormat="1" x14ac:dyDescent="0.3">
      <c r="B47" s="28"/>
      <c r="C47" s="84" t="s">
        <v>81</v>
      </c>
      <c r="D47" s="93"/>
      <c r="E47" s="93"/>
      <c r="F47" s="93"/>
      <c r="G47" s="93"/>
      <c r="H47" s="93"/>
      <c r="I47" s="94"/>
      <c r="J47" s="93"/>
    </row>
    <row r="48" spans="2:10" s="9" customFormat="1" ht="48" customHeight="1" x14ac:dyDescent="0.3">
      <c r="B48" s="28"/>
      <c r="C48" s="109" t="s">
        <v>99</v>
      </c>
      <c r="D48" s="97">
        <v>750</v>
      </c>
      <c r="E48" s="97">
        <v>750</v>
      </c>
      <c r="F48" s="97">
        <v>750</v>
      </c>
      <c r="G48" s="97">
        <v>750</v>
      </c>
      <c r="H48" s="97">
        <v>750</v>
      </c>
      <c r="I48" s="94"/>
      <c r="J48" s="97">
        <f>SUM(D48:H48)</f>
        <v>3750</v>
      </c>
    </row>
    <row r="49" spans="2:10" s="9" customFormat="1" ht="43.2" x14ac:dyDescent="0.3">
      <c r="B49" s="28"/>
      <c r="C49" s="33" t="s">
        <v>100</v>
      </c>
      <c r="D49" s="97">
        <v>210</v>
      </c>
      <c r="E49" s="97">
        <v>210</v>
      </c>
      <c r="F49" s="97">
        <v>210</v>
      </c>
      <c r="G49" s="97">
        <v>210</v>
      </c>
      <c r="H49" s="97">
        <v>210</v>
      </c>
      <c r="I49" s="94"/>
      <c r="J49" s="97">
        <f>SUM(D49:H49)</f>
        <v>1050</v>
      </c>
    </row>
    <row r="50" spans="2:10" s="9" customFormat="1" ht="43.2" x14ac:dyDescent="0.3">
      <c r="B50" s="28"/>
      <c r="C50" s="84" t="s">
        <v>83</v>
      </c>
      <c r="D50" s="97"/>
      <c r="E50" s="97"/>
      <c r="F50" s="97"/>
      <c r="G50" s="97"/>
      <c r="H50" s="97"/>
      <c r="I50" s="98"/>
      <c r="J50" s="97"/>
    </row>
    <row r="51" spans="2:10" s="9" customFormat="1" ht="48" customHeight="1" x14ac:dyDescent="0.3">
      <c r="B51" s="28"/>
      <c r="C51" s="33" t="s">
        <v>78</v>
      </c>
      <c r="D51" s="97">
        <v>20000000</v>
      </c>
      <c r="E51" s="97">
        <v>20000000</v>
      </c>
      <c r="F51" s="97">
        <v>20000000</v>
      </c>
      <c r="G51" s="97">
        <v>20000000</v>
      </c>
      <c r="H51" s="97">
        <v>20000000</v>
      </c>
      <c r="I51" s="98"/>
      <c r="J51" s="97">
        <f>SUM(D51:H51)</f>
        <v>100000000</v>
      </c>
    </row>
    <row r="52" spans="2:10" s="9" customFormat="1" ht="57.6" x14ac:dyDescent="0.3">
      <c r="B52" s="28"/>
      <c r="C52" s="33" t="s">
        <v>79</v>
      </c>
      <c r="D52" s="97">
        <v>60000000</v>
      </c>
      <c r="E52" s="97">
        <v>60000000</v>
      </c>
      <c r="F52" s="97">
        <v>60000000</v>
      </c>
      <c r="G52" s="97">
        <v>60000000</v>
      </c>
      <c r="H52" s="97">
        <v>60000000</v>
      </c>
      <c r="I52" s="98"/>
      <c r="J52" s="97">
        <f>SUM(D52:H52)</f>
        <v>300000000</v>
      </c>
    </row>
    <row r="53" spans="2:10" s="9" customFormat="1" x14ac:dyDescent="0.3">
      <c r="B53" s="28"/>
      <c r="C53" s="91" t="s">
        <v>77</v>
      </c>
      <c r="D53" s="95"/>
      <c r="E53" s="95"/>
      <c r="F53" s="95"/>
      <c r="G53" s="95"/>
      <c r="H53" s="95"/>
      <c r="I53" s="96"/>
      <c r="J53" s="95"/>
    </row>
    <row r="54" spans="2:10" s="9" customFormat="1" ht="72" x14ac:dyDescent="0.3">
      <c r="B54" s="28"/>
      <c r="C54" s="33" t="s">
        <v>86</v>
      </c>
      <c r="D54" s="97">
        <v>8000000</v>
      </c>
      <c r="E54" s="97">
        <v>8000000</v>
      </c>
      <c r="F54" s="97">
        <v>8000000</v>
      </c>
      <c r="G54" s="97">
        <v>8000000</v>
      </c>
      <c r="H54" s="97">
        <v>8000000</v>
      </c>
      <c r="I54" s="98"/>
      <c r="J54" s="97">
        <f t="shared" ref="J54:J59" si="10">SUM(D54:H54)</f>
        <v>40000000</v>
      </c>
    </row>
    <row r="55" spans="2:10" s="9" customFormat="1" ht="31.5" customHeight="1" x14ac:dyDescent="0.3">
      <c r="B55" s="28"/>
      <c r="C55" s="106" t="s">
        <v>109</v>
      </c>
      <c r="D55" s="86">
        <v>820000</v>
      </c>
      <c r="E55" s="86">
        <v>820000</v>
      </c>
      <c r="F55" s="86">
        <v>820000</v>
      </c>
      <c r="G55" s="86">
        <v>820000</v>
      </c>
      <c r="H55" s="86">
        <v>820000</v>
      </c>
      <c r="I55" s="88"/>
      <c r="J55" s="86">
        <f t="shared" si="10"/>
        <v>4100000</v>
      </c>
    </row>
    <row r="56" spans="2:10" s="9" customFormat="1" ht="57.6" x14ac:dyDescent="0.3">
      <c r="B56" s="30"/>
      <c r="C56" s="85" t="s">
        <v>107</v>
      </c>
      <c r="D56" s="86">
        <v>800000</v>
      </c>
      <c r="E56" s="86">
        <v>800000</v>
      </c>
      <c r="F56" s="86">
        <v>800000</v>
      </c>
      <c r="G56" s="86">
        <v>800000</v>
      </c>
      <c r="H56" s="86">
        <v>800000</v>
      </c>
      <c r="I56" s="88"/>
      <c r="J56" s="86">
        <f t="shared" si="10"/>
        <v>4000000</v>
      </c>
    </row>
    <row r="57" spans="2:10" s="9" customFormat="1" ht="57.6" x14ac:dyDescent="0.3">
      <c r="B57" s="30"/>
      <c r="C57" s="85" t="s">
        <v>106</v>
      </c>
      <c r="D57" s="86">
        <v>800000</v>
      </c>
      <c r="E57" s="86">
        <v>800000</v>
      </c>
      <c r="F57" s="86">
        <v>800000</v>
      </c>
      <c r="G57" s="86">
        <v>800000</v>
      </c>
      <c r="H57" s="86">
        <v>800000</v>
      </c>
      <c r="I57" s="88"/>
      <c r="J57" s="86">
        <f t="shared" si="10"/>
        <v>4000000</v>
      </c>
    </row>
    <row r="58" spans="2:10" s="9" customFormat="1" ht="43.2" x14ac:dyDescent="0.3">
      <c r="B58" s="30"/>
      <c r="C58" s="92" t="s">
        <v>108</v>
      </c>
      <c r="D58" s="116">
        <v>480000</v>
      </c>
      <c r="E58" s="116">
        <v>480000</v>
      </c>
      <c r="F58" s="116">
        <v>480000</v>
      </c>
      <c r="G58" s="116">
        <v>480000</v>
      </c>
      <c r="H58" s="116">
        <v>480000</v>
      </c>
      <c r="I58" s="88"/>
      <c r="J58" s="116">
        <f t="shared" si="10"/>
        <v>2400000</v>
      </c>
    </row>
    <row r="59" spans="2:10" s="9" customFormat="1" ht="43.2" x14ac:dyDescent="0.3">
      <c r="B59" s="30"/>
      <c r="C59" s="122" t="s">
        <v>112</v>
      </c>
      <c r="D59" s="120">
        <v>401035</v>
      </c>
      <c r="E59" s="120">
        <v>401035</v>
      </c>
      <c r="F59" s="120">
        <v>401035</v>
      </c>
      <c r="G59" s="120">
        <v>401035</v>
      </c>
      <c r="H59" s="120">
        <v>401035</v>
      </c>
      <c r="I59" s="120"/>
      <c r="J59" s="120">
        <f t="shared" si="10"/>
        <v>2005175</v>
      </c>
    </row>
    <row r="60" spans="2:10" s="9" customFormat="1" x14ac:dyDescent="0.3">
      <c r="B60" s="30"/>
      <c r="C60" s="117" t="s">
        <v>18</v>
      </c>
      <c r="D60" s="118">
        <f>SUM(D48:D59)</f>
        <v>91301995</v>
      </c>
      <c r="E60" s="118">
        <f>SUM(E48:E59)</f>
        <v>91301995</v>
      </c>
      <c r="F60" s="118">
        <f>SUM(F48:F59)</f>
        <v>91301995</v>
      </c>
      <c r="G60" s="119">
        <f>SUM(G48:G59)</f>
        <v>91301995</v>
      </c>
      <c r="H60" s="118">
        <f>SUM(H48:H59)</f>
        <v>91301995</v>
      </c>
      <c r="I60" s="12"/>
      <c r="J60" s="119">
        <f>SUM(J48:J59)</f>
        <v>456509975</v>
      </c>
    </row>
    <row r="61" spans="2:10" s="9" customFormat="1" x14ac:dyDescent="0.3">
      <c r="B61" s="62"/>
      <c r="C61" s="14" t="s">
        <v>19</v>
      </c>
      <c r="D61" s="21">
        <f>SUM(D60,D45,D37,D33,D29,D19,D14)</f>
        <v>93316924</v>
      </c>
      <c r="E61" s="21">
        <f>SUM(E60,E45,E37,E33,E29,E19,E14)</f>
        <v>93661001</v>
      </c>
      <c r="F61" s="21">
        <f>SUM(F60,F45,F37,F33,F29,F19,F14)</f>
        <v>94243542</v>
      </c>
      <c r="G61" s="21">
        <f>SUM(G60,G45,G37,G33,G29,G19,G14)</f>
        <v>95531027</v>
      </c>
      <c r="H61" s="21">
        <f>SUM(H60,H45,H37,H33,H29,H19,H14)</f>
        <v>97619882</v>
      </c>
      <c r="I61" s="12"/>
      <c r="J61" s="21">
        <f>SUM(D61:H61)</f>
        <v>474372376</v>
      </c>
    </row>
    <row r="62" spans="2:10" s="9" customFormat="1" x14ac:dyDescent="0.3"/>
    <row r="63" spans="2:10" s="9" customFormat="1" x14ac:dyDescent="0.3">
      <c r="B63" s="29"/>
    </row>
    <row r="64" spans="2:10" s="9" customFormat="1" ht="28.8" x14ac:dyDescent="0.3">
      <c r="B64" s="83" t="s">
        <v>39</v>
      </c>
      <c r="C64" s="22" t="s">
        <v>39</v>
      </c>
      <c r="D64" s="23"/>
      <c r="E64" s="23"/>
      <c r="F64" s="23"/>
      <c r="G64" s="23"/>
      <c r="H64" s="23"/>
      <c r="J64" s="23" t="s">
        <v>20</v>
      </c>
    </row>
    <row r="65" spans="2:10" s="9" customFormat="1" ht="43.2" x14ac:dyDescent="0.3">
      <c r="B65" s="28"/>
      <c r="C65" s="104" t="s">
        <v>92</v>
      </c>
      <c r="D65" s="100">
        <f>ROUND((D14+D19)*0.2798,0)</f>
        <v>269019</v>
      </c>
      <c r="E65" s="100">
        <f>ROUND((E14+E19)*0.2798,0)</f>
        <v>277994</v>
      </c>
      <c r="F65" s="100">
        <f>ROUND((F14+F19)*0.2798,0)</f>
        <v>287099</v>
      </c>
      <c r="G65" s="100">
        <f>ROUND((G14+G19)*0.2798,0)</f>
        <v>297587</v>
      </c>
      <c r="H65" s="100">
        <f>ROUND((H14+H19)*0.2798,0)</f>
        <v>308459</v>
      </c>
      <c r="I65" s="12"/>
      <c r="J65" s="100">
        <f>SUM(D65:H65)</f>
        <v>1440158</v>
      </c>
    </row>
    <row r="66" spans="2:10" s="9" customFormat="1" x14ac:dyDescent="0.3">
      <c r="B66" s="28"/>
      <c r="C66" s="31"/>
      <c r="D66" s="18"/>
      <c r="E66" s="15"/>
      <c r="F66" s="15"/>
      <c r="G66" s="15"/>
      <c r="H66" s="15"/>
      <c r="I66" s="12"/>
      <c r="J66" s="20">
        <f t="shared" ref="J66" si="11">SUM(D66:H66)</f>
        <v>0</v>
      </c>
    </row>
    <row r="67" spans="2:10" s="9" customFormat="1" x14ac:dyDescent="0.3">
      <c r="B67" s="30"/>
      <c r="C67" s="14" t="s">
        <v>21</v>
      </c>
      <c r="D67" s="21">
        <f>SUM(D65:D66)</f>
        <v>269019</v>
      </c>
      <c r="E67" s="21">
        <f t="shared" ref="E67:H67" si="12">SUM(E65:E66)</f>
        <v>277994</v>
      </c>
      <c r="F67" s="21">
        <f t="shared" si="12"/>
        <v>287099</v>
      </c>
      <c r="G67" s="21">
        <f t="shared" si="12"/>
        <v>297587</v>
      </c>
      <c r="H67" s="21">
        <f t="shared" si="12"/>
        <v>308459</v>
      </c>
      <c r="I67" s="12"/>
      <c r="J67" s="21">
        <f>SUM(J65:J66)</f>
        <v>1440158</v>
      </c>
    </row>
    <row r="68" spans="2:10" s="9" customFormat="1" ht="15" thickBot="1" x14ac:dyDescent="0.35">
      <c r="B68" s="29"/>
    </row>
    <row r="69" spans="2:10" s="6" customFormat="1" ht="29.4" thickBot="1" x14ac:dyDescent="0.35">
      <c r="B69" s="24" t="s">
        <v>22</v>
      </c>
      <c r="C69" s="24"/>
      <c r="D69" s="25">
        <f>SUM(D67,D61)</f>
        <v>93585943</v>
      </c>
      <c r="E69" s="25">
        <f>SUM(E67,E61)</f>
        <v>93938995</v>
      </c>
      <c r="F69" s="25">
        <f>SUM(F67,F61)</f>
        <v>94530641</v>
      </c>
      <c r="G69" s="25">
        <f>SUM(G67,G61)</f>
        <v>95828614</v>
      </c>
      <c r="H69" s="25">
        <f>SUM(H67,H61)</f>
        <v>97928341</v>
      </c>
      <c r="I69" s="12"/>
      <c r="J69" s="25">
        <f>SUM(J67,J61)</f>
        <v>475812534</v>
      </c>
    </row>
    <row r="70" spans="2:10" x14ac:dyDescent="0.3">
      <c r="B70" s="11"/>
      <c r="C70" s="9"/>
      <c r="D70" s="9"/>
      <c r="E70" s="9"/>
      <c r="F70" s="9"/>
      <c r="G70" s="9"/>
      <c r="H70" s="9"/>
      <c r="I70" s="9"/>
      <c r="J70" s="9" t="s">
        <v>20</v>
      </c>
    </row>
    <row r="71" spans="2:10" x14ac:dyDescent="0.3">
      <c r="B71" s="11"/>
    </row>
    <row r="72" spans="2:10" x14ac:dyDescent="0.3">
      <c r="B72" s="11"/>
      <c r="E72" s="121"/>
    </row>
    <row r="73" spans="2:10" x14ac:dyDescent="0.3">
      <c r="B73" s="11"/>
    </row>
    <row r="74" spans="2:10" x14ac:dyDescent="0.3">
      <c r="B74" s="11"/>
    </row>
    <row r="75" spans="2:10" x14ac:dyDescent="0.3">
      <c r="B75" s="11"/>
    </row>
    <row r="76" spans="2:10" x14ac:dyDescent="0.3">
      <c r="B76" s="11"/>
    </row>
    <row r="77" spans="2:10" x14ac:dyDescent="0.3">
      <c r="B77" s="11"/>
    </row>
    <row r="78" spans="2:10" x14ac:dyDescent="0.3">
      <c r="B78" s="11"/>
    </row>
    <row r="79" spans="2:10" x14ac:dyDescent="0.3">
      <c r="B79" s="11"/>
    </row>
    <row r="80" spans="2:10" x14ac:dyDescent="0.3">
      <c r="B80" s="11"/>
    </row>
    <row r="81" spans="2:2" x14ac:dyDescent="0.3">
      <c r="B81" s="11"/>
    </row>
    <row r="82" spans="2:2" x14ac:dyDescent="0.3">
      <c r="B82" s="11"/>
    </row>
    <row r="83" spans="2:2" x14ac:dyDescent="0.3">
      <c r="B83" s="11"/>
    </row>
    <row r="84" spans="2:2" x14ac:dyDescent="0.3">
      <c r="B84" s="11"/>
    </row>
  </sheetData>
  <pageMargins left="0.7" right="0.7" top="0.75" bottom="0.75" header="0.3" footer="0.3"/>
  <pageSetup scale="97" fitToHeight="0" orientation="landscape" r:id="rId1"/>
  <ignoredErrors>
    <ignoredError sqref="J35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/>
    </sheetView>
  </sheetViews>
  <sheetFormatPr defaultColWidth="9.109375" defaultRowHeight="14.4" x14ac:dyDescent="0.3"/>
  <cols>
    <col min="1" max="1" width="3.109375" style="8" customWidth="1"/>
    <col min="2" max="2" width="9.6640625" style="8" customWidth="1"/>
    <col min="3" max="3" width="44.44140625" style="8" customWidth="1"/>
    <col min="4" max="4" width="12.88671875" style="11" customWidth="1"/>
    <col min="5" max="5" width="12.44140625" style="3" customWidth="1"/>
    <col min="6" max="6" width="12.6640625" style="8" customWidth="1"/>
    <col min="7" max="7" width="12.88671875" style="8" customWidth="1"/>
    <col min="8" max="8" width="13.44140625" style="3" customWidth="1"/>
    <col min="9" max="9" width="0.88671875" style="12" customWidth="1"/>
    <col min="10" max="10" width="14.44140625" style="8" customWidth="1"/>
    <col min="11" max="11" width="10.109375" style="8" customWidth="1"/>
    <col min="12" max="16384" width="9.109375" style="8"/>
  </cols>
  <sheetData>
    <row r="2" spans="2:50" ht="23.4" x14ac:dyDescent="0.45">
      <c r="B2" s="36" t="s">
        <v>29</v>
      </c>
    </row>
    <row r="3" spans="2:50" x14ac:dyDescent="0.3">
      <c r="B3" s="7" t="s">
        <v>74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28.8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3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3">
      <c r="B12" s="28"/>
      <c r="C12" s="19" t="s">
        <v>32</v>
      </c>
      <c r="D12" s="18" t="s">
        <v>31</v>
      </c>
      <c r="E12" s="15"/>
      <c r="F12" s="15"/>
      <c r="G12" s="15"/>
      <c r="H12" s="15"/>
      <c r="I12" s="12"/>
      <c r="J12" s="13" t="s">
        <v>31</v>
      </c>
    </row>
    <row r="13" spans="2:50" s="9" customFormat="1" x14ac:dyDescent="0.3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3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3">
      <c r="B17" s="28"/>
      <c r="C17" s="19" t="s">
        <v>33</v>
      </c>
      <c r="D17" s="18" t="s">
        <v>31</v>
      </c>
      <c r="E17" s="15"/>
      <c r="F17" s="15"/>
      <c r="G17" s="15"/>
      <c r="H17" s="15"/>
      <c r="I17" s="12"/>
      <c r="J17" s="13" t="s">
        <v>31</v>
      </c>
    </row>
    <row r="18" spans="2:10" s="9" customFormat="1" x14ac:dyDescent="0.3">
      <c r="B18" s="28"/>
      <c r="C18" s="31"/>
      <c r="D18" s="18"/>
      <c r="E18" s="15"/>
      <c r="F18" s="15"/>
      <c r="G18" s="15"/>
      <c r="H18" s="15"/>
      <c r="I18" s="12"/>
      <c r="J18" s="20">
        <f>SUM(D18:H18)</f>
        <v>0</v>
      </c>
    </row>
    <row r="19" spans="2:10" s="9" customFormat="1" x14ac:dyDescent="0.3">
      <c r="B19" s="28"/>
      <c r="C19" s="35"/>
      <c r="D19" s="20"/>
      <c r="E19" s="16"/>
      <c r="F19" s="16"/>
      <c r="G19" s="16"/>
      <c r="H19" s="16"/>
      <c r="I19" s="12"/>
      <c r="J19" s="20">
        <f>SUM(D19:H19)</f>
        <v>0</v>
      </c>
    </row>
    <row r="20" spans="2:10" s="9" customFormat="1" x14ac:dyDescent="0.3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3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3">SUM(D21:H21)</f>
        <v>0</v>
      </c>
    </row>
    <row r="22" spans="2:10" s="9" customFormat="1" x14ac:dyDescent="0.3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3"/>
        <v>0</v>
      </c>
    </row>
    <row r="23" spans="2:10" s="9" customFormat="1" x14ac:dyDescent="0.3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3"/>
        <v>0</v>
      </c>
    </row>
    <row r="24" spans="2:10" s="9" customFormat="1" x14ac:dyDescent="0.3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3"/>
        <v>0</v>
      </c>
    </row>
    <row r="25" spans="2:10" s="9" customFormat="1" x14ac:dyDescent="0.3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3"/>
        <v>0</v>
      </c>
    </row>
    <row r="26" spans="2:10" s="9" customFormat="1" x14ac:dyDescent="0.3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3"/>
        <v>0</v>
      </c>
    </row>
    <row r="27" spans="2:10" s="9" customFormat="1" x14ac:dyDescent="0.3">
      <c r="B27" s="28"/>
      <c r="C27" s="14" t="s">
        <v>14</v>
      </c>
      <c r="D27" s="21">
        <f>SUM(D20:D26)</f>
        <v>0</v>
      </c>
      <c r="E27" s="21">
        <f t="shared" ref="E27:H27" si="4">SUM(E20:E26)</f>
        <v>0</v>
      </c>
      <c r="F27" s="21">
        <f t="shared" si="4"/>
        <v>0</v>
      </c>
      <c r="G27" s="21">
        <f t="shared" si="4"/>
        <v>0</v>
      </c>
      <c r="H27" s="21">
        <f t="shared" si="4"/>
        <v>0</v>
      </c>
      <c r="I27" s="12"/>
      <c r="J27" s="21">
        <f>SUM(J18:J26)</f>
        <v>0</v>
      </c>
    </row>
    <row r="28" spans="2:10" s="9" customFormat="1" x14ac:dyDescent="0.3">
      <c r="B28" s="28"/>
      <c r="C28" s="19" t="s">
        <v>34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35</v>
      </c>
      <c r="C30" s="34" t="s">
        <v>35</v>
      </c>
      <c r="D30" s="18" t="s">
        <v>31</v>
      </c>
      <c r="E30" s="15"/>
      <c r="F30" s="15"/>
      <c r="G30" s="15"/>
      <c r="H30" s="15"/>
      <c r="I30" s="12"/>
      <c r="J30" s="20">
        <f t="shared" ref="J30:J51" si="5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6">SUM(E29:E30)</f>
        <v>0</v>
      </c>
      <c r="F31" s="17">
        <f t="shared" si="6"/>
        <v>0</v>
      </c>
      <c r="G31" s="17">
        <f t="shared" si="6"/>
        <v>0</v>
      </c>
      <c r="H31" s="17">
        <f t="shared" si="6"/>
        <v>0</v>
      </c>
      <c r="I31" s="12"/>
      <c r="J31" s="21">
        <f>SUM(J29:J30)</f>
        <v>0</v>
      </c>
    </row>
    <row r="32" spans="2:10" s="9" customFormat="1" x14ac:dyDescent="0.3">
      <c r="B32" s="28"/>
      <c r="C32" s="19" t="s">
        <v>36</v>
      </c>
      <c r="D32" s="18" t="s">
        <v>31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5"/>
        <v>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5"/>
        <v>0</v>
      </c>
    </row>
    <row r="35" spans="2:10" s="9" customFormat="1" x14ac:dyDescent="0.3">
      <c r="B35" s="28"/>
      <c r="C35" s="14" t="s">
        <v>16</v>
      </c>
      <c r="D35" s="21">
        <f>SUM(D33:D34)</f>
        <v>0</v>
      </c>
      <c r="E35" s="21">
        <f t="shared" ref="E35:H35" si="7">SUM(E33:E34)</f>
        <v>0</v>
      </c>
      <c r="F35" s="21">
        <f t="shared" si="7"/>
        <v>0</v>
      </c>
      <c r="G35" s="21">
        <f t="shared" si="7"/>
        <v>0</v>
      </c>
      <c r="H35" s="21">
        <f t="shared" si="7"/>
        <v>0</v>
      </c>
      <c r="I35" s="12"/>
      <c r="J35" s="21">
        <f>SUM(J33:J34)</f>
        <v>0</v>
      </c>
    </row>
    <row r="36" spans="2:10" s="9" customFormat="1" x14ac:dyDescent="0.3">
      <c r="B36" s="28"/>
      <c r="C36" s="19" t="s">
        <v>37</v>
      </c>
      <c r="D36" s="18" t="s">
        <v>31</v>
      </c>
      <c r="E36" s="15"/>
      <c r="F36" s="15"/>
      <c r="G36" s="15"/>
      <c r="H36" s="15"/>
      <c r="I36" s="12"/>
      <c r="J36" s="20"/>
    </row>
    <row r="37" spans="2:10" s="9" customFormat="1" x14ac:dyDescent="0.3">
      <c r="B37" s="28"/>
      <c r="C37" s="71"/>
      <c r="D37" s="20"/>
      <c r="E37" s="20"/>
      <c r="F37" s="20"/>
      <c r="G37" s="20"/>
      <c r="H37" s="20"/>
      <c r="I37" s="41"/>
      <c r="J37" s="20">
        <f t="shared" si="5"/>
        <v>0</v>
      </c>
    </row>
    <row r="38" spans="2:10" s="9" customFormat="1" x14ac:dyDescent="0.3">
      <c r="B38" s="28"/>
      <c r="C38" s="71"/>
      <c r="D38" s="20"/>
      <c r="E38" s="20"/>
      <c r="F38" s="20"/>
      <c r="G38" s="20"/>
      <c r="H38" s="20"/>
      <c r="I38" s="41"/>
      <c r="J38" s="20">
        <f t="shared" si="5"/>
        <v>0</v>
      </c>
    </row>
    <row r="39" spans="2:10" s="9" customFormat="1" x14ac:dyDescent="0.3">
      <c r="B39" s="28"/>
      <c r="C39" s="71"/>
      <c r="D39" s="20"/>
      <c r="E39" s="20"/>
      <c r="F39" s="20"/>
      <c r="G39" s="20"/>
      <c r="H39" s="20"/>
      <c r="I39" s="41"/>
      <c r="J39" s="20">
        <f t="shared" si="5"/>
        <v>0</v>
      </c>
    </row>
    <row r="40" spans="2:10" s="9" customFormat="1" x14ac:dyDescent="0.3">
      <c r="B40" s="28"/>
      <c r="C40" s="70"/>
      <c r="D40" s="20"/>
      <c r="E40" s="20"/>
      <c r="F40" s="20"/>
      <c r="G40" s="20"/>
      <c r="H40" s="20"/>
      <c r="I40" s="41"/>
      <c r="J40" s="20">
        <f t="shared" si="5"/>
        <v>0</v>
      </c>
    </row>
    <row r="41" spans="2:10" s="9" customFormat="1" x14ac:dyDescent="0.3">
      <c r="B41" s="28"/>
      <c r="C41" s="31"/>
      <c r="D41" s="20"/>
      <c r="E41" s="16"/>
      <c r="F41" s="16"/>
      <c r="G41" s="16"/>
      <c r="H41" s="16"/>
      <c r="I41" s="12"/>
      <c r="J41" s="20">
        <f t="shared" si="5"/>
        <v>0</v>
      </c>
    </row>
    <row r="42" spans="2:10" s="9" customFormat="1" x14ac:dyDescent="0.3">
      <c r="B42" s="28"/>
      <c r="C42" s="14" t="s">
        <v>17</v>
      </c>
      <c r="D42" s="21">
        <f>SUM(D37:D41)</f>
        <v>0</v>
      </c>
      <c r="E42" s="21">
        <f t="shared" ref="E42:H42" si="8">SUM(E37:E41)</f>
        <v>0</v>
      </c>
      <c r="F42" s="21">
        <f t="shared" si="8"/>
        <v>0</v>
      </c>
      <c r="G42" s="21">
        <f t="shared" si="8"/>
        <v>0</v>
      </c>
      <c r="H42" s="21">
        <f t="shared" si="8"/>
        <v>0</v>
      </c>
      <c r="I42" s="12"/>
      <c r="J42" s="21">
        <f>SUM(J37:J41)</f>
        <v>0</v>
      </c>
    </row>
    <row r="43" spans="2:10" s="9" customFormat="1" x14ac:dyDescent="0.3">
      <c r="B43" s="28"/>
      <c r="C43" s="19" t="s">
        <v>38</v>
      </c>
      <c r="D43" s="18" t="s">
        <v>31</v>
      </c>
      <c r="E43" s="15"/>
      <c r="F43" s="15"/>
      <c r="G43" s="15"/>
      <c r="H43" s="15"/>
      <c r="I43" s="12"/>
      <c r="J43" s="20"/>
    </row>
    <row r="44" spans="2:10" s="9" customFormat="1" x14ac:dyDescent="0.3">
      <c r="B44" s="28"/>
      <c r="C44" s="31"/>
      <c r="D44" s="20"/>
      <c r="E44" s="20"/>
      <c r="F44" s="20"/>
      <c r="G44" s="20"/>
      <c r="H44" s="20"/>
      <c r="I44" s="41">
        <v>375000</v>
      </c>
      <c r="J44" s="20">
        <f t="shared" si="5"/>
        <v>0</v>
      </c>
    </row>
    <row r="45" spans="2:10" s="9" customFormat="1" x14ac:dyDescent="0.3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5"/>
        <v>0</v>
      </c>
    </row>
    <row r="46" spans="2:10" s="9" customFormat="1" x14ac:dyDescent="0.3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5"/>
        <v>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5"/>
        <v>0</v>
      </c>
    </row>
    <row r="48" spans="2:10" s="9" customFormat="1" x14ac:dyDescent="0.3">
      <c r="B48" s="28"/>
      <c r="C48" s="31"/>
      <c r="D48" s="20"/>
      <c r="E48" s="16"/>
      <c r="F48" s="16"/>
      <c r="G48" s="16"/>
      <c r="H48" s="16"/>
      <c r="I48" s="12"/>
      <c r="J48" s="20">
        <f t="shared" si="5"/>
        <v>0</v>
      </c>
    </row>
    <row r="49" spans="2:10" s="9" customFormat="1" x14ac:dyDescent="0.3">
      <c r="B49" s="28"/>
      <c r="C49" s="15"/>
      <c r="D49" s="20"/>
      <c r="E49" s="16"/>
      <c r="F49" s="16"/>
      <c r="G49" s="16"/>
      <c r="H49" s="16"/>
      <c r="I49" s="12"/>
      <c r="J49" s="20">
        <f t="shared" si="5"/>
        <v>0</v>
      </c>
    </row>
    <row r="50" spans="2:10" s="9" customFormat="1" x14ac:dyDescent="0.3">
      <c r="B50" s="30"/>
      <c r="C50" s="14" t="s">
        <v>18</v>
      </c>
      <c r="D50" s="21">
        <f>SUM(D44:D49)</f>
        <v>0</v>
      </c>
      <c r="E50" s="21">
        <f t="shared" ref="E50:H50" si="9">SUM(E44:E49)</f>
        <v>0</v>
      </c>
      <c r="F50" s="21">
        <f t="shared" si="9"/>
        <v>0</v>
      </c>
      <c r="G50" s="21">
        <f t="shared" si="9"/>
        <v>0</v>
      </c>
      <c r="H50" s="21">
        <f t="shared" si="9"/>
        <v>0</v>
      </c>
      <c r="I50" s="12"/>
      <c r="J50" s="21">
        <f>SUM(J44:J49)</f>
        <v>0</v>
      </c>
    </row>
    <row r="51" spans="2:10" s="9" customFormat="1" x14ac:dyDescent="0.3">
      <c r="B51" s="30"/>
      <c r="C51" s="14" t="s">
        <v>19</v>
      </c>
      <c r="D51" s="21">
        <f>SUM(D50,D42,D35,D31,D27,D16,D11)</f>
        <v>0</v>
      </c>
      <c r="E51" s="21">
        <f t="shared" ref="E51:H51" si="10">SUM(E50,E42,E35,E31,E27,E16,E11)</f>
        <v>0</v>
      </c>
      <c r="F51" s="21">
        <f t="shared" si="10"/>
        <v>0</v>
      </c>
      <c r="G51" s="21">
        <f t="shared" si="10"/>
        <v>0</v>
      </c>
      <c r="H51" s="21">
        <f t="shared" si="10"/>
        <v>0</v>
      </c>
      <c r="I51" s="12"/>
      <c r="J51" s="21">
        <f t="shared" si="5"/>
        <v>0</v>
      </c>
    </row>
    <row r="52" spans="2:10" s="9" customFormat="1" x14ac:dyDescent="0.3">
      <c r="B52" s="29"/>
      <c r="J52" s="9" t="s">
        <v>20</v>
      </c>
    </row>
    <row r="53" spans="2:10" s="9" customFormat="1" x14ac:dyDescent="0.3">
      <c r="B53" s="27" t="s">
        <v>39</v>
      </c>
      <c r="C53" s="22" t="s">
        <v>39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3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3">
      <c r="B55" s="28"/>
      <c r="C55" s="31"/>
      <c r="D55" s="18"/>
      <c r="E55" s="15"/>
      <c r="F55" s="15"/>
      <c r="G55" s="15"/>
      <c r="H55" s="15"/>
      <c r="I55" s="12"/>
      <c r="J55" s="20">
        <f t="shared" ref="J55:J56" si="11">SUM(D55:H55)</f>
        <v>0</v>
      </c>
    </row>
    <row r="56" spans="2:10" s="9" customFormat="1" x14ac:dyDescent="0.3">
      <c r="B56" s="30"/>
      <c r="C56" s="14" t="s">
        <v>21</v>
      </c>
      <c r="D56" s="21">
        <f>SUM(D54:D55)</f>
        <v>0</v>
      </c>
      <c r="E56" s="21">
        <f t="shared" ref="E56:H56" si="12">SUM(E54:E55)</f>
        <v>0</v>
      </c>
      <c r="F56" s="21">
        <f t="shared" si="12"/>
        <v>0</v>
      </c>
      <c r="G56" s="21">
        <f t="shared" si="12"/>
        <v>0</v>
      </c>
      <c r="H56" s="21">
        <f t="shared" si="12"/>
        <v>0</v>
      </c>
      <c r="I56" s="12"/>
      <c r="J56" s="21">
        <f t="shared" si="11"/>
        <v>0</v>
      </c>
    </row>
    <row r="57" spans="2:10" s="9" customFormat="1" ht="15" thickBot="1" x14ac:dyDescent="0.35">
      <c r="B57" s="29"/>
      <c r="J57" s="9" t="s">
        <v>20</v>
      </c>
    </row>
    <row r="58" spans="2:10" s="6" customFormat="1" ht="29.4" thickBot="1" x14ac:dyDescent="0.35">
      <c r="B58" s="24" t="s">
        <v>22</v>
      </c>
      <c r="C58" s="24"/>
      <c r="D58" s="25">
        <f>SUM(D56,D51)</f>
        <v>0</v>
      </c>
      <c r="E58" s="25">
        <f t="shared" ref="E58:J58" si="13">SUM(E56,E51)</f>
        <v>0</v>
      </c>
      <c r="F58" s="25">
        <f t="shared" si="13"/>
        <v>0</v>
      </c>
      <c r="G58" s="25">
        <f t="shared" si="13"/>
        <v>0</v>
      </c>
      <c r="H58" s="25">
        <f t="shared" si="13"/>
        <v>0</v>
      </c>
      <c r="I58" s="12">
        <f>SUM(I56,I51)</f>
        <v>0</v>
      </c>
      <c r="J58" s="25">
        <f t="shared" si="13"/>
        <v>0</v>
      </c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  <row r="73" spans="2:2" x14ac:dyDescent="0.3">
      <c r="B73" s="11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109375" defaultRowHeight="14.4" x14ac:dyDescent="0.3"/>
  <cols>
    <col min="1" max="1" width="3.109375" style="8" customWidth="1"/>
    <col min="2" max="2" width="10.6640625" style="8" customWidth="1"/>
    <col min="3" max="3" width="45.5546875" style="8" customWidth="1"/>
    <col min="4" max="4" width="12.6640625" style="11" customWidth="1"/>
    <col min="5" max="5" width="12.5546875" style="3" customWidth="1"/>
    <col min="6" max="7" width="12.44140625" style="8" customWidth="1"/>
    <col min="8" max="8" width="12.5546875" style="3" customWidth="1"/>
    <col min="9" max="9" width="0.88671875" style="12" customWidth="1"/>
    <col min="10" max="10" width="13.5546875" style="8" customWidth="1"/>
    <col min="11" max="11" width="10.109375" style="8" customWidth="1"/>
    <col min="12" max="16384" width="9.109375" style="8"/>
  </cols>
  <sheetData>
    <row r="2" spans="2:50" ht="23.4" x14ac:dyDescent="0.45">
      <c r="B2" s="36" t="s">
        <v>29</v>
      </c>
    </row>
    <row r="3" spans="2:50" x14ac:dyDescent="0.3">
      <c r="B3" s="76" t="s">
        <v>74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3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3">
      <c r="B12" s="28"/>
      <c r="C12" s="19" t="s">
        <v>32</v>
      </c>
      <c r="D12" s="18" t="s">
        <v>31</v>
      </c>
      <c r="E12" s="15"/>
      <c r="F12" s="15"/>
      <c r="G12" s="15"/>
      <c r="H12" s="15"/>
      <c r="I12" s="12"/>
      <c r="J12" s="13" t="s">
        <v>31</v>
      </c>
    </row>
    <row r="13" spans="2:50" s="9" customFormat="1" x14ac:dyDescent="0.3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3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3">
      <c r="B17" s="28"/>
      <c r="C17" s="19" t="s">
        <v>33</v>
      </c>
      <c r="D17" s="18" t="s">
        <v>31</v>
      </c>
      <c r="E17" s="15"/>
      <c r="F17" s="15"/>
      <c r="G17" s="15"/>
      <c r="H17" s="15"/>
      <c r="I17" s="12"/>
      <c r="J17" s="13" t="s">
        <v>31</v>
      </c>
    </row>
    <row r="18" spans="2:10" s="9" customFormat="1" x14ac:dyDescent="0.3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3">
      <c r="B19" s="28"/>
      <c r="C19" s="35"/>
      <c r="D19" s="20"/>
      <c r="E19" s="16"/>
      <c r="F19" s="16"/>
      <c r="G19" s="16"/>
      <c r="H19" s="16"/>
      <c r="I19" s="12"/>
      <c r="J19" s="20">
        <f t="shared" si="3"/>
        <v>0</v>
      </c>
    </row>
    <row r="20" spans="2:10" s="9" customFormat="1" x14ac:dyDescent="0.3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3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3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3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3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3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3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3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3">
      <c r="B28" s="28"/>
      <c r="C28" s="19" t="s">
        <v>34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35</v>
      </c>
      <c r="C30" s="34" t="s">
        <v>35</v>
      </c>
      <c r="D30" s="18" t="s">
        <v>31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3">
      <c r="B32" s="28"/>
      <c r="C32" s="19" t="s">
        <v>36</v>
      </c>
      <c r="D32" s="18" t="s">
        <v>31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3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3">
      <c r="B36" s="28"/>
      <c r="C36" s="19" t="s">
        <v>37</v>
      </c>
      <c r="D36" s="18" t="s">
        <v>31</v>
      </c>
      <c r="E36" s="15"/>
      <c r="F36" s="15"/>
      <c r="G36" s="15"/>
      <c r="H36" s="15"/>
      <c r="I36" s="12"/>
      <c r="J36" s="20"/>
    </row>
    <row r="37" spans="2:10" s="9" customFormat="1" x14ac:dyDescent="0.3">
      <c r="B37" s="28"/>
      <c r="C37" s="69"/>
      <c r="D37" s="20"/>
      <c r="E37" s="20"/>
      <c r="F37" s="20"/>
      <c r="G37" s="20"/>
      <c r="H37" s="20"/>
      <c r="I37" s="41"/>
      <c r="J37" s="20">
        <f t="shared" si="6"/>
        <v>0</v>
      </c>
    </row>
    <row r="38" spans="2:10" s="9" customFormat="1" x14ac:dyDescent="0.3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3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3">
      <c r="B40" s="28"/>
      <c r="C40" s="31"/>
      <c r="D40" s="20"/>
      <c r="E40" s="20"/>
      <c r="F40" s="20"/>
      <c r="G40" s="20"/>
      <c r="H40" s="20"/>
      <c r="I40" s="41"/>
      <c r="J40" s="20">
        <f t="shared" si="6"/>
        <v>0</v>
      </c>
    </row>
    <row r="41" spans="2:10" s="9" customFormat="1" x14ac:dyDescent="0.3">
      <c r="B41" s="28"/>
      <c r="C41" s="31"/>
      <c r="D41" s="20"/>
      <c r="E41" s="20"/>
      <c r="F41" s="20"/>
      <c r="G41" s="20"/>
      <c r="H41" s="20"/>
      <c r="I41" s="12"/>
      <c r="J41" s="20">
        <f t="shared" si="6"/>
        <v>0</v>
      </c>
    </row>
    <row r="42" spans="2:10" s="9" customFormat="1" x14ac:dyDescent="0.3">
      <c r="B42" s="28"/>
      <c r="C42" s="14" t="s">
        <v>17</v>
      </c>
      <c r="D42" s="21">
        <f>SUM(D37:D41)</f>
        <v>0</v>
      </c>
      <c r="E42" s="21">
        <f t="shared" ref="E42:H42" si="9">SUM(E37:E41)</f>
        <v>0</v>
      </c>
      <c r="F42" s="21">
        <f t="shared" si="9"/>
        <v>0</v>
      </c>
      <c r="G42" s="21">
        <f t="shared" si="9"/>
        <v>0</v>
      </c>
      <c r="H42" s="21">
        <f t="shared" si="9"/>
        <v>0</v>
      </c>
      <c r="I42" s="12"/>
      <c r="J42" s="21">
        <f t="shared" si="6"/>
        <v>0</v>
      </c>
    </row>
    <row r="43" spans="2:10" s="9" customFormat="1" x14ac:dyDescent="0.3">
      <c r="B43" s="28"/>
      <c r="C43" s="19" t="s">
        <v>38</v>
      </c>
      <c r="D43" s="18" t="s">
        <v>31</v>
      </c>
      <c r="E43" s="15"/>
      <c r="F43" s="15"/>
      <c r="G43" s="15"/>
      <c r="H43" s="15"/>
      <c r="I43" s="12"/>
      <c r="J43" s="20"/>
    </row>
    <row r="44" spans="2:10" s="9" customFormat="1" x14ac:dyDescent="0.3">
      <c r="B44" s="28"/>
      <c r="C44" s="31"/>
      <c r="D44" s="20"/>
      <c r="E44" s="20"/>
      <c r="F44" s="20"/>
      <c r="G44" s="20"/>
      <c r="H44" s="20"/>
      <c r="I44" s="41">
        <v>375000</v>
      </c>
      <c r="J44" s="20">
        <f t="shared" si="6"/>
        <v>0</v>
      </c>
    </row>
    <row r="45" spans="2:10" s="9" customFormat="1" x14ac:dyDescent="0.3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6"/>
        <v>0</v>
      </c>
    </row>
    <row r="46" spans="2:10" s="9" customFormat="1" x14ac:dyDescent="0.3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6"/>
        <v>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3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3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3">
      <c r="B50" s="30"/>
      <c r="C50" s="14" t="s">
        <v>18</v>
      </c>
      <c r="D50" s="21">
        <f>SUM(D44:D49)</f>
        <v>0</v>
      </c>
      <c r="E50" s="21">
        <f t="shared" ref="E50:H50" si="10">SUM(E44:E49)</f>
        <v>0</v>
      </c>
      <c r="F50" s="21">
        <f t="shared" si="10"/>
        <v>0</v>
      </c>
      <c r="G50" s="21">
        <f t="shared" si="10"/>
        <v>0</v>
      </c>
      <c r="H50" s="21">
        <f t="shared" si="10"/>
        <v>0</v>
      </c>
      <c r="I50" s="12"/>
      <c r="J50" s="21">
        <f t="shared" si="6"/>
        <v>0</v>
      </c>
    </row>
    <row r="51" spans="2:10" s="9" customFormat="1" x14ac:dyDescent="0.3">
      <c r="B51" s="30"/>
      <c r="C51" s="14" t="s">
        <v>19</v>
      </c>
      <c r="D51" s="21">
        <f>SUM(D50,D42,D35,D31,D27,D16,D11)</f>
        <v>0</v>
      </c>
      <c r="E51" s="21">
        <f t="shared" ref="E51:H51" si="11">SUM(E50,E42,E35,E31,E27,E16,E11)</f>
        <v>0</v>
      </c>
      <c r="F51" s="21">
        <f t="shared" si="11"/>
        <v>0</v>
      </c>
      <c r="G51" s="21">
        <f t="shared" si="11"/>
        <v>0</v>
      </c>
      <c r="H51" s="21">
        <f t="shared" si="11"/>
        <v>0</v>
      </c>
      <c r="I51" s="12"/>
      <c r="J51" s="21">
        <f t="shared" si="6"/>
        <v>0</v>
      </c>
    </row>
    <row r="52" spans="2:10" s="9" customFormat="1" x14ac:dyDescent="0.3">
      <c r="B52" s="29"/>
      <c r="J52" s="9" t="s">
        <v>20</v>
      </c>
    </row>
    <row r="53" spans="2:10" s="9" customFormat="1" ht="28.8" x14ac:dyDescent="0.3">
      <c r="B53" s="83" t="s">
        <v>39</v>
      </c>
      <c r="C53" s="22" t="s">
        <v>39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3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3">
      <c r="B55" s="28"/>
      <c r="C55" s="31"/>
      <c r="D55" s="18"/>
      <c r="E55" s="15"/>
      <c r="F55" s="15"/>
      <c r="G55" s="15"/>
      <c r="H55" s="15"/>
      <c r="I55" s="12"/>
      <c r="J55" s="20">
        <f t="shared" ref="J55:J56" si="12">SUM(D55:H55)</f>
        <v>0</v>
      </c>
    </row>
    <row r="56" spans="2:10" s="9" customFormat="1" x14ac:dyDescent="0.3">
      <c r="B56" s="30"/>
      <c r="C56" s="14" t="s">
        <v>21</v>
      </c>
      <c r="D56" s="21">
        <f>SUM(D54:D55)</f>
        <v>0</v>
      </c>
      <c r="E56" s="21">
        <f t="shared" ref="E56:H56" si="13">SUM(E54:E55)</f>
        <v>0</v>
      </c>
      <c r="F56" s="21">
        <f t="shared" si="13"/>
        <v>0</v>
      </c>
      <c r="G56" s="21">
        <f t="shared" si="13"/>
        <v>0</v>
      </c>
      <c r="H56" s="21">
        <f t="shared" si="13"/>
        <v>0</v>
      </c>
      <c r="I56" s="12"/>
      <c r="J56" s="21">
        <f t="shared" si="12"/>
        <v>0</v>
      </c>
    </row>
    <row r="57" spans="2:10" s="9" customFormat="1" ht="15" thickBot="1" x14ac:dyDescent="0.35">
      <c r="B57" s="29"/>
      <c r="J57" s="9" t="s">
        <v>20</v>
      </c>
    </row>
    <row r="58" spans="2:10" s="6" customFormat="1" ht="29.4" thickBot="1" x14ac:dyDescent="0.35">
      <c r="B58" s="24" t="s">
        <v>22</v>
      </c>
      <c r="C58" s="24"/>
      <c r="D58" s="25">
        <f>SUM(D56,D51)</f>
        <v>0</v>
      </c>
      <c r="E58" s="25">
        <f t="shared" ref="E58:J58" si="14">SUM(E56,E51)</f>
        <v>0</v>
      </c>
      <c r="F58" s="25">
        <f t="shared" si="14"/>
        <v>0</v>
      </c>
      <c r="G58" s="25">
        <f t="shared" si="14"/>
        <v>0</v>
      </c>
      <c r="H58" s="25">
        <f t="shared" si="14"/>
        <v>0</v>
      </c>
      <c r="I58" s="12">
        <f>SUM(I56,I51)</f>
        <v>0</v>
      </c>
      <c r="J58" s="25">
        <f t="shared" si="14"/>
        <v>0</v>
      </c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  <row r="73" spans="2:2" x14ac:dyDescent="0.3">
      <c r="B73" s="11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X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09375" defaultRowHeight="14.4" x14ac:dyDescent="0.3"/>
  <cols>
    <col min="1" max="1" width="3.109375" style="8" customWidth="1"/>
    <col min="2" max="2" width="10" style="8" customWidth="1"/>
    <col min="3" max="3" width="46.88671875" style="8" customWidth="1"/>
    <col min="4" max="4" width="12.6640625" style="11" customWidth="1"/>
    <col min="5" max="5" width="12.44140625" style="3" customWidth="1"/>
    <col min="6" max="6" width="12.88671875" style="8" customWidth="1"/>
    <col min="7" max="7" width="12.44140625" style="8" customWidth="1"/>
    <col min="8" max="8" width="12.6640625" style="3" customWidth="1"/>
    <col min="9" max="9" width="0.88671875" style="12" customWidth="1"/>
    <col min="10" max="10" width="12.6640625" style="8" bestFit="1" customWidth="1"/>
    <col min="11" max="11" width="10.109375" style="8" customWidth="1"/>
    <col min="12" max="16384" width="9.109375" style="8"/>
  </cols>
  <sheetData>
    <row r="2" spans="2:50" ht="23.4" x14ac:dyDescent="0.45">
      <c r="B2" s="36" t="s">
        <v>29</v>
      </c>
    </row>
    <row r="3" spans="2:50" x14ac:dyDescent="0.3">
      <c r="B3" s="76" t="s">
        <v>74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28.8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3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3">
      <c r="B12" s="28"/>
      <c r="C12" s="19" t="s">
        <v>32</v>
      </c>
      <c r="D12" s="18" t="s">
        <v>31</v>
      </c>
      <c r="E12" s="15"/>
      <c r="F12" s="15"/>
      <c r="G12" s="15"/>
      <c r="H12" s="15"/>
      <c r="I12" s="12"/>
      <c r="J12" s="13" t="s">
        <v>31</v>
      </c>
    </row>
    <row r="13" spans="2:50" s="9" customFormat="1" x14ac:dyDescent="0.3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3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3">
      <c r="B17" s="28"/>
      <c r="C17" s="19" t="s">
        <v>33</v>
      </c>
      <c r="D17" s="18" t="s">
        <v>31</v>
      </c>
      <c r="E17" s="15"/>
      <c r="F17" s="15"/>
      <c r="G17" s="15"/>
      <c r="H17" s="15"/>
      <c r="I17" s="12"/>
      <c r="J17" s="13" t="s">
        <v>31</v>
      </c>
    </row>
    <row r="18" spans="2:10" s="9" customFormat="1" x14ac:dyDescent="0.3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3">
      <c r="B19" s="28"/>
      <c r="C19" s="35"/>
      <c r="D19" s="20" t="s">
        <v>35</v>
      </c>
      <c r="E19" s="16" t="s">
        <v>35</v>
      </c>
      <c r="F19" s="16" t="s">
        <v>35</v>
      </c>
      <c r="G19" s="16"/>
      <c r="H19" s="16"/>
      <c r="I19" s="12"/>
      <c r="J19" s="20">
        <f t="shared" si="3"/>
        <v>0</v>
      </c>
    </row>
    <row r="20" spans="2:10" s="9" customFormat="1" x14ac:dyDescent="0.3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3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3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3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3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3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3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3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3">
      <c r="B28" s="28"/>
      <c r="C28" s="19" t="s">
        <v>34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35</v>
      </c>
      <c r="C30" s="34" t="s">
        <v>35</v>
      </c>
      <c r="D30" s="18" t="s">
        <v>31</v>
      </c>
      <c r="E30" s="15"/>
      <c r="F30" s="15"/>
      <c r="G30" s="15"/>
      <c r="H30" s="15"/>
      <c r="I30" s="12"/>
      <c r="J30" s="20">
        <f t="shared" ref="J30:J50" si="6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3">
      <c r="B32" s="28"/>
      <c r="C32" s="19" t="s">
        <v>36</v>
      </c>
      <c r="D32" s="18" t="s">
        <v>31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3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3">
      <c r="B36" s="28"/>
      <c r="C36" s="19" t="s">
        <v>37</v>
      </c>
      <c r="D36" s="18" t="s">
        <v>31</v>
      </c>
      <c r="E36" s="15"/>
      <c r="F36" s="15"/>
      <c r="G36" s="15"/>
      <c r="H36" s="15"/>
      <c r="I36" s="12"/>
      <c r="J36" s="20"/>
    </row>
    <row r="37" spans="2:10" s="9" customFormat="1" x14ac:dyDescent="0.3">
      <c r="B37" s="28"/>
      <c r="C37" s="31"/>
      <c r="D37" s="20"/>
      <c r="E37" s="20"/>
      <c r="F37" s="20"/>
      <c r="G37" s="20"/>
      <c r="H37" s="20"/>
      <c r="I37" s="41">
        <v>5106000</v>
      </c>
      <c r="J37" s="20">
        <f t="shared" si="6"/>
        <v>0</v>
      </c>
    </row>
    <row r="38" spans="2:10" s="9" customFormat="1" x14ac:dyDescent="0.3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3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3">
      <c r="B40" s="28"/>
      <c r="C40" s="31"/>
      <c r="D40" s="20"/>
      <c r="E40" s="16"/>
      <c r="F40" s="16"/>
      <c r="G40" s="16"/>
      <c r="H40" s="16"/>
      <c r="I40" s="12"/>
      <c r="J40" s="20">
        <f t="shared" si="6"/>
        <v>0</v>
      </c>
    </row>
    <row r="41" spans="2:10" s="9" customFormat="1" x14ac:dyDescent="0.3">
      <c r="B41" s="28"/>
      <c r="C41" s="14" t="s">
        <v>40</v>
      </c>
      <c r="D41" s="21">
        <f>SUM(D37:D40)</f>
        <v>0</v>
      </c>
      <c r="E41" s="21">
        <f t="shared" ref="E41:H41" si="9">SUM(E37:E40)</f>
        <v>0</v>
      </c>
      <c r="F41" s="21">
        <f t="shared" si="9"/>
        <v>0</v>
      </c>
      <c r="G41" s="21">
        <f t="shared" si="9"/>
        <v>0</v>
      </c>
      <c r="H41" s="21">
        <f t="shared" si="9"/>
        <v>0</v>
      </c>
      <c r="I41" s="12"/>
      <c r="J41" s="21">
        <f t="shared" si="6"/>
        <v>0</v>
      </c>
    </row>
    <row r="42" spans="2:10" s="9" customFormat="1" x14ac:dyDescent="0.3">
      <c r="B42" s="28"/>
      <c r="C42" s="19" t="s">
        <v>41</v>
      </c>
      <c r="D42" s="18" t="s">
        <v>31</v>
      </c>
      <c r="E42" s="15"/>
      <c r="F42" s="15"/>
      <c r="G42" s="15"/>
      <c r="H42" s="15"/>
      <c r="I42" s="12"/>
      <c r="J42" s="20"/>
    </row>
    <row r="43" spans="2:10" s="9" customFormat="1" x14ac:dyDescent="0.3">
      <c r="B43" s="28"/>
      <c r="C43" s="31"/>
      <c r="D43" s="20"/>
      <c r="E43" s="20"/>
      <c r="F43" s="20"/>
      <c r="G43" s="20"/>
      <c r="H43" s="20"/>
      <c r="I43" s="41">
        <v>375000</v>
      </c>
      <c r="J43" s="20">
        <f t="shared" si="6"/>
        <v>0</v>
      </c>
    </row>
    <row r="44" spans="2:10" s="9" customFormat="1" x14ac:dyDescent="0.3">
      <c r="B44" s="28"/>
      <c r="C44" s="31"/>
      <c r="D44" s="20"/>
      <c r="E44" s="20"/>
      <c r="F44" s="20"/>
      <c r="G44" s="20"/>
      <c r="H44" s="20"/>
      <c r="I44" s="41">
        <v>781250</v>
      </c>
      <c r="J44" s="20">
        <f t="shared" si="6"/>
        <v>0</v>
      </c>
    </row>
    <row r="45" spans="2:10" s="9" customFormat="1" x14ac:dyDescent="0.3">
      <c r="B45" s="28"/>
      <c r="C45" s="31"/>
      <c r="D45" s="20"/>
      <c r="E45" s="20"/>
      <c r="F45" s="20"/>
      <c r="G45" s="20"/>
      <c r="H45" s="20"/>
      <c r="I45" s="41">
        <v>2083335</v>
      </c>
      <c r="J45" s="20">
        <f t="shared" si="6"/>
        <v>0</v>
      </c>
    </row>
    <row r="46" spans="2:10" s="9" customFormat="1" x14ac:dyDescent="0.3">
      <c r="B46" s="28"/>
      <c r="C46" s="31"/>
      <c r="D46" s="20"/>
      <c r="E46" s="16"/>
      <c r="F46" s="16"/>
      <c r="G46" s="16"/>
      <c r="H46" s="16"/>
      <c r="I46" s="12"/>
      <c r="J46" s="20">
        <f t="shared" si="6"/>
        <v>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3">
      <c r="B48" s="28"/>
      <c r="C48" s="15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3">
      <c r="B49" s="30"/>
      <c r="C49" s="14" t="s">
        <v>18</v>
      </c>
      <c r="D49" s="21">
        <f>SUM(D43:D48)</f>
        <v>0</v>
      </c>
      <c r="E49" s="21">
        <f t="shared" ref="E49:H49" si="10">SUM(E43:E48)</f>
        <v>0</v>
      </c>
      <c r="F49" s="21">
        <f t="shared" si="10"/>
        <v>0</v>
      </c>
      <c r="G49" s="21">
        <f t="shared" si="10"/>
        <v>0</v>
      </c>
      <c r="H49" s="21">
        <f t="shared" si="10"/>
        <v>0</v>
      </c>
      <c r="I49" s="12"/>
      <c r="J49" s="21">
        <f t="shared" si="6"/>
        <v>0</v>
      </c>
    </row>
    <row r="50" spans="2:10" s="9" customFormat="1" x14ac:dyDescent="0.3">
      <c r="B50" s="30"/>
      <c r="C50" s="14" t="s">
        <v>19</v>
      </c>
      <c r="D50" s="21">
        <f>SUM(D49,D41,D35,D31,D27,D16,D11)</f>
        <v>0</v>
      </c>
      <c r="E50" s="21">
        <f t="shared" ref="E50:H50" si="11">SUM(E49,E41,E35,E31,E27,E16,E11)</f>
        <v>0</v>
      </c>
      <c r="F50" s="21">
        <f t="shared" si="11"/>
        <v>0</v>
      </c>
      <c r="G50" s="21">
        <f t="shared" si="11"/>
        <v>0</v>
      </c>
      <c r="H50" s="21">
        <f t="shared" si="11"/>
        <v>0</v>
      </c>
      <c r="I50" s="12"/>
      <c r="J50" s="21">
        <f t="shared" si="6"/>
        <v>0</v>
      </c>
    </row>
    <row r="51" spans="2:10" s="9" customFormat="1" x14ac:dyDescent="0.3">
      <c r="B51" s="29"/>
      <c r="J51" s="9" t="s">
        <v>20</v>
      </c>
    </row>
    <row r="52" spans="2:10" s="9" customFormat="1" ht="28.8" x14ac:dyDescent="0.3">
      <c r="B52" s="83" t="s">
        <v>39</v>
      </c>
      <c r="C52" s="22" t="s">
        <v>39</v>
      </c>
      <c r="D52" s="23"/>
      <c r="E52" s="23"/>
      <c r="F52" s="23"/>
      <c r="G52" s="23"/>
      <c r="H52" s="23"/>
      <c r="J52" s="23" t="s">
        <v>20</v>
      </c>
    </row>
    <row r="53" spans="2:10" s="9" customFormat="1" x14ac:dyDescent="0.3">
      <c r="B53" s="28"/>
      <c r="C53" s="31"/>
      <c r="D53" s="18"/>
      <c r="E53" s="15"/>
      <c r="F53" s="15"/>
      <c r="G53" s="15"/>
      <c r="H53" s="15"/>
      <c r="I53" s="12"/>
      <c r="J53" s="20">
        <f>SUM(D53:H53)</f>
        <v>0</v>
      </c>
    </row>
    <row r="54" spans="2:10" s="9" customFormat="1" x14ac:dyDescent="0.3">
      <c r="B54" s="28"/>
      <c r="C54" s="31"/>
      <c r="D54" s="18"/>
      <c r="E54" s="15"/>
      <c r="F54" s="15"/>
      <c r="G54" s="15"/>
      <c r="H54" s="15"/>
      <c r="I54" s="12"/>
      <c r="J54" s="20">
        <f t="shared" ref="J54:J55" si="12">SUM(D54:H54)</f>
        <v>0</v>
      </c>
    </row>
    <row r="55" spans="2:10" s="9" customFormat="1" x14ac:dyDescent="0.3">
      <c r="B55" s="30"/>
      <c r="C55" s="14" t="s">
        <v>21</v>
      </c>
      <c r="D55" s="21">
        <f>SUM(D53:D54)</f>
        <v>0</v>
      </c>
      <c r="E55" s="21">
        <f t="shared" ref="E55:H55" si="13">SUM(E53:E54)</f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12"/>
      <c r="J55" s="21">
        <f t="shared" si="12"/>
        <v>0</v>
      </c>
    </row>
    <row r="56" spans="2:10" s="9" customFormat="1" ht="15" thickBot="1" x14ac:dyDescent="0.35">
      <c r="B56" s="29"/>
      <c r="J56" s="9" t="s">
        <v>20</v>
      </c>
    </row>
    <row r="57" spans="2:10" s="6" customFormat="1" ht="29.4" thickBot="1" x14ac:dyDescent="0.35">
      <c r="B57" s="24" t="s">
        <v>22</v>
      </c>
      <c r="C57" s="24"/>
      <c r="D57" s="25">
        <f>SUM(D55,D50)</f>
        <v>0</v>
      </c>
      <c r="E57" s="25">
        <f t="shared" ref="E57:J57" si="14">SUM(E55,E50)</f>
        <v>0</v>
      </c>
      <c r="F57" s="25">
        <f t="shared" si="14"/>
        <v>0</v>
      </c>
      <c r="G57" s="25">
        <f t="shared" si="14"/>
        <v>0</v>
      </c>
      <c r="H57" s="25">
        <f t="shared" si="14"/>
        <v>0</v>
      </c>
      <c r="I57" s="12">
        <f>SUM(I55,I50)</f>
        <v>0</v>
      </c>
      <c r="J57" s="25">
        <f t="shared" si="14"/>
        <v>0</v>
      </c>
    </row>
    <row r="58" spans="2:10" x14ac:dyDescent="0.3">
      <c r="B58" s="11"/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X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09375" defaultRowHeight="14.4" x14ac:dyDescent="0.3"/>
  <cols>
    <col min="1" max="1" width="3.109375" style="8" customWidth="1"/>
    <col min="2" max="2" width="11.109375" style="8" customWidth="1"/>
    <col min="3" max="3" width="46.44140625" style="8" customWidth="1"/>
    <col min="4" max="4" width="13.33203125" style="11" customWidth="1"/>
    <col min="5" max="5" width="13.109375" style="3" customWidth="1"/>
    <col min="6" max="7" width="13.109375" style="8" customWidth="1"/>
    <col min="8" max="8" width="12.88671875" style="3" customWidth="1"/>
    <col min="9" max="9" width="0.88671875" style="12" customWidth="1"/>
    <col min="10" max="10" width="14.5546875" style="8" customWidth="1"/>
    <col min="11" max="11" width="10.109375" style="8" customWidth="1"/>
    <col min="12" max="16384" width="9.109375" style="8"/>
  </cols>
  <sheetData>
    <row r="2" spans="2:50" ht="23.4" x14ac:dyDescent="0.45">
      <c r="B2" s="36" t="s">
        <v>29</v>
      </c>
    </row>
    <row r="3" spans="2:50" x14ac:dyDescent="0.3">
      <c r="B3" s="76" t="s">
        <v>74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3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3">
      <c r="B12" s="28"/>
      <c r="C12" s="19" t="s">
        <v>32</v>
      </c>
      <c r="D12" s="18" t="s">
        <v>31</v>
      </c>
      <c r="E12" s="15"/>
      <c r="F12" s="15"/>
      <c r="G12" s="15"/>
      <c r="H12" s="15"/>
      <c r="I12" s="12"/>
      <c r="J12" s="13" t="s">
        <v>31</v>
      </c>
    </row>
    <row r="13" spans="2:50" s="9" customFormat="1" x14ac:dyDescent="0.3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3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3">
      <c r="B17" s="28"/>
      <c r="C17" s="19" t="s">
        <v>33</v>
      </c>
      <c r="D17" s="18" t="s">
        <v>31</v>
      </c>
      <c r="E17" s="15"/>
      <c r="F17" s="15"/>
      <c r="G17" s="15"/>
      <c r="H17" s="15"/>
      <c r="I17" s="12"/>
      <c r="J17" s="13" t="s">
        <v>31</v>
      </c>
    </row>
    <row r="18" spans="2:10" s="9" customFormat="1" x14ac:dyDescent="0.3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3">
      <c r="B19" s="28"/>
      <c r="C19" s="35"/>
      <c r="D19" s="20"/>
      <c r="E19" s="16"/>
      <c r="F19" s="16"/>
      <c r="G19" s="16"/>
      <c r="H19" s="16"/>
      <c r="I19" s="12"/>
      <c r="J19" s="20">
        <f t="shared" si="3"/>
        <v>0</v>
      </c>
    </row>
    <row r="20" spans="2:10" s="9" customFormat="1" x14ac:dyDescent="0.3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3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3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3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3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3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3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3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3">
      <c r="B28" s="28"/>
      <c r="C28" s="19" t="s">
        <v>34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35</v>
      </c>
      <c r="C30" s="34" t="s">
        <v>35</v>
      </c>
      <c r="D30" s="18" t="s">
        <v>31</v>
      </c>
      <c r="E30" s="15"/>
      <c r="F30" s="15"/>
      <c r="G30" s="15"/>
      <c r="H30" s="15"/>
      <c r="I30" s="12"/>
      <c r="J30" s="20">
        <f t="shared" ref="J30:J50" si="6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3">
      <c r="B32" s="28"/>
      <c r="C32" s="19" t="s">
        <v>36</v>
      </c>
      <c r="D32" s="18" t="s">
        <v>31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3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3">
      <c r="B36" s="28"/>
      <c r="C36" s="19" t="s">
        <v>37</v>
      </c>
      <c r="D36" s="18" t="s">
        <v>31</v>
      </c>
      <c r="E36" s="15"/>
      <c r="F36" s="15"/>
      <c r="G36" s="15"/>
      <c r="H36" s="15"/>
      <c r="I36" s="12"/>
      <c r="J36" s="20"/>
    </row>
    <row r="37" spans="2:10" s="9" customFormat="1" x14ac:dyDescent="0.3">
      <c r="B37" s="28"/>
      <c r="C37" s="31"/>
      <c r="D37" s="20"/>
      <c r="E37" s="20"/>
      <c r="F37" s="20"/>
      <c r="G37" s="20"/>
      <c r="H37" s="20"/>
      <c r="I37" s="41">
        <v>5106000</v>
      </c>
      <c r="J37" s="20">
        <f t="shared" si="6"/>
        <v>0</v>
      </c>
    </row>
    <row r="38" spans="2:10" s="9" customFormat="1" x14ac:dyDescent="0.3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3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3">
      <c r="B40" s="28"/>
      <c r="C40" s="31"/>
      <c r="D40" s="20"/>
      <c r="E40" s="16"/>
      <c r="F40" s="16"/>
      <c r="G40" s="16"/>
      <c r="H40" s="16"/>
      <c r="I40" s="12"/>
      <c r="J40" s="20">
        <f t="shared" si="6"/>
        <v>0</v>
      </c>
    </row>
    <row r="41" spans="2:10" s="9" customFormat="1" x14ac:dyDescent="0.3">
      <c r="B41" s="28"/>
      <c r="C41" s="14" t="s">
        <v>17</v>
      </c>
      <c r="D41" s="21">
        <f>SUM(D37:D40)</f>
        <v>0</v>
      </c>
      <c r="E41" s="21">
        <f t="shared" ref="E41:H41" si="9">SUM(E37:E40)</f>
        <v>0</v>
      </c>
      <c r="F41" s="21">
        <f t="shared" si="9"/>
        <v>0</v>
      </c>
      <c r="G41" s="21">
        <f t="shared" si="9"/>
        <v>0</v>
      </c>
      <c r="H41" s="21">
        <f t="shared" si="9"/>
        <v>0</v>
      </c>
      <c r="I41" s="12"/>
      <c r="J41" s="21">
        <f t="shared" si="6"/>
        <v>0</v>
      </c>
    </row>
    <row r="42" spans="2:10" s="9" customFormat="1" x14ac:dyDescent="0.3">
      <c r="B42" s="28"/>
      <c r="C42" s="19" t="s">
        <v>38</v>
      </c>
      <c r="D42" s="18" t="s">
        <v>31</v>
      </c>
      <c r="E42" s="15"/>
      <c r="F42" s="15"/>
      <c r="G42" s="15"/>
      <c r="H42" s="15"/>
      <c r="I42" s="12"/>
      <c r="J42" s="20"/>
    </row>
    <row r="43" spans="2:10" s="9" customFormat="1" x14ac:dyDescent="0.3">
      <c r="B43" s="28"/>
      <c r="C43" s="31"/>
      <c r="D43" s="20"/>
      <c r="E43" s="20"/>
      <c r="F43" s="20"/>
      <c r="G43" s="20"/>
      <c r="H43" s="20"/>
      <c r="I43" s="41">
        <v>375000</v>
      </c>
      <c r="J43" s="20">
        <f t="shared" si="6"/>
        <v>0</v>
      </c>
    </row>
    <row r="44" spans="2:10" s="9" customFormat="1" x14ac:dyDescent="0.3">
      <c r="B44" s="28"/>
      <c r="C44" s="31"/>
      <c r="D44" s="20"/>
      <c r="E44" s="20"/>
      <c r="F44" s="20"/>
      <c r="G44" s="20"/>
      <c r="H44" s="20"/>
      <c r="I44" s="41">
        <v>781250</v>
      </c>
      <c r="J44" s="20">
        <f t="shared" si="6"/>
        <v>0</v>
      </c>
    </row>
    <row r="45" spans="2:10" s="9" customFormat="1" x14ac:dyDescent="0.3">
      <c r="B45" s="28"/>
      <c r="C45" s="31"/>
      <c r="D45" s="20"/>
      <c r="E45" s="20"/>
      <c r="F45" s="20"/>
      <c r="G45" s="20"/>
      <c r="H45" s="20"/>
      <c r="I45" s="41">
        <v>2083335</v>
      </c>
      <c r="J45" s="20">
        <f t="shared" si="6"/>
        <v>0</v>
      </c>
    </row>
    <row r="46" spans="2:10" s="9" customFormat="1" x14ac:dyDescent="0.3">
      <c r="B46" s="28"/>
      <c r="C46" s="31"/>
      <c r="D46" s="20"/>
      <c r="E46" s="16"/>
      <c r="F46" s="16"/>
      <c r="G46" s="16"/>
      <c r="H46" s="16"/>
      <c r="I46" s="12"/>
      <c r="J46" s="20">
        <f t="shared" si="6"/>
        <v>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3">
      <c r="B48" s="28"/>
      <c r="C48" s="15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3">
      <c r="B49" s="30"/>
      <c r="C49" s="14" t="s">
        <v>18</v>
      </c>
      <c r="D49" s="21">
        <f>SUM(D43:D48)</f>
        <v>0</v>
      </c>
      <c r="E49" s="21">
        <f t="shared" ref="E49:H49" si="10">SUM(E43:E48)</f>
        <v>0</v>
      </c>
      <c r="F49" s="21">
        <f t="shared" si="10"/>
        <v>0</v>
      </c>
      <c r="G49" s="21">
        <f t="shared" si="10"/>
        <v>0</v>
      </c>
      <c r="H49" s="21">
        <f t="shared" si="10"/>
        <v>0</v>
      </c>
      <c r="I49" s="12"/>
      <c r="J49" s="21">
        <f t="shared" si="6"/>
        <v>0</v>
      </c>
    </row>
    <row r="50" spans="2:10" s="9" customFormat="1" x14ac:dyDescent="0.3">
      <c r="B50" s="30"/>
      <c r="C50" s="14" t="s">
        <v>19</v>
      </c>
      <c r="D50" s="21">
        <f>SUM(D49,D41,D35,D31,D27,D16,D11)</f>
        <v>0</v>
      </c>
      <c r="E50" s="21">
        <f t="shared" ref="E50:H50" si="11">SUM(E49,E41,E35,E31,E27,E16,E11)</f>
        <v>0</v>
      </c>
      <c r="F50" s="21">
        <f t="shared" si="11"/>
        <v>0</v>
      </c>
      <c r="G50" s="21">
        <f t="shared" si="11"/>
        <v>0</v>
      </c>
      <c r="H50" s="21">
        <f t="shared" si="11"/>
        <v>0</v>
      </c>
      <c r="I50" s="12"/>
      <c r="J50" s="21">
        <f t="shared" si="6"/>
        <v>0</v>
      </c>
    </row>
    <row r="51" spans="2:10" s="9" customFormat="1" x14ac:dyDescent="0.3">
      <c r="B51" s="29"/>
      <c r="J51" s="9" t="s">
        <v>20</v>
      </c>
    </row>
    <row r="52" spans="2:10" s="9" customFormat="1" ht="28.8" x14ac:dyDescent="0.3">
      <c r="B52" s="83" t="s">
        <v>39</v>
      </c>
      <c r="C52" s="22" t="s">
        <v>39</v>
      </c>
      <c r="D52" s="23"/>
      <c r="E52" s="23"/>
      <c r="F52" s="23"/>
      <c r="G52" s="23"/>
      <c r="H52" s="23"/>
      <c r="J52" s="23" t="s">
        <v>20</v>
      </c>
    </row>
    <row r="53" spans="2:10" s="9" customFormat="1" x14ac:dyDescent="0.3">
      <c r="B53" s="28"/>
      <c r="C53" s="31"/>
      <c r="D53" s="18"/>
      <c r="E53" s="15"/>
      <c r="F53" s="15"/>
      <c r="G53" s="15"/>
      <c r="H53" s="15"/>
      <c r="I53" s="12"/>
      <c r="J53" s="20">
        <f>SUM(D53:H53)</f>
        <v>0</v>
      </c>
    </row>
    <row r="54" spans="2:10" s="9" customFormat="1" x14ac:dyDescent="0.3">
      <c r="B54" s="28"/>
      <c r="C54" s="31"/>
      <c r="D54" s="18"/>
      <c r="E54" s="15"/>
      <c r="F54" s="15"/>
      <c r="G54" s="15"/>
      <c r="H54" s="15"/>
      <c r="I54" s="12"/>
      <c r="J54" s="20">
        <f t="shared" ref="J54:J55" si="12">SUM(D54:H54)</f>
        <v>0</v>
      </c>
    </row>
    <row r="55" spans="2:10" s="9" customFormat="1" x14ac:dyDescent="0.3">
      <c r="B55" s="30"/>
      <c r="C55" s="14" t="s">
        <v>21</v>
      </c>
      <c r="D55" s="21">
        <f>SUM(D53:D54)</f>
        <v>0</v>
      </c>
      <c r="E55" s="21">
        <f t="shared" ref="E55:H55" si="13">SUM(E53:E54)</f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12"/>
      <c r="J55" s="21">
        <f t="shared" si="12"/>
        <v>0</v>
      </c>
    </row>
    <row r="56" spans="2:10" s="9" customFormat="1" ht="15" thickBot="1" x14ac:dyDescent="0.35">
      <c r="B56" s="29"/>
      <c r="J56" s="9" t="s">
        <v>20</v>
      </c>
    </row>
    <row r="57" spans="2:10" s="6" customFormat="1" ht="29.4" thickBot="1" x14ac:dyDescent="0.35">
      <c r="B57" s="24" t="s">
        <v>22</v>
      </c>
      <c r="C57" s="24"/>
      <c r="D57" s="25">
        <f>SUM(D55,D50)</f>
        <v>0</v>
      </c>
      <c r="E57" s="25">
        <f t="shared" ref="E57:J57" si="14">SUM(E55,E50)</f>
        <v>0</v>
      </c>
      <c r="F57" s="25">
        <f t="shared" si="14"/>
        <v>0</v>
      </c>
      <c r="G57" s="25">
        <f t="shared" si="14"/>
        <v>0</v>
      </c>
      <c r="H57" s="25">
        <f t="shared" si="14"/>
        <v>0</v>
      </c>
      <c r="I57" s="12">
        <f>SUM(I55,I50)</f>
        <v>0</v>
      </c>
      <c r="J57" s="25">
        <f t="shared" si="14"/>
        <v>0</v>
      </c>
    </row>
    <row r="58" spans="2:10" x14ac:dyDescent="0.3">
      <c r="B58" s="11"/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X68"/>
  <sheetViews>
    <sheetView showGridLines="0" topLeftCell="A37" zoomScale="85" zoomScaleNormal="85" workbookViewId="0">
      <selection activeCell="C18" sqref="C18:J25"/>
    </sheetView>
  </sheetViews>
  <sheetFormatPr defaultColWidth="9.109375" defaultRowHeight="14.4" x14ac:dyDescent="0.3"/>
  <cols>
    <col min="1" max="1" width="3.109375" style="8" customWidth="1"/>
    <col min="2" max="2" width="12.109375" style="8" customWidth="1"/>
    <col min="3" max="3" width="52.88671875" style="8" customWidth="1"/>
    <col min="4" max="4" width="12.44140625" style="11" customWidth="1"/>
    <col min="5" max="5" width="12.5546875" style="3" customWidth="1"/>
    <col min="6" max="6" width="12.44140625" style="8" customWidth="1"/>
    <col min="7" max="7" width="13" style="8" customWidth="1"/>
    <col min="8" max="8" width="12.44140625" style="3" customWidth="1"/>
    <col min="9" max="9" width="1.6640625" style="12" customWidth="1"/>
    <col min="10" max="10" width="14.5546875" style="8" customWidth="1"/>
    <col min="11" max="11" width="10.109375" style="8" customWidth="1"/>
    <col min="12" max="16384" width="9.109375" style="8"/>
  </cols>
  <sheetData>
    <row r="2" spans="2:50" ht="23.4" x14ac:dyDescent="0.45">
      <c r="B2" s="36" t="s">
        <v>29</v>
      </c>
    </row>
    <row r="3" spans="2:50" x14ac:dyDescent="0.3">
      <c r="B3" s="7"/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 t="s">
        <v>42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/>
      <c r="J8" s="20">
        <f>SUM(D8:H8)</f>
        <v>225000</v>
      </c>
    </row>
    <row r="9" spans="2:50" s="9" customFormat="1" ht="28.8" x14ac:dyDescent="0.3">
      <c r="B9" s="28"/>
      <c r="C9" s="31" t="s">
        <v>43</v>
      </c>
      <c r="D9" s="20">
        <v>30000</v>
      </c>
      <c r="E9" s="20">
        <v>32500</v>
      </c>
      <c r="F9" s="20">
        <v>35000</v>
      </c>
      <c r="G9" s="20">
        <v>37500</v>
      </c>
      <c r="H9" s="20">
        <v>40000</v>
      </c>
      <c r="I9" s="12"/>
      <c r="J9" s="20">
        <f>SUM(D9:H9)</f>
        <v>175000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/>
    </row>
    <row r="11" spans="2:50" s="9" customFormat="1" x14ac:dyDescent="0.3">
      <c r="B11" s="28"/>
      <c r="C11" s="14" t="s">
        <v>12</v>
      </c>
      <c r="D11" s="21">
        <f>SUM(D8:D10)</f>
        <v>70000</v>
      </c>
      <c r="E11" s="21">
        <f t="shared" ref="E11:J11" si="0">SUM(E8:E10)</f>
        <v>75000</v>
      </c>
      <c r="F11" s="21">
        <f t="shared" si="0"/>
        <v>80000</v>
      </c>
      <c r="G11" s="21">
        <f t="shared" si="0"/>
        <v>85000</v>
      </c>
      <c r="H11" s="21">
        <f t="shared" si="0"/>
        <v>90000</v>
      </c>
      <c r="I11" s="12"/>
      <c r="J11" s="21">
        <f t="shared" si="0"/>
        <v>400000</v>
      </c>
    </row>
    <row r="12" spans="2:50" s="9" customFormat="1" x14ac:dyDescent="0.3">
      <c r="B12" s="28"/>
      <c r="C12" s="19" t="s">
        <v>32</v>
      </c>
      <c r="D12" s="18" t="s">
        <v>31</v>
      </c>
      <c r="E12" s="15"/>
      <c r="F12" s="15"/>
      <c r="G12" s="15"/>
      <c r="H12" s="15"/>
      <c r="I12" s="12"/>
      <c r="J12" s="13" t="s">
        <v>31</v>
      </c>
    </row>
    <row r="13" spans="2:50" s="9" customFormat="1" x14ac:dyDescent="0.3">
      <c r="B13" s="28"/>
      <c r="C13" s="31" t="s">
        <v>44</v>
      </c>
      <c r="D13" s="20">
        <f>0.17*(D8+D9)</f>
        <v>11900</v>
      </c>
      <c r="E13" s="20">
        <f t="shared" ref="E13:H13" si="1">0.17*(E8+E9)</f>
        <v>12750.000000000002</v>
      </c>
      <c r="F13" s="20">
        <f t="shared" si="1"/>
        <v>13600.000000000002</v>
      </c>
      <c r="G13" s="20">
        <f t="shared" si="1"/>
        <v>14450.000000000002</v>
      </c>
      <c r="H13" s="20">
        <f t="shared" si="1"/>
        <v>15300.000000000002</v>
      </c>
      <c r="I13" s="12"/>
      <c r="J13" s="20">
        <f>SUM(D13:H13)</f>
        <v>68000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3">
      <c r="B16" s="28"/>
      <c r="C16" s="14" t="s">
        <v>13</v>
      </c>
      <c r="D16" s="21">
        <f>SUM(D13:D15)</f>
        <v>11900</v>
      </c>
      <c r="E16" s="21">
        <f t="shared" ref="E16:J16" si="3">SUM(E13:E15)</f>
        <v>12750.000000000002</v>
      </c>
      <c r="F16" s="21">
        <f t="shared" si="3"/>
        <v>13600.000000000002</v>
      </c>
      <c r="G16" s="21">
        <f t="shared" si="3"/>
        <v>14450.000000000002</v>
      </c>
      <c r="H16" s="21">
        <f t="shared" si="3"/>
        <v>15300.000000000002</v>
      </c>
      <c r="I16" s="12"/>
      <c r="J16" s="21">
        <f t="shared" si="3"/>
        <v>68000</v>
      </c>
    </row>
    <row r="17" spans="2:10" s="9" customFormat="1" x14ac:dyDescent="0.3">
      <c r="B17" s="28"/>
      <c r="C17" s="19" t="s">
        <v>33</v>
      </c>
      <c r="D17" s="18" t="s">
        <v>31</v>
      </c>
      <c r="E17" s="15"/>
      <c r="F17" s="15"/>
      <c r="G17" s="15"/>
      <c r="H17" s="15"/>
      <c r="I17" s="12"/>
      <c r="J17" s="13" t="s">
        <v>31</v>
      </c>
    </row>
    <row r="18" spans="2:10" s="9" customFormat="1" x14ac:dyDescent="0.3">
      <c r="B18" s="28"/>
      <c r="C18" s="35" t="s">
        <v>45</v>
      </c>
      <c r="D18" s="20" t="s">
        <v>35</v>
      </c>
      <c r="E18" s="16" t="s">
        <v>35</v>
      </c>
      <c r="F18" s="16" t="s">
        <v>35</v>
      </c>
      <c r="G18" s="16"/>
      <c r="H18" s="16"/>
      <c r="I18" s="12"/>
      <c r="J18" s="20"/>
    </row>
    <row r="19" spans="2:10" s="9" customFormat="1" x14ac:dyDescent="0.3">
      <c r="B19" s="28"/>
      <c r="C19" s="35" t="s">
        <v>46</v>
      </c>
      <c r="D19" s="20">
        <v>400</v>
      </c>
      <c r="E19" s="20">
        <v>400</v>
      </c>
      <c r="F19" s="20">
        <v>400</v>
      </c>
      <c r="G19" s="20">
        <v>400</v>
      </c>
      <c r="H19" s="20">
        <v>400</v>
      </c>
      <c r="I19" s="41"/>
      <c r="J19" s="20">
        <f>SUM(D19:H19)</f>
        <v>2000</v>
      </c>
    </row>
    <row r="20" spans="2:10" s="9" customFormat="1" x14ac:dyDescent="0.3">
      <c r="B20" s="28"/>
      <c r="C20" s="35" t="s">
        <v>47</v>
      </c>
      <c r="D20" s="20">
        <v>50</v>
      </c>
      <c r="E20" s="20">
        <v>50</v>
      </c>
      <c r="F20" s="20">
        <v>50</v>
      </c>
      <c r="G20" s="20">
        <v>50</v>
      </c>
      <c r="H20" s="20">
        <v>50</v>
      </c>
      <c r="I20" s="41"/>
      <c r="J20" s="20">
        <f t="shared" ref="J20:J25" si="4">SUM(D20:H20)</f>
        <v>250</v>
      </c>
    </row>
    <row r="21" spans="2:10" s="9" customFormat="1" x14ac:dyDescent="0.3">
      <c r="B21" s="28"/>
      <c r="C21" s="31" t="s">
        <v>48</v>
      </c>
      <c r="D21" s="20">
        <v>450</v>
      </c>
      <c r="E21" s="20">
        <v>450</v>
      </c>
      <c r="F21" s="20">
        <v>450</v>
      </c>
      <c r="G21" s="20">
        <v>450</v>
      </c>
      <c r="H21" s="20">
        <v>450</v>
      </c>
      <c r="I21" s="41"/>
      <c r="J21" s="20">
        <f t="shared" si="4"/>
        <v>2250</v>
      </c>
    </row>
    <row r="22" spans="2:10" s="9" customFormat="1" x14ac:dyDescent="0.3">
      <c r="B22" s="28"/>
      <c r="C22" s="35" t="s">
        <v>49</v>
      </c>
      <c r="D22" s="20">
        <v>248</v>
      </c>
      <c r="E22" s="20">
        <v>248</v>
      </c>
      <c r="F22" s="20">
        <v>248</v>
      </c>
      <c r="G22" s="20">
        <v>248</v>
      </c>
      <c r="H22" s="20">
        <v>248</v>
      </c>
      <c r="I22" s="41"/>
      <c r="J22" s="20">
        <f t="shared" si="4"/>
        <v>1240</v>
      </c>
    </row>
    <row r="23" spans="2:10" s="9" customFormat="1" x14ac:dyDescent="0.3">
      <c r="B23" s="28"/>
      <c r="C23" s="35" t="s">
        <v>50</v>
      </c>
      <c r="D23" s="20">
        <v>45</v>
      </c>
      <c r="E23" s="20">
        <v>45</v>
      </c>
      <c r="F23" s="20">
        <v>45</v>
      </c>
      <c r="G23" s="20">
        <v>45</v>
      </c>
      <c r="H23" s="20">
        <v>45</v>
      </c>
      <c r="I23" s="41"/>
      <c r="J23" s="20">
        <f t="shared" si="4"/>
        <v>225</v>
      </c>
    </row>
    <row r="24" spans="2:10" s="9" customFormat="1" x14ac:dyDescent="0.3">
      <c r="B24" s="28"/>
      <c r="C24" s="35" t="s">
        <v>51</v>
      </c>
      <c r="D24" s="20">
        <v>80</v>
      </c>
      <c r="E24" s="20">
        <v>80</v>
      </c>
      <c r="F24" s="20">
        <v>80</v>
      </c>
      <c r="G24" s="20">
        <v>80</v>
      </c>
      <c r="H24" s="20">
        <v>80</v>
      </c>
      <c r="I24" s="41"/>
      <c r="J24" s="20">
        <f t="shared" si="4"/>
        <v>400</v>
      </c>
    </row>
    <row r="25" spans="2:10" s="9" customFormat="1" x14ac:dyDescent="0.3">
      <c r="B25" s="28"/>
      <c r="C25" s="31" t="s">
        <v>52</v>
      </c>
      <c r="D25" s="20">
        <v>328</v>
      </c>
      <c r="E25" s="20">
        <v>328</v>
      </c>
      <c r="F25" s="20">
        <v>328</v>
      </c>
      <c r="G25" s="20">
        <v>328</v>
      </c>
      <c r="H25" s="20">
        <v>328</v>
      </c>
      <c r="I25" s="41"/>
      <c r="J25" s="20">
        <f t="shared" si="4"/>
        <v>1640</v>
      </c>
    </row>
    <row r="26" spans="2:10" s="9" customFormat="1" x14ac:dyDescent="0.3">
      <c r="B26" s="28"/>
      <c r="C26" s="14" t="s">
        <v>14</v>
      </c>
      <c r="D26" s="21">
        <f>SUM(D19:D25)</f>
        <v>1601</v>
      </c>
      <c r="E26" s="21">
        <f t="shared" ref="E26:H26" si="5">SUM(E19:E25)</f>
        <v>1601</v>
      </c>
      <c r="F26" s="21">
        <f t="shared" si="5"/>
        <v>1601</v>
      </c>
      <c r="G26" s="21">
        <f t="shared" si="5"/>
        <v>1601</v>
      </c>
      <c r="H26" s="21">
        <f t="shared" si="5"/>
        <v>1601</v>
      </c>
      <c r="I26" s="12"/>
      <c r="J26" s="21">
        <f>SUM(D26:H26)</f>
        <v>8005</v>
      </c>
    </row>
    <row r="27" spans="2:10" s="9" customFormat="1" x14ac:dyDescent="0.3">
      <c r="B27" s="28"/>
      <c r="C27" s="19" t="s">
        <v>34</v>
      </c>
      <c r="D27" s="20"/>
      <c r="E27" s="15"/>
      <c r="F27" s="15"/>
      <c r="G27" s="15"/>
      <c r="H27" s="15"/>
      <c r="I27" s="12"/>
      <c r="J27" s="20" t="s">
        <v>20</v>
      </c>
    </row>
    <row r="28" spans="2:10" s="9" customFormat="1" x14ac:dyDescent="0.3">
      <c r="B28" s="28"/>
      <c r="C28" s="31" t="s">
        <v>53</v>
      </c>
      <c r="D28" s="20">
        <v>18000</v>
      </c>
      <c r="E28" s="15"/>
      <c r="F28" s="15"/>
      <c r="G28" s="15"/>
      <c r="H28" s="15"/>
      <c r="I28" s="12"/>
      <c r="J28" s="20">
        <f>SUM(D28:H28)</f>
        <v>18000</v>
      </c>
    </row>
    <row r="29" spans="2:10" s="9" customFormat="1" x14ac:dyDescent="0.3">
      <c r="B29" s="28" t="s">
        <v>35</v>
      </c>
      <c r="C29" s="34" t="s">
        <v>35</v>
      </c>
      <c r="D29" s="18" t="s">
        <v>31</v>
      </c>
      <c r="E29" s="15"/>
      <c r="F29" s="15"/>
      <c r="G29" s="15"/>
      <c r="H29" s="15"/>
      <c r="I29" s="12"/>
      <c r="J29" s="20">
        <f t="shared" ref="J29:J46" si="6">SUM(D29:H29)</f>
        <v>0</v>
      </c>
    </row>
    <row r="30" spans="2:10" s="9" customFormat="1" x14ac:dyDescent="0.3">
      <c r="B30" s="28"/>
      <c r="C30" s="14" t="s">
        <v>15</v>
      </c>
      <c r="D30" s="17">
        <f>SUM(D28:D29)</f>
        <v>18000</v>
      </c>
      <c r="E30" s="17">
        <f t="shared" ref="E30:H30" si="7">SUM(E28:E29)</f>
        <v>0</v>
      </c>
      <c r="F30" s="17">
        <f t="shared" si="7"/>
        <v>0</v>
      </c>
      <c r="G30" s="17">
        <f t="shared" si="7"/>
        <v>0</v>
      </c>
      <c r="H30" s="17">
        <f t="shared" si="7"/>
        <v>0</v>
      </c>
      <c r="I30" s="12"/>
      <c r="J30" s="21">
        <f t="shared" si="6"/>
        <v>18000</v>
      </c>
    </row>
    <row r="31" spans="2:10" s="9" customFormat="1" x14ac:dyDescent="0.3">
      <c r="B31" s="28"/>
      <c r="C31" s="19" t="s">
        <v>36</v>
      </c>
      <c r="D31" s="18" t="s">
        <v>31</v>
      </c>
      <c r="E31" s="15"/>
      <c r="F31" s="15"/>
      <c r="G31" s="15"/>
      <c r="H31" s="15"/>
      <c r="I31" s="12"/>
      <c r="J31" s="20"/>
    </row>
    <row r="32" spans="2:10" s="9" customFormat="1" x14ac:dyDescent="0.3">
      <c r="B32" s="28"/>
      <c r="C32" s="31" t="s">
        <v>54</v>
      </c>
      <c r="D32" s="20">
        <v>2500</v>
      </c>
      <c r="E32" s="20">
        <v>0</v>
      </c>
      <c r="F32" s="20">
        <v>0</v>
      </c>
      <c r="G32" s="20">
        <v>0</v>
      </c>
      <c r="H32" s="20">
        <v>0</v>
      </c>
      <c r="I32" s="41"/>
      <c r="J32" s="20">
        <f t="shared" si="6"/>
        <v>2500</v>
      </c>
    </row>
    <row r="33" spans="2:10" s="9" customFormat="1" x14ac:dyDescent="0.3">
      <c r="B33" s="28"/>
      <c r="C33" s="31"/>
      <c r="D33" s="20"/>
      <c r="E33" s="16"/>
      <c r="F33" s="16"/>
      <c r="G33" s="16"/>
      <c r="H33" s="16"/>
      <c r="I33" s="12"/>
      <c r="J33" s="20">
        <f t="shared" si="6"/>
        <v>0</v>
      </c>
    </row>
    <row r="34" spans="2:10" s="9" customFormat="1" x14ac:dyDescent="0.3">
      <c r="B34" s="28"/>
      <c r="C34" s="14" t="s">
        <v>16</v>
      </c>
      <c r="D34" s="21">
        <f>SUM(D32:D33)</f>
        <v>2500</v>
      </c>
      <c r="E34" s="21">
        <f t="shared" ref="E34:H34" si="8">SUM(E32:E33)</f>
        <v>0</v>
      </c>
      <c r="F34" s="21">
        <f t="shared" si="8"/>
        <v>0</v>
      </c>
      <c r="G34" s="21">
        <f t="shared" si="8"/>
        <v>0</v>
      </c>
      <c r="H34" s="21">
        <f t="shared" si="8"/>
        <v>0</v>
      </c>
      <c r="I34" s="12"/>
      <c r="J34" s="21">
        <f t="shared" si="6"/>
        <v>2500</v>
      </c>
    </row>
    <row r="35" spans="2:10" s="9" customFormat="1" x14ac:dyDescent="0.3">
      <c r="B35" s="28"/>
      <c r="C35" s="19" t="s">
        <v>37</v>
      </c>
      <c r="D35" s="18" t="s">
        <v>31</v>
      </c>
      <c r="E35" s="15"/>
      <c r="F35" s="15"/>
      <c r="G35" s="15"/>
      <c r="H35" s="15"/>
      <c r="I35" s="12"/>
      <c r="J35" s="20"/>
    </row>
    <row r="36" spans="2:10" s="9" customFormat="1" ht="57.6" x14ac:dyDescent="0.3">
      <c r="B36" s="28"/>
      <c r="C36" s="31" t="s">
        <v>55</v>
      </c>
      <c r="D36" s="20">
        <v>1021200</v>
      </c>
      <c r="E36" s="20">
        <v>1021200</v>
      </c>
      <c r="F36" s="20">
        <v>1021200</v>
      </c>
      <c r="G36" s="20">
        <v>1021200</v>
      </c>
      <c r="H36" s="20">
        <v>1021200</v>
      </c>
      <c r="I36" s="41"/>
      <c r="J36" s="20">
        <f t="shared" si="6"/>
        <v>5106000</v>
      </c>
    </row>
    <row r="37" spans="2:10" s="9" customFormat="1" ht="57.6" x14ac:dyDescent="0.3">
      <c r="B37" s="28"/>
      <c r="C37" s="31" t="s">
        <v>56</v>
      </c>
      <c r="D37" s="20">
        <v>4500000</v>
      </c>
      <c r="E37" s="20">
        <v>4500000</v>
      </c>
      <c r="F37" s="20">
        <v>4500000</v>
      </c>
      <c r="G37" s="20">
        <v>4500000</v>
      </c>
      <c r="H37" s="20">
        <v>4500000</v>
      </c>
      <c r="I37" s="41"/>
      <c r="J37" s="20">
        <f t="shared" si="6"/>
        <v>22500000</v>
      </c>
    </row>
    <row r="38" spans="2:10" s="9" customFormat="1" ht="57.6" x14ac:dyDescent="0.3">
      <c r="B38" s="28"/>
      <c r="C38" s="31" t="s">
        <v>57</v>
      </c>
      <c r="D38" s="20">
        <v>15000000</v>
      </c>
      <c r="E38" s="20">
        <v>15000000</v>
      </c>
      <c r="F38" s="20">
        <v>15000000</v>
      </c>
      <c r="G38" s="20">
        <v>15000000</v>
      </c>
      <c r="H38" s="20">
        <v>15000000</v>
      </c>
      <c r="I38" s="41"/>
      <c r="J38" s="20">
        <f t="shared" si="6"/>
        <v>75000000</v>
      </c>
    </row>
    <row r="39" spans="2:10" s="9" customFormat="1" x14ac:dyDescent="0.3">
      <c r="B39" s="28"/>
      <c r="C39" s="31"/>
      <c r="D39" s="20"/>
      <c r="E39" s="16"/>
      <c r="F39" s="16"/>
      <c r="G39" s="16"/>
      <c r="H39" s="16"/>
      <c r="I39" s="12"/>
      <c r="J39" s="20">
        <f t="shared" si="6"/>
        <v>0</v>
      </c>
    </row>
    <row r="40" spans="2:10" s="9" customFormat="1" x14ac:dyDescent="0.3">
      <c r="B40" s="28"/>
      <c r="C40" s="14" t="s">
        <v>17</v>
      </c>
      <c r="D40" s="21">
        <f>SUM(D36:D39)</f>
        <v>20521200</v>
      </c>
      <c r="E40" s="21">
        <f t="shared" ref="E40:H40" si="9">SUM(E36:E39)</f>
        <v>20521200</v>
      </c>
      <c r="F40" s="21">
        <f t="shared" si="9"/>
        <v>20521200</v>
      </c>
      <c r="G40" s="21">
        <f t="shared" si="9"/>
        <v>20521200</v>
      </c>
      <c r="H40" s="21">
        <f t="shared" si="9"/>
        <v>20521200</v>
      </c>
      <c r="I40" s="12"/>
      <c r="J40" s="21">
        <f t="shared" si="6"/>
        <v>102606000</v>
      </c>
    </row>
    <row r="41" spans="2:10" s="9" customFormat="1" x14ac:dyDescent="0.3">
      <c r="B41" s="28"/>
      <c r="C41" s="19" t="s">
        <v>38</v>
      </c>
      <c r="D41" s="18" t="s">
        <v>31</v>
      </c>
      <c r="E41" s="15"/>
      <c r="F41" s="15"/>
      <c r="G41" s="15"/>
      <c r="H41" s="15"/>
      <c r="I41" s="12"/>
      <c r="J41" s="20"/>
    </row>
    <row r="42" spans="2:10" s="9" customFormat="1" x14ac:dyDescent="0.3">
      <c r="B42" s="28"/>
      <c r="C42" s="31" t="s">
        <v>58</v>
      </c>
      <c r="D42" s="20">
        <v>8000</v>
      </c>
      <c r="E42" s="50">
        <v>8000</v>
      </c>
      <c r="F42" s="50">
        <v>8000</v>
      </c>
      <c r="G42" s="50">
        <v>8000</v>
      </c>
      <c r="H42" s="50">
        <v>8000</v>
      </c>
      <c r="I42" s="12"/>
      <c r="J42" s="20">
        <f t="shared" si="6"/>
        <v>40000</v>
      </c>
    </row>
    <row r="43" spans="2:10" s="9" customFormat="1" ht="28.8" x14ac:dyDescent="0.3">
      <c r="B43" s="28"/>
      <c r="C43" s="31" t="s">
        <v>59</v>
      </c>
      <c r="D43" s="20">
        <v>10000000</v>
      </c>
      <c r="E43" s="68">
        <v>10000000</v>
      </c>
      <c r="F43" s="68">
        <v>10000000</v>
      </c>
      <c r="G43" s="68">
        <v>10000000</v>
      </c>
      <c r="H43" s="68">
        <v>10000000</v>
      </c>
      <c r="I43" s="12"/>
      <c r="J43" s="20">
        <f t="shared" si="6"/>
        <v>50000000</v>
      </c>
    </row>
    <row r="44" spans="2:10" s="9" customFormat="1" x14ac:dyDescent="0.3">
      <c r="B44" s="28"/>
      <c r="C44" s="15"/>
      <c r="D44" s="20"/>
      <c r="E44" s="16"/>
      <c r="F44" s="16"/>
      <c r="G44" s="16"/>
      <c r="H44" s="16"/>
      <c r="I44" s="12"/>
      <c r="J44" s="20">
        <f t="shared" si="6"/>
        <v>0</v>
      </c>
    </row>
    <row r="45" spans="2:10" s="9" customFormat="1" x14ac:dyDescent="0.3">
      <c r="B45" s="30"/>
      <c r="C45" s="14" t="s">
        <v>18</v>
      </c>
      <c r="D45" s="21">
        <f>SUM(D42:D44)</f>
        <v>10008000</v>
      </c>
      <c r="E45" s="21">
        <f>SUM(E42:E44)</f>
        <v>10008000</v>
      </c>
      <c r="F45" s="21">
        <f>SUM(F42:F44)</f>
        <v>10008000</v>
      </c>
      <c r="G45" s="21">
        <f>SUM(G42:G44)</f>
        <v>10008000</v>
      </c>
      <c r="H45" s="21">
        <f>SUM(H42:H44)</f>
        <v>10008000</v>
      </c>
      <c r="I45" s="12"/>
      <c r="J45" s="21">
        <f t="shared" si="6"/>
        <v>50040000</v>
      </c>
    </row>
    <row r="46" spans="2:10" s="9" customFormat="1" x14ac:dyDescent="0.3">
      <c r="B46" s="30"/>
      <c r="C46" s="14" t="s">
        <v>19</v>
      </c>
      <c r="D46" s="21">
        <f>SUM(D45,D40,D34,D30,D26,D16,D11)</f>
        <v>30633201</v>
      </c>
      <c r="E46" s="21">
        <f>SUM(E45,E40,E34,E30,E26,E16,E11)</f>
        <v>30618551</v>
      </c>
      <c r="F46" s="21">
        <f>SUM(F45,F40,F34,F30,F26,F16,F11)</f>
        <v>30624401</v>
      </c>
      <c r="G46" s="21">
        <f>SUM(G45,G40,G34,G30,G26,G16,G11)</f>
        <v>30630251</v>
      </c>
      <c r="H46" s="21">
        <f>SUM(H45,H40,H34,H30,H26,H16,H11)</f>
        <v>30636101</v>
      </c>
      <c r="I46" s="12"/>
      <c r="J46" s="21">
        <f t="shared" si="6"/>
        <v>153142505</v>
      </c>
    </row>
    <row r="47" spans="2:10" s="9" customFormat="1" x14ac:dyDescent="0.3">
      <c r="B47" s="29"/>
      <c r="J47" s="9" t="s">
        <v>20</v>
      </c>
    </row>
    <row r="48" spans="2:10" s="9" customFormat="1" x14ac:dyDescent="0.3">
      <c r="B48" s="27" t="s">
        <v>39</v>
      </c>
      <c r="C48" s="22" t="s">
        <v>39</v>
      </c>
      <c r="D48" s="23"/>
      <c r="E48" s="23"/>
      <c r="F48" s="23"/>
      <c r="G48" s="23"/>
      <c r="H48" s="23"/>
      <c r="J48" s="23" t="s">
        <v>20</v>
      </c>
    </row>
    <row r="49" spans="2:10" s="9" customFormat="1" x14ac:dyDescent="0.3">
      <c r="B49" s="28"/>
      <c r="C49" s="31"/>
      <c r="D49" s="18"/>
      <c r="E49" s="15"/>
      <c r="F49" s="15"/>
      <c r="G49" s="15"/>
      <c r="H49" s="15"/>
      <c r="I49" s="12"/>
      <c r="J49" s="20">
        <f>SUM(D49:H49)</f>
        <v>0</v>
      </c>
    </row>
    <row r="50" spans="2:10" s="9" customFormat="1" x14ac:dyDescent="0.3">
      <c r="B50" s="28"/>
      <c r="C50" s="31"/>
      <c r="D50" s="18"/>
      <c r="E50" s="15"/>
      <c r="F50" s="15"/>
      <c r="G50" s="15"/>
      <c r="H50" s="15"/>
      <c r="I50" s="12"/>
      <c r="J50" s="20">
        <f t="shared" ref="J50:J51" si="10">SUM(D50:H50)</f>
        <v>0</v>
      </c>
    </row>
    <row r="51" spans="2:10" s="9" customFormat="1" x14ac:dyDescent="0.3">
      <c r="B51" s="30"/>
      <c r="C51" s="14" t="s">
        <v>21</v>
      </c>
      <c r="D51" s="21">
        <f>SUM(D49:D50)</f>
        <v>0</v>
      </c>
      <c r="E51" s="21">
        <f t="shared" ref="E51:H51" si="11">SUM(E49:E50)</f>
        <v>0</v>
      </c>
      <c r="F51" s="21">
        <f t="shared" si="11"/>
        <v>0</v>
      </c>
      <c r="G51" s="21">
        <f t="shared" si="11"/>
        <v>0</v>
      </c>
      <c r="H51" s="21">
        <f t="shared" si="11"/>
        <v>0</v>
      </c>
      <c r="I51" s="12"/>
      <c r="J51" s="21">
        <f t="shared" si="10"/>
        <v>0</v>
      </c>
    </row>
    <row r="52" spans="2:10" s="9" customFormat="1" ht="15" thickBot="1" x14ac:dyDescent="0.35">
      <c r="B52" s="29"/>
      <c r="J52" s="9" t="s">
        <v>20</v>
      </c>
    </row>
    <row r="53" spans="2:10" s="6" customFormat="1" ht="29.4" thickBot="1" x14ac:dyDescent="0.35">
      <c r="B53" s="24" t="s">
        <v>22</v>
      </c>
      <c r="C53" s="24"/>
      <c r="D53" s="25">
        <f>SUM(D51,D46)</f>
        <v>30633201</v>
      </c>
      <c r="E53" s="25">
        <f t="shared" ref="E53:J53" si="12">SUM(E51,E46)</f>
        <v>30618551</v>
      </c>
      <c r="F53" s="25">
        <f t="shared" si="12"/>
        <v>30624401</v>
      </c>
      <c r="G53" s="25">
        <f t="shared" si="12"/>
        <v>30630251</v>
      </c>
      <c r="H53" s="25">
        <f t="shared" si="12"/>
        <v>30636101</v>
      </c>
      <c r="I53" s="12"/>
      <c r="J53" s="25">
        <f t="shared" si="12"/>
        <v>153142505</v>
      </c>
    </row>
    <row r="54" spans="2:10" x14ac:dyDescent="0.3">
      <c r="B54" s="11"/>
    </row>
    <row r="55" spans="2:10" x14ac:dyDescent="0.3">
      <c r="B55" s="11"/>
    </row>
    <row r="56" spans="2:10" x14ac:dyDescent="0.3">
      <c r="B56" s="11"/>
    </row>
    <row r="57" spans="2:10" x14ac:dyDescent="0.3">
      <c r="B57" s="11"/>
    </row>
    <row r="58" spans="2:10" x14ac:dyDescent="0.3">
      <c r="B58" s="11"/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09375" defaultRowHeight="14.4" x14ac:dyDescent="0.3"/>
  <cols>
    <col min="1" max="1" width="3.109375" style="8" customWidth="1"/>
    <col min="2" max="2" width="12.109375" style="8" customWidth="1"/>
    <col min="3" max="3" width="52.88671875" style="8" customWidth="1"/>
    <col min="4" max="4" width="12.88671875" style="11" customWidth="1"/>
    <col min="5" max="5" width="12.44140625" style="3" customWidth="1"/>
    <col min="6" max="6" width="12.6640625" style="8" customWidth="1"/>
    <col min="7" max="7" width="12.88671875" style="8" customWidth="1"/>
    <col min="8" max="8" width="13.44140625" style="3" customWidth="1"/>
    <col min="9" max="9" width="0.88671875" style="12" customWidth="1"/>
    <col min="10" max="10" width="14.44140625" style="8" customWidth="1"/>
    <col min="11" max="11" width="10.109375" style="8" customWidth="1"/>
    <col min="12" max="16384" width="9.109375" style="8"/>
  </cols>
  <sheetData>
    <row r="2" spans="2:50" ht="23.4" x14ac:dyDescent="0.45">
      <c r="B2" s="36" t="s">
        <v>29</v>
      </c>
    </row>
    <row r="3" spans="2:50" x14ac:dyDescent="0.3">
      <c r="B3" s="7"/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30</v>
      </c>
      <c r="D7" s="15" t="s">
        <v>31</v>
      </c>
      <c r="E7" s="15" t="s">
        <v>31</v>
      </c>
      <c r="F7" s="15" t="s">
        <v>31</v>
      </c>
      <c r="G7" s="15"/>
      <c r="H7" s="15" t="s">
        <v>31</v>
      </c>
      <c r="I7" s="12"/>
      <c r="J7" s="13" t="s">
        <v>31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 t="s">
        <v>42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>
        <v>450000</v>
      </c>
      <c r="J8" s="20">
        <f>SUM(D8:H8)</f>
        <v>225000</v>
      </c>
    </row>
    <row r="9" spans="2:50" s="9" customFormat="1" x14ac:dyDescent="0.3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40000</v>
      </c>
      <c r="E11" s="21">
        <f t="shared" ref="E11:J11" si="0">SUM(E8:E10)</f>
        <v>42500</v>
      </c>
      <c r="F11" s="21">
        <f t="shared" si="0"/>
        <v>45000</v>
      </c>
      <c r="G11" s="21">
        <f t="shared" si="0"/>
        <v>47500</v>
      </c>
      <c r="H11" s="21">
        <f t="shared" si="0"/>
        <v>50000</v>
      </c>
      <c r="I11" s="12">
        <f t="shared" si="0"/>
        <v>450000</v>
      </c>
      <c r="J11" s="21">
        <f t="shared" si="0"/>
        <v>225000</v>
      </c>
    </row>
    <row r="12" spans="2:50" s="9" customFormat="1" x14ac:dyDescent="0.3">
      <c r="B12" s="28"/>
      <c r="C12" s="19" t="s">
        <v>32</v>
      </c>
      <c r="D12" s="18" t="s">
        <v>31</v>
      </c>
      <c r="E12" s="15"/>
      <c r="F12" s="15"/>
      <c r="G12" s="15"/>
      <c r="H12" s="15"/>
      <c r="I12" s="12"/>
      <c r="J12" s="13" t="s">
        <v>31</v>
      </c>
    </row>
    <row r="13" spans="2:50" s="9" customFormat="1" x14ac:dyDescent="0.3">
      <c r="B13" s="28"/>
      <c r="C13" s="31" t="s">
        <v>44</v>
      </c>
      <c r="D13" s="20">
        <f>0.17*D11</f>
        <v>6800.0000000000009</v>
      </c>
      <c r="E13" s="20">
        <f t="shared" ref="E13:H13" si="1">0.17*E11</f>
        <v>7225.0000000000009</v>
      </c>
      <c r="F13" s="20">
        <f t="shared" si="1"/>
        <v>7650.0000000000009</v>
      </c>
      <c r="G13" s="20">
        <f t="shared" si="1"/>
        <v>8075.0000000000009</v>
      </c>
      <c r="H13" s="20">
        <f t="shared" si="1"/>
        <v>8500</v>
      </c>
      <c r="I13" s="12"/>
      <c r="J13" s="20">
        <f>SUM(D13:H13)</f>
        <v>38250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3">
      <c r="B16" s="28"/>
      <c r="C16" s="14" t="s">
        <v>13</v>
      </c>
      <c r="D16" s="21">
        <f>SUM(D13:D15)</f>
        <v>6800.0000000000009</v>
      </c>
      <c r="E16" s="21">
        <f t="shared" ref="E16:J16" si="3">SUM(E13:E15)</f>
        <v>7225.0000000000009</v>
      </c>
      <c r="F16" s="21">
        <f t="shared" si="3"/>
        <v>7650.0000000000009</v>
      </c>
      <c r="G16" s="21">
        <f t="shared" si="3"/>
        <v>8075.0000000000009</v>
      </c>
      <c r="H16" s="21">
        <f t="shared" si="3"/>
        <v>8500</v>
      </c>
      <c r="I16" s="12">
        <f t="shared" si="3"/>
        <v>0</v>
      </c>
      <c r="J16" s="21">
        <f t="shared" si="3"/>
        <v>38250</v>
      </c>
    </row>
    <row r="17" spans="2:10" s="9" customFormat="1" x14ac:dyDescent="0.3">
      <c r="B17" s="28"/>
      <c r="C17" s="19" t="s">
        <v>33</v>
      </c>
      <c r="D17" s="18" t="s">
        <v>31</v>
      </c>
      <c r="E17" s="15"/>
      <c r="F17" s="15"/>
      <c r="G17" s="15"/>
      <c r="H17" s="15"/>
      <c r="I17" s="12"/>
      <c r="J17" s="13" t="s">
        <v>31</v>
      </c>
    </row>
    <row r="18" spans="2:10" s="9" customFormat="1" x14ac:dyDescent="0.3">
      <c r="B18" s="28"/>
      <c r="C18" s="31" t="s">
        <v>60</v>
      </c>
      <c r="D18" s="18"/>
      <c r="E18" s="15"/>
      <c r="F18" s="15"/>
      <c r="G18" s="15"/>
      <c r="H18" s="15"/>
      <c r="I18" s="12"/>
      <c r="J18" s="20" t="s">
        <v>31</v>
      </c>
    </row>
    <row r="19" spans="2:10" s="9" customFormat="1" x14ac:dyDescent="0.3">
      <c r="B19" s="28"/>
      <c r="C19" s="35" t="s">
        <v>45</v>
      </c>
      <c r="D19" s="20" t="s">
        <v>35</v>
      </c>
      <c r="E19" s="16" t="s">
        <v>35</v>
      </c>
      <c r="F19" s="16" t="s">
        <v>35</v>
      </c>
      <c r="G19" s="16"/>
      <c r="H19" s="16"/>
      <c r="I19" s="12"/>
      <c r="J19" s="20"/>
    </row>
    <row r="20" spans="2:10" s="9" customFormat="1" x14ac:dyDescent="0.3">
      <c r="B20" s="28"/>
      <c r="C20" s="35" t="s">
        <v>46</v>
      </c>
      <c r="D20" s="20">
        <v>400</v>
      </c>
      <c r="E20" s="20">
        <v>400</v>
      </c>
      <c r="F20" s="20">
        <v>400</v>
      </c>
      <c r="G20" s="20">
        <v>400</v>
      </c>
      <c r="H20" s="20">
        <v>400</v>
      </c>
      <c r="I20" s="41">
        <v>2000</v>
      </c>
      <c r="J20" s="20">
        <f>SUM(D20:H20)</f>
        <v>2000</v>
      </c>
    </row>
    <row r="21" spans="2:10" s="9" customFormat="1" x14ac:dyDescent="0.3">
      <c r="B21" s="28"/>
      <c r="C21" s="35" t="s">
        <v>47</v>
      </c>
      <c r="D21" s="20">
        <v>50</v>
      </c>
      <c r="E21" s="20">
        <v>50</v>
      </c>
      <c r="F21" s="20">
        <v>50</v>
      </c>
      <c r="G21" s="20">
        <v>50</v>
      </c>
      <c r="H21" s="20">
        <v>50</v>
      </c>
      <c r="I21" s="41">
        <v>250</v>
      </c>
      <c r="J21" s="20">
        <f t="shared" ref="J21:J26" si="4">SUM(D21:H21)</f>
        <v>250</v>
      </c>
    </row>
    <row r="22" spans="2:10" s="9" customFormat="1" x14ac:dyDescent="0.3">
      <c r="B22" s="28"/>
      <c r="C22" s="31" t="s">
        <v>48</v>
      </c>
      <c r="D22" s="20">
        <v>450</v>
      </c>
      <c r="E22" s="20">
        <v>450</v>
      </c>
      <c r="F22" s="20">
        <v>450</v>
      </c>
      <c r="G22" s="20">
        <v>450</v>
      </c>
      <c r="H22" s="20">
        <v>450</v>
      </c>
      <c r="I22" s="41">
        <v>2250</v>
      </c>
      <c r="J22" s="20">
        <f t="shared" si="4"/>
        <v>2250</v>
      </c>
    </row>
    <row r="23" spans="2:10" s="9" customFormat="1" x14ac:dyDescent="0.3">
      <c r="B23" s="28"/>
      <c r="C23" s="35" t="s">
        <v>49</v>
      </c>
      <c r="D23" s="20">
        <v>248</v>
      </c>
      <c r="E23" s="20">
        <v>248</v>
      </c>
      <c r="F23" s="20">
        <v>248</v>
      </c>
      <c r="G23" s="20">
        <v>248</v>
      </c>
      <c r="H23" s="20">
        <v>248</v>
      </c>
      <c r="I23" s="41">
        <v>1243</v>
      </c>
      <c r="J23" s="20">
        <f t="shared" si="4"/>
        <v>1240</v>
      </c>
    </row>
    <row r="24" spans="2:10" s="9" customFormat="1" x14ac:dyDescent="0.3">
      <c r="B24" s="28"/>
      <c r="C24" s="35" t="s">
        <v>50</v>
      </c>
      <c r="D24" s="20">
        <v>45</v>
      </c>
      <c r="E24" s="20">
        <v>45</v>
      </c>
      <c r="F24" s="20">
        <v>45</v>
      </c>
      <c r="G24" s="20">
        <v>45</v>
      </c>
      <c r="H24" s="20">
        <v>45</v>
      </c>
      <c r="I24" s="41">
        <v>225</v>
      </c>
      <c r="J24" s="20">
        <f t="shared" si="4"/>
        <v>225</v>
      </c>
    </row>
    <row r="25" spans="2:10" s="9" customFormat="1" x14ac:dyDescent="0.3">
      <c r="B25" s="28"/>
      <c r="C25" s="35" t="s">
        <v>51</v>
      </c>
      <c r="D25" s="20">
        <v>80</v>
      </c>
      <c r="E25" s="20">
        <v>80</v>
      </c>
      <c r="F25" s="20">
        <v>80</v>
      </c>
      <c r="G25" s="20">
        <v>80</v>
      </c>
      <c r="H25" s="20">
        <v>80</v>
      </c>
      <c r="I25" s="41">
        <v>400</v>
      </c>
      <c r="J25" s="20">
        <f t="shared" si="4"/>
        <v>400</v>
      </c>
    </row>
    <row r="26" spans="2:10" s="9" customFormat="1" x14ac:dyDescent="0.3">
      <c r="B26" s="28"/>
      <c r="C26" s="31" t="s">
        <v>52</v>
      </c>
      <c r="D26" s="20">
        <v>328</v>
      </c>
      <c r="E26" s="20">
        <v>328</v>
      </c>
      <c r="F26" s="20">
        <v>328</v>
      </c>
      <c r="G26" s="20">
        <v>328</v>
      </c>
      <c r="H26" s="20">
        <v>328</v>
      </c>
      <c r="I26" s="41">
        <v>1638</v>
      </c>
      <c r="J26" s="20">
        <f t="shared" si="4"/>
        <v>1640</v>
      </c>
    </row>
    <row r="27" spans="2:10" s="9" customFormat="1" x14ac:dyDescent="0.3">
      <c r="B27" s="28"/>
      <c r="C27" s="14" t="s">
        <v>14</v>
      </c>
      <c r="D27" s="21">
        <f>SUM(D20:D26)</f>
        <v>1601</v>
      </c>
      <c r="E27" s="21">
        <f t="shared" ref="E27:H27" si="5">SUM(E20:E26)</f>
        <v>1601</v>
      </c>
      <c r="F27" s="21">
        <f t="shared" si="5"/>
        <v>1601</v>
      </c>
      <c r="G27" s="21">
        <f t="shared" si="5"/>
        <v>1601</v>
      </c>
      <c r="H27" s="21">
        <f t="shared" si="5"/>
        <v>1601</v>
      </c>
      <c r="I27" s="12"/>
      <c r="J27" s="21">
        <f>SUM(D27:H27)</f>
        <v>8005</v>
      </c>
    </row>
    <row r="28" spans="2:10" s="9" customFormat="1" x14ac:dyDescent="0.3">
      <c r="B28" s="28"/>
      <c r="C28" s="19" t="s">
        <v>34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35</v>
      </c>
      <c r="C30" s="34" t="s">
        <v>35</v>
      </c>
      <c r="D30" s="18" t="s">
        <v>31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3">
      <c r="B32" s="28"/>
      <c r="C32" s="19" t="s">
        <v>36</v>
      </c>
      <c r="D32" s="18" t="s">
        <v>31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 t="s">
        <v>61</v>
      </c>
      <c r="D33" s="20">
        <v>5000</v>
      </c>
      <c r="E33" s="20">
        <v>0</v>
      </c>
      <c r="F33" s="20">
        <v>0</v>
      </c>
      <c r="G33" s="20">
        <v>0</v>
      </c>
      <c r="H33" s="20">
        <v>0</v>
      </c>
      <c r="I33" s="41">
        <v>5000</v>
      </c>
      <c r="J33" s="20">
        <f t="shared" si="6"/>
        <v>5000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3">
      <c r="B35" s="28"/>
      <c r="C35" s="14" t="s">
        <v>16</v>
      </c>
      <c r="D35" s="21">
        <f>SUM(D33:D34)</f>
        <v>5000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5000</v>
      </c>
    </row>
    <row r="36" spans="2:10" s="9" customFormat="1" x14ac:dyDescent="0.3">
      <c r="B36" s="28"/>
      <c r="C36" s="19" t="s">
        <v>37</v>
      </c>
      <c r="D36" s="18" t="s">
        <v>31</v>
      </c>
      <c r="E36" s="15"/>
      <c r="F36" s="15"/>
      <c r="G36" s="15"/>
      <c r="H36" s="15"/>
      <c r="I36" s="12"/>
      <c r="J36" s="20"/>
    </row>
    <row r="37" spans="2:10" s="9" customFormat="1" x14ac:dyDescent="0.3">
      <c r="B37" s="28"/>
      <c r="C37" s="71"/>
      <c r="D37" s="20"/>
      <c r="E37" s="20"/>
      <c r="F37" s="20"/>
      <c r="G37" s="20"/>
      <c r="H37" s="20"/>
      <c r="I37" s="41"/>
      <c r="J37" s="20"/>
    </row>
    <row r="38" spans="2:10" s="9" customFormat="1" x14ac:dyDescent="0.3">
      <c r="B38" s="28"/>
      <c r="C38" s="71"/>
      <c r="D38" s="20"/>
      <c r="E38" s="20"/>
      <c r="F38" s="20"/>
      <c r="G38" s="20"/>
      <c r="H38" s="20"/>
      <c r="I38" s="41"/>
      <c r="J38" s="20"/>
    </row>
    <row r="39" spans="2:10" s="9" customFormat="1" x14ac:dyDescent="0.3">
      <c r="B39" s="28"/>
      <c r="C39" s="71"/>
      <c r="D39" s="20"/>
      <c r="E39" s="20"/>
      <c r="F39" s="20"/>
      <c r="G39" s="20"/>
      <c r="H39" s="20"/>
      <c r="I39" s="41"/>
      <c r="J39" s="20"/>
    </row>
    <row r="40" spans="2:10" s="9" customFormat="1" x14ac:dyDescent="0.3">
      <c r="B40" s="28"/>
      <c r="C40" s="70"/>
      <c r="D40" s="20"/>
      <c r="E40" s="20"/>
      <c r="F40" s="20"/>
      <c r="G40" s="20"/>
      <c r="H40" s="20"/>
      <c r="I40" s="41"/>
      <c r="J40" s="20"/>
    </row>
    <row r="41" spans="2:10" s="9" customFormat="1" x14ac:dyDescent="0.3">
      <c r="B41" s="28"/>
      <c r="C41" s="31"/>
      <c r="D41" s="20"/>
      <c r="E41" s="16"/>
      <c r="F41" s="16"/>
      <c r="G41" s="16"/>
      <c r="H41" s="16"/>
      <c r="I41" s="12"/>
      <c r="J41" s="20">
        <f t="shared" si="6"/>
        <v>0</v>
      </c>
    </row>
    <row r="42" spans="2:10" s="9" customFormat="1" x14ac:dyDescent="0.3">
      <c r="B42" s="28"/>
      <c r="C42" s="14" t="s">
        <v>17</v>
      </c>
      <c r="D42" s="21">
        <f>SUM(D37:D41)</f>
        <v>0</v>
      </c>
      <c r="E42" s="21">
        <f t="shared" ref="E42:H42" si="9">SUM(E37:E41)</f>
        <v>0</v>
      </c>
      <c r="F42" s="21">
        <f t="shared" si="9"/>
        <v>0</v>
      </c>
      <c r="G42" s="21">
        <f t="shared" si="9"/>
        <v>0</v>
      </c>
      <c r="H42" s="21">
        <f t="shared" si="9"/>
        <v>0</v>
      </c>
      <c r="I42" s="12"/>
      <c r="J42" s="21">
        <f t="shared" si="6"/>
        <v>0</v>
      </c>
    </row>
    <row r="43" spans="2:10" s="9" customFormat="1" x14ac:dyDescent="0.3">
      <c r="B43" s="28"/>
      <c r="C43" s="19" t="s">
        <v>38</v>
      </c>
      <c r="D43" s="18" t="s">
        <v>31</v>
      </c>
      <c r="E43" s="15"/>
      <c r="F43" s="15"/>
      <c r="G43" s="15"/>
      <c r="H43" s="15"/>
      <c r="I43" s="12"/>
      <c r="J43" s="20"/>
    </row>
    <row r="44" spans="2:10" s="9" customFormat="1" ht="43.2" x14ac:dyDescent="0.3">
      <c r="B44" s="28"/>
      <c r="C44" s="31" t="s">
        <v>62</v>
      </c>
      <c r="D44" s="20">
        <v>75000</v>
      </c>
      <c r="E44" s="20">
        <v>75000</v>
      </c>
      <c r="F44" s="20">
        <v>75000</v>
      </c>
      <c r="G44" s="20">
        <v>75000</v>
      </c>
      <c r="H44" s="20">
        <v>75000</v>
      </c>
      <c r="I44" s="41">
        <v>375000</v>
      </c>
      <c r="J44" s="20">
        <f t="shared" si="6"/>
        <v>375000</v>
      </c>
    </row>
    <row r="45" spans="2:10" s="9" customFormat="1" ht="57.6" x14ac:dyDescent="0.3">
      <c r="B45" s="28"/>
      <c r="C45" s="31" t="s">
        <v>63</v>
      </c>
      <c r="D45" s="20">
        <v>125000</v>
      </c>
      <c r="E45" s="20">
        <v>156250</v>
      </c>
      <c r="F45" s="20">
        <v>156250</v>
      </c>
      <c r="G45" s="20">
        <v>156250</v>
      </c>
      <c r="H45" s="20">
        <v>156250</v>
      </c>
      <c r="I45" s="41">
        <v>781250</v>
      </c>
      <c r="J45" s="20">
        <f t="shared" si="6"/>
        <v>750000</v>
      </c>
    </row>
    <row r="46" spans="2:10" s="9" customFormat="1" ht="86.4" x14ac:dyDescent="0.3">
      <c r="B46" s="28"/>
      <c r="C46" s="31" t="s">
        <v>64</v>
      </c>
      <c r="D46" s="20">
        <v>333332</v>
      </c>
      <c r="E46" s="20">
        <v>416667</v>
      </c>
      <c r="F46" s="20">
        <v>416667</v>
      </c>
      <c r="G46" s="20">
        <v>416667</v>
      </c>
      <c r="H46" s="20">
        <v>416667</v>
      </c>
      <c r="I46" s="41">
        <v>2083335</v>
      </c>
      <c r="J46" s="20">
        <f t="shared" si="6"/>
        <v>2000000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3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3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3">
      <c r="B50" s="30"/>
      <c r="C50" s="14" t="s">
        <v>18</v>
      </c>
      <c r="D50" s="21">
        <f>SUM(D44:D49)</f>
        <v>533332</v>
      </c>
      <c r="E50" s="21">
        <f t="shared" ref="E50:H50" si="10">SUM(E44:E49)</f>
        <v>647917</v>
      </c>
      <c r="F50" s="21">
        <f t="shared" si="10"/>
        <v>647917</v>
      </c>
      <c r="G50" s="21">
        <f t="shared" si="10"/>
        <v>647917</v>
      </c>
      <c r="H50" s="21">
        <f t="shared" si="10"/>
        <v>647917</v>
      </c>
      <c r="I50" s="12"/>
      <c r="J50" s="21">
        <f t="shared" si="6"/>
        <v>3125000</v>
      </c>
    </row>
    <row r="51" spans="2:10" s="9" customFormat="1" x14ac:dyDescent="0.3">
      <c r="B51" s="30"/>
      <c r="C51" s="14" t="s">
        <v>19</v>
      </c>
      <c r="D51" s="21">
        <f>SUM(D50,D42,D35,D31,D27,D16,D11)</f>
        <v>586733</v>
      </c>
      <c r="E51" s="21">
        <f t="shared" ref="E51:H51" si="11">SUM(E50,E42,E35,E31,E27,E16,E11)</f>
        <v>699243</v>
      </c>
      <c r="F51" s="21">
        <f t="shared" si="11"/>
        <v>702168</v>
      </c>
      <c r="G51" s="21">
        <f t="shared" si="11"/>
        <v>705093</v>
      </c>
      <c r="H51" s="21">
        <f t="shared" si="11"/>
        <v>708018</v>
      </c>
      <c r="I51" s="12"/>
      <c r="J51" s="21">
        <f t="shared" si="6"/>
        <v>3401255</v>
      </c>
    </row>
    <row r="52" spans="2:10" s="9" customFormat="1" x14ac:dyDescent="0.3">
      <c r="B52" s="29"/>
      <c r="J52" s="9" t="s">
        <v>20</v>
      </c>
    </row>
    <row r="53" spans="2:10" s="9" customFormat="1" x14ac:dyDescent="0.3">
      <c r="B53" s="27" t="s">
        <v>39</v>
      </c>
      <c r="C53" s="22" t="s">
        <v>39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3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3">
      <c r="B55" s="28"/>
      <c r="C55" s="31"/>
      <c r="D55" s="18"/>
      <c r="E55" s="15"/>
      <c r="F55" s="15"/>
      <c r="G55" s="15"/>
      <c r="H55" s="15"/>
      <c r="I55" s="12"/>
      <c r="J55" s="20">
        <f t="shared" ref="J55:J56" si="12">SUM(D55:H55)</f>
        <v>0</v>
      </c>
    </row>
    <row r="56" spans="2:10" s="9" customFormat="1" x14ac:dyDescent="0.3">
      <c r="B56" s="30"/>
      <c r="C56" s="14" t="s">
        <v>21</v>
      </c>
      <c r="D56" s="21">
        <f>SUM(D54:D55)</f>
        <v>0</v>
      </c>
      <c r="E56" s="21">
        <f t="shared" ref="E56:H56" si="13">SUM(E54:E55)</f>
        <v>0</v>
      </c>
      <c r="F56" s="21">
        <f t="shared" si="13"/>
        <v>0</v>
      </c>
      <c r="G56" s="21">
        <f t="shared" si="13"/>
        <v>0</v>
      </c>
      <c r="H56" s="21">
        <f t="shared" si="13"/>
        <v>0</v>
      </c>
      <c r="I56" s="12"/>
      <c r="J56" s="21">
        <f t="shared" si="12"/>
        <v>0</v>
      </c>
    </row>
    <row r="57" spans="2:10" s="9" customFormat="1" ht="15" thickBot="1" x14ac:dyDescent="0.35">
      <c r="B57" s="29"/>
      <c r="J57" s="9" t="s">
        <v>20</v>
      </c>
    </row>
    <row r="58" spans="2:10" s="6" customFormat="1" ht="29.4" thickBot="1" x14ac:dyDescent="0.35">
      <c r="B58" s="24" t="s">
        <v>22</v>
      </c>
      <c r="C58" s="24"/>
      <c r="D58" s="25">
        <f>SUM(D56,D51)</f>
        <v>586733</v>
      </c>
      <c r="E58" s="25">
        <f t="shared" ref="E58:J58" si="14">SUM(E56,E51)</f>
        <v>699243</v>
      </c>
      <c r="F58" s="25">
        <f t="shared" si="14"/>
        <v>702168</v>
      </c>
      <c r="G58" s="25">
        <f t="shared" si="14"/>
        <v>705093</v>
      </c>
      <c r="H58" s="25">
        <f t="shared" si="14"/>
        <v>708018</v>
      </c>
      <c r="I58" s="12">
        <f>SUM(I56,I51)</f>
        <v>0</v>
      </c>
      <c r="J58" s="25">
        <f t="shared" si="14"/>
        <v>3401255</v>
      </c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  <row r="73" spans="2:2" x14ac:dyDescent="0.3">
      <c r="B73" s="11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BD739B72624D44A2DBD11ED6E6056E" ma:contentTypeVersion="15" ma:contentTypeDescription="Create a new document." ma:contentTypeScope="" ma:versionID="b202431bb3f299de06cc940120098080">
  <xsd:schema xmlns:xsd="http://www.w3.org/2001/XMLSchema" xmlns:xs="http://www.w3.org/2001/XMLSchema" xmlns:p="http://schemas.microsoft.com/office/2006/metadata/properties" xmlns:ns2="a73ad931-1967-4044-8ca4-6765e19ed0f5" xmlns:ns3="56f6bee1-ad7d-441f-8126-cc969dd82323" targetNamespace="http://schemas.microsoft.com/office/2006/metadata/properties" ma:root="true" ma:fieldsID="0a11c9ad7c2e6a2e106ad98fca746c04" ns2:_="" ns3:_="">
    <xsd:import namespace="a73ad931-1967-4044-8ca4-6765e19ed0f5"/>
    <xsd:import namespace="56f6bee1-ad7d-441f-8126-cc969dd823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3ad931-1967-4044-8ca4-6765e19ed0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23380fc7-fa52-4f73-84dd-cd41989e36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f6bee1-ad7d-441f-8126-cc969dd8232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458facc-f43a-4deb-936f-372162685380}" ma:internalName="TaxCatchAll" ma:showField="CatchAllData" ma:web="56f6bee1-ad7d-441f-8126-cc969dd823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6f6bee1-ad7d-441f-8126-cc969dd82323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a73ad931-1967-4044-8ca4-6765e19ed0f5">
      <Terms xmlns="http://schemas.microsoft.com/office/infopath/2007/PartnerControls"/>
    </lcf76f155ced4ddcb4097134ff3c332f>
    <TaxCatchAll xmlns="56f6bee1-ad7d-441f-8126-cc969dd82323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483A3A85-6B85-459D-8349-B775E76B5D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3ad931-1967-4044-8ca4-6765e19ed0f5"/>
    <ds:schemaRef ds:uri="56f6bee1-ad7d-441f-8126-cc969dd823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http://purl.org/dc/elements/1.1/"/>
    <ds:schemaRef ds:uri="a73ad931-1967-4044-8ca4-6765e19ed0f5"/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56f6bee1-ad7d-441f-8126-cc969dd82323"/>
    <ds:schemaRef ds:uri="http://schemas.microsoft.com/office/2006/metadata/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2024-03-19T17:21:26Z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