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8_{97F67E38-505C-4E24-A7B0-EE6327554B8D}" xr6:coauthVersionLast="47" xr6:coauthVersionMax="47" xr10:uidLastSave="{00000000-0000-0000-0000-000000000000}"/>
  <bookViews>
    <workbookView xWindow="1116" yWindow="1116" windowWidth="17280" windowHeight="8964" tabRatio="979" firstSheet="2" activeTab="2" xr2:uid="{AAC398A2-E95D-4231-A920-55B8B1C73F3F}"/>
  </bookViews>
  <sheets>
    <sheet name="Overview" sheetId="26" r:id="rId1"/>
    <sheet name="Consolidated Budget" sheetId="30" r:id="rId2"/>
    <sheet name="Measure 1 Budget" sheetId="16" r:id="rId3"/>
    <sheet name="Subrecipient District Energy" sheetId="27" r:id="rId4"/>
  </sheets>
  <definedNames>
    <definedName name="_xlnm._FilterDatabase" localSheetId="1" hidden="1">'Consolidated Budget'!#REF!</definedName>
    <definedName name="_xlnm._FilterDatabase" localSheetId="2" hidden="1">'Measure 1 Budget'!#REF!</definedName>
    <definedName name="_xlnm._FilterDatabase" localSheetId="3" hidden="1">'Subrecipient District Energy'!#REF!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27" l="1"/>
  <c r="G61" i="27"/>
  <c r="F61" i="27"/>
  <c r="E61" i="27"/>
  <c r="D61" i="27"/>
  <c r="J60" i="27"/>
  <c r="J59" i="27"/>
  <c r="J61" i="27" s="1"/>
  <c r="H55" i="27"/>
  <c r="G55" i="27"/>
  <c r="F55" i="27"/>
  <c r="E55" i="27"/>
  <c r="D55" i="27"/>
  <c r="J54" i="27"/>
  <c r="J53" i="27"/>
  <c r="J52" i="27"/>
  <c r="J55" i="27" s="1"/>
  <c r="H50" i="27"/>
  <c r="G50" i="27"/>
  <c r="F50" i="27"/>
  <c r="E50" i="27"/>
  <c r="D50" i="27"/>
  <c r="J49" i="27"/>
  <c r="J48" i="27"/>
  <c r="J47" i="27"/>
  <c r="J46" i="27"/>
  <c r="J50" i="27" s="1"/>
  <c r="H44" i="27"/>
  <c r="G44" i="27"/>
  <c r="F44" i="27"/>
  <c r="E44" i="27"/>
  <c r="D44" i="27"/>
  <c r="J43" i="27"/>
  <c r="J42" i="27"/>
  <c r="J41" i="27"/>
  <c r="J40" i="27"/>
  <c r="J39" i="27"/>
  <c r="J38" i="27"/>
  <c r="J37" i="27"/>
  <c r="J44" i="27" s="1"/>
  <c r="H35" i="27"/>
  <c r="G35" i="27"/>
  <c r="F35" i="27"/>
  <c r="E35" i="27"/>
  <c r="D35" i="27"/>
  <c r="J34" i="27"/>
  <c r="J33" i="27"/>
  <c r="J35" i="27" s="1"/>
  <c r="H31" i="27"/>
  <c r="G31" i="27"/>
  <c r="F31" i="27"/>
  <c r="E31" i="27"/>
  <c r="D31" i="27"/>
  <c r="J30" i="27"/>
  <c r="J29" i="27"/>
  <c r="J28" i="27"/>
  <c r="J27" i="27"/>
  <c r="J26" i="27"/>
  <c r="J25" i="27"/>
  <c r="H23" i="27"/>
  <c r="G23" i="27"/>
  <c r="F23" i="27"/>
  <c r="E23" i="27"/>
  <c r="D23" i="27"/>
  <c r="J22" i="27"/>
  <c r="J21" i="27"/>
  <c r="J23" i="27" s="1"/>
  <c r="H19" i="27"/>
  <c r="G19" i="27"/>
  <c r="F19" i="27"/>
  <c r="E19" i="27"/>
  <c r="D19" i="27"/>
  <c r="J18" i="27"/>
  <c r="J17" i="27"/>
  <c r="J16" i="27"/>
  <c r="H14" i="27"/>
  <c r="G14" i="27"/>
  <c r="F14" i="27"/>
  <c r="E14" i="27"/>
  <c r="D14" i="27"/>
  <c r="J13" i="27"/>
  <c r="J12" i="27"/>
  <c r="J11" i="27"/>
  <c r="J10" i="27"/>
  <c r="J9" i="27"/>
  <c r="J8" i="27"/>
  <c r="J14" i="27" s="1"/>
  <c r="J19" i="27" l="1"/>
  <c r="D56" i="27"/>
  <c r="E56" i="27"/>
  <c r="E63" i="27" s="1"/>
  <c r="F56" i="27"/>
  <c r="F63" i="27" s="1"/>
  <c r="J31" i="27"/>
  <c r="G56" i="27"/>
  <c r="G63" i="27" s="1"/>
  <c r="H56" i="27"/>
  <c r="H63" i="27" s="1"/>
  <c r="D63" i="27"/>
  <c r="J56" i="27"/>
  <c r="J63" i="27" s="1"/>
  <c r="D44" i="16" l="1"/>
  <c r="D14" i="30" s="1"/>
  <c r="J10" i="16"/>
  <c r="H9" i="16"/>
  <c r="H12" i="16" s="1"/>
  <c r="E9" i="16"/>
  <c r="E12" i="16" s="1"/>
  <c r="F9" i="16"/>
  <c r="F12" i="16" s="1"/>
  <c r="G9" i="16"/>
  <c r="G12" i="16" s="1"/>
  <c r="D9" i="16"/>
  <c r="G14" i="16" l="1"/>
  <c r="G7" i="30"/>
  <c r="F14" i="16"/>
  <c r="F7" i="30"/>
  <c r="E14" i="16"/>
  <c r="E7" i="30"/>
  <c r="H14" i="16"/>
  <c r="H7" i="30"/>
  <c r="J9" i="16"/>
  <c r="D12" i="16"/>
  <c r="G35" i="16"/>
  <c r="G12" i="30" s="1"/>
  <c r="F35" i="16"/>
  <c r="F12" i="30" s="1"/>
  <c r="E35" i="16"/>
  <c r="E12" i="30" s="1"/>
  <c r="D35" i="16"/>
  <c r="D12" i="30" s="1"/>
  <c r="E26" i="16"/>
  <c r="E10" i="30" s="1"/>
  <c r="F26" i="16"/>
  <c r="F10" i="30" s="1"/>
  <c r="G26" i="16"/>
  <c r="G10" i="30" s="1"/>
  <c r="H26" i="16"/>
  <c r="H10" i="30" s="1"/>
  <c r="D26" i="16"/>
  <c r="D10" i="30" s="1"/>
  <c r="D14" i="16" l="1"/>
  <c r="D7" i="30"/>
  <c r="J32" i="16"/>
  <c r="J33" i="16"/>
  <c r="J23" i="16"/>
  <c r="H39" i="16"/>
  <c r="H13" i="30" s="1"/>
  <c r="G39" i="16"/>
  <c r="G13" i="30" s="1"/>
  <c r="F39" i="16"/>
  <c r="F13" i="30" s="1"/>
  <c r="E39" i="16"/>
  <c r="E13" i="30" s="1"/>
  <c r="D39" i="16"/>
  <c r="D13" i="30" s="1"/>
  <c r="J38" i="16"/>
  <c r="J39" i="16" l="1"/>
  <c r="J13" i="30" s="1"/>
  <c r="J11" i="16"/>
  <c r="J12" i="16" s="1"/>
  <c r="J14" i="16"/>
  <c r="J15" i="16"/>
  <c r="J16" i="16"/>
  <c r="D17" i="16"/>
  <c r="D8" i="30" s="1"/>
  <c r="E17" i="16"/>
  <c r="E8" i="30" s="1"/>
  <c r="F17" i="16"/>
  <c r="F8" i="30" s="1"/>
  <c r="G17" i="16"/>
  <c r="G8" i="30" s="1"/>
  <c r="H17" i="16"/>
  <c r="H8" i="30" s="1"/>
  <c r="J19" i="16"/>
  <c r="J20" i="16"/>
  <c r="D21" i="16"/>
  <c r="D9" i="30" s="1"/>
  <c r="E21" i="16"/>
  <c r="E9" i="30" s="1"/>
  <c r="F21" i="16"/>
  <c r="F9" i="30" s="1"/>
  <c r="G21" i="16"/>
  <c r="G9" i="30" s="1"/>
  <c r="H21" i="16"/>
  <c r="H9" i="30" s="1"/>
  <c r="J24" i="16"/>
  <c r="J25" i="16"/>
  <c r="J28" i="16"/>
  <c r="J29" i="16"/>
  <c r="D30" i="16"/>
  <c r="D11" i="30" s="1"/>
  <c r="E30" i="16"/>
  <c r="E11" i="30" s="1"/>
  <c r="F30" i="16"/>
  <c r="F11" i="30" s="1"/>
  <c r="G30" i="16"/>
  <c r="G11" i="30" s="1"/>
  <c r="H30" i="16"/>
  <c r="H11" i="30" s="1"/>
  <c r="J34" i="16"/>
  <c r="H35" i="16"/>
  <c r="H12" i="30" s="1"/>
  <c r="J41" i="16"/>
  <c r="J42" i="16"/>
  <c r="J43" i="16"/>
  <c r="E44" i="16"/>
  <c r="E14" i="30" s="1"/>
  <c r="F44" i="16"/>
  <c r="F14" i="30" s="1"/>
  <c r="G44" i="16"/>
  <c r="G14" i="30" s="1"/>
  <c r="H44" i="16"/>
  <c r="H14" i="30" s="1"/>
  <c r="J48" i="16"/>
  <c r="J49" i="16"/>
  <c r="D50" i="16"/>
  <c r="D17" i="30" s="1"/>
  <c r="E50" i="16"/>
  <c r="E17" i="30" s="1"/>
  <c r="F50" i="16"/>
  <c r="F17" i="30" s="1"/>
  <c r="G50" i="16"/>
  <c r="G17" i="30" s="1"/>
  <c r="H50" i="16"/>
  <c r="H17" i="30" s="1"/>
  <c r="H45" i="16" l="1"/>
  <c r="H52" i="16" s="1"/>
  <c r="G45" i="16"/>
  <c r="G52" i="16" s="1"/>
  <c r="F45" i="16"/>
  <c r="E45" i="16"/>
  <c r="E52" i="16" s="1"/>
  <c r="D45" i="16"/>
  <c r="D52" i="16" s="1"/>
  <c r="F52" i="16"/>
  <c r="J21" i="16"/>
  <c r="J35" i="16"/>
  <c r="J30" i="16"/>
  <c r="J26" i="16"/>
  <c r="J50" i="16"/>
  <c r="J44" i="16"/>
  <c r="J17" i="16"/>
  <c r="J45" i="16" l="1"/>
  <c r="J52" i="16" s="1"/>
  <c r="F15" i="30" l="1"/>
  <c r="F19" i="30" s="1"/>
  <c r="D15" i="30"/>
  <c r="G15" i="30"/>
  <c r="G19" i="30" s="1"/>
  <c r="E15" i="30"/>
  <c r="E19" i="30" s="1"/>
  <c r="J17" i="30"/>
  <c r="J10" i="30"/>
  <c r="J11" i="30"/>
  <c r="J12" i="30"/>
  <c r="J9" i="30"/>
  <c r="J8" i="30"/>
  <c r="J7" i="30"/>
  <c r="H15" i="30"/>
  <c r="H19" i="30" s="1"/>
  <c r="J14" i="30"/>
  <c r="D24" i="30"/>
  <c r="J15" i="30" l="1"/>
  <c r="J19" i="30" s="1"/>
  <c r="D19" i="30"/>
  <c r="D25" i="30"/>
  <c r="E24" i="30" l="1"/>
  <c r="E25" i="30" l="1"/>
</calcChain>
</file>

<file path=xl/sharedStrings.xml><?xml version="1.0" encoding="utf-8"?>
<sst xmlns="http://schemas.openxmlformats.org/spreadsheetml/2006/main" count="178" uniqueCount="71">
  <si>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</si>
  <si>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</si>
  <si>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</si>
  <si>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</si>
  <si>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</si>
  <si>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</si>
  <si>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</si>
  <si>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</si>
  <si>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</si>
  <si>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</si>
  <si>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</si>
  <si>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</si>
  <si>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</si>
  <si>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</si>
  <si>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</si>
  <si>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</si>
  <si>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</si>
  <si>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</si>
  <si>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 xml:space="preserve"> TOTAL CONSTRUCTION</t>
  </si>
  <si>
    <t>TOTAL OTHER</t>
  </si>
  <si>
    <t>TOTAL DIRECT</t>
  </si>
  <si>
    <t/>
  </si>
  <si>
    <t xml:space="preserve"> TOTAL INDIRECT </t>
  </si>
  <si>
    <t xml:space="preserve"> TOTAL FUNDING </t>
  </si>
  <si>
    <t>BUDGET BY PROJECT</t>
  </si>
  <si>
    <t>Project Number</t>
  </si>
  <si>
    <t>Project Name</t>
  </si>
  <si>
    <t>Total Cost</t>
  </si>
  <si>
    <t>% of Total</t>
  </si>
  <si>
    <t>Clean Heat Saint Paul</t>
  </si>
  <si>
    <t>Total</t>
  </si>
  <si>
    <t>Detailed Budget Table</t>
  </si>
  <si>
    <t>For Subrecipient District Energy Tab for details on the subrecipient's budget.</t>
  </si>
  <si>
    <t>CLEAN HEAT SAINT PAUL PROJECT</t>
  </si>
  <si>
    <t> </t>
  </si>
  <si>
    <t>Personnel</t>
  </si>
  <si>
    <t>Grant Specialist @42.96/hr, .5 FTE</t>
  </si>
  <si>
    <t>Attorney @66.28/hr, 150 hours</t>
  </si>
  <si>
    <t xml:space="preserve"> Fringe Benefits </t>
  </si>
  <si>
    <t>Full-time Employees @ 37% of salary</t>
  </si>
  <si>
    <t xml:space="preserve"> Travel </t>
  </si>
  <si>
    <t xml:space="preserve"> Equipment </t>
  </si>
  <si>
    <t xml:space="preserve"> </t>
  </si>
  <si>
    <t xml:space="preserve"> Supplies </t>
  </si>
  <si>
    <t xml:space="preserve"> Contractual </t>
  </si>
  <si>
    <t>Construction</t>
  </si>
  <si>
    <t>OTHER</t>
  </si>
  <si>
    <t>Subaward to Ramsey County for workforce recruitment and placement program, staffed by 1 Inclusive Employer Program Specialist @$150,000/yr, .5 FTE for 5 years</t>
  </si>
  <si>
    <t>Subaward to District Energy St. Paul for implementation of the heat recovery project</t>
  </si>
  <si>
    <t>Indirect Costs</t>
  </si>
  <si>
    <t>.</t>
  </si>
  <si>
    <t>Detailed Budget Table for Subrecipient District Energy St. Paul</t>
  </si>
  <si>
    <t>Project Manager @ $175,000/yr, .4 FTE</t>
  </si>
  <si>
    <t>Engineering Staff @ $125,000/yr, .3 FTE</t>
  </si>
  <si>
    <t>Project Admin @ $75,000/yr, .5 FTE</t>
  </si>
  <si>
    <t>Community Outreach Stafff @ $75,000/yr, .35 FTE</t>
  </si>
  <si>
    <t>Construction Inspection and Observation Staff @ $85,000/yr, 1 FTE</t>
  </si>
  <si>
    <t>2 - 30 MW Water to Water Heat Pump @ $35,425,000 each</t>
  </si>
  <si>
    <t>3 - Effluent Heat Exchangers @ $433,500</t>
  </si>
  <si>
    <t>2 - District Heating Integration Heat Exchangers @148,781 each</t>
  </si>
  <si>
    <t>1- 30 MW Electrode Boiler</t>
  </si>
  <si>
    <t xml:space="preserve">39,283 feet of Interconnect Piping @ $71/linear ft </t>
  </si>
  <si>
    <t xml:space="preserve">Competitively bid engineering services contract to perform detailed design and preparation of construction documents for the heat recovery system, building to house equipment, and integration into the Metro Plant.   </t>
  </si>
  <si>
    <t>Competitively bid engineering services contract to perform detailed design and preparation of construction documents for integration of the Interconnect Pipeline into the Nyman Energy Center</t>
  </si>
  <si>
    <t>Competitively bid engineering services contract to perform detailed design and preparation of construction documents for integration of the Interconnect Pipeline into the Nyman Energy Center, including 30 MW electrode boiler and the integration of the thermal storage tank</t>
  </si>
  <si>
    <t>Competitively bid consulting contract to perform NEPA related services.</t>
  </si>
  <si>
    <t>Competitively bid services contract to commission the performance of the system, including the heat recovery system at the Metro Plant, the Interconnect Pipeline and the integration at the Nyman Energy Center</t>
  </si>
  <si>
    <t>Competitively bid consulting services contract to perform construction administration and management services.</t>
  </si>
  <si>
    <t>Competitively bid contract for construction of the heat recovery system, building to house equipment, and integration into the Metro Plant.  Scope of work includes installation of supplied 30 MW heat pumps and effluent heat exchangers.</t>
  </si>
  <si>
    <t>Competitively bid contract for construction of the interconnect pipeline.</t>
  </si>
  <si>
    <t>Competitively bid contract for construction of the integration of the interconnect pipeline into the Nyman Energy Center, including installation of the supplied heat exchangers and 30 MW electrode boiler, and integration of the thermal storage tank.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</si>
</sst>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0"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b/>
      <sz val="14"/>
      <color rgb="FFFFFFFF"/>
      <name val="Calibri"/>
      <family val="2"/>
    </font>
    <font>
      <b/>
      <sz val="11"/>
      <color rgb="FFFFFFFF"/>
      <name val="Calibri"/>
      <family val="2"/>
    </font>
    <font>
      <i/>
      <sz val="12"/>
      <color theme="1"/>
      <name val="Calibri"/>
      <family val="2"/>
      <scheme val="minor"/>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rgb="FF548235"/>
        <bgColor rgb="FF000000"/>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89">
    <xf numFmtId="0" fontId="0" fillId="0" borderId="0" xfId="0"/>
    <xf numFmtId="0" fontId="2" fillId="0" borderId="0" xfId="0" applyFont="1"/>
    <xf numFmtId="164" fontId="0" fillId="0" borderId="0" xfId="1" applyNumberFormat="1" applyFont="1" applyBorder="1"/>
    <xf numFmtId="0" fontId="0" fillId="0" borderId="8" xfId="0" applyBorder="1"/>
    <xf numFmtId="0" fontId="0" fillId="0" borderId="9"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0" xfId="0" applyFont="1" applyBorder="1" applyAlignment="1">
      <alignment wrapText="1"/>
    </xf>
    <xf numFmtId="6" fontId="11" fillId="0" borderId="11"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5" xfId="0" applyFont="1" applyBorder="1" applyAlignment="1">
      <alignment vertical="top" wrapText="1"/>
    </xf>
    <xf numFmtId="0" fontId="0" fillId="0" borderId="16" xfId="0" applyBorder="1"/>
    <xf numFmtId="0" fontId="6" fillId="0" borderId="17" xfId="0" applyFont="1" applyBorder="1" applyAlignment="1">
      <alignment vertical="top" wrapText="1"/>
    </xf>
    <xf numFmtId="6" fontId="0" fillId="0" borderId="0" xfId="0" applyNumberFormat="1"/>
    <xf numFmtId="6" fontId="7" fillId="0" borderId="0" xfId="0" applyNumberFormat="1" applyFont="1"/>
    <xf numFmtId="0" fontId="10" fillId="6" borderId="12"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6"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7" xfId="0" applyFont="1" applyFill="1" applyBorder="1"/>
    <xf numFmtId="0" fontId="1" fillId="2" borderId="6" xfId="0" applyFont="1" applyFill="1" applyBorder="1" applyAlignment="1">
      <alignment wrapText="1"/>
    </xf>
    <xf numFmtId="0" fontId="10" fillId="3" borderId="12"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6"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8" xfId="0" applyNumberFormat="1" applyFont="1" applyBorder="1" applyAlignment="1">
      <alignment wrapText="1"/>
    </xf>
    <xf numFmtId="0" fontId="10" fillId="0" borderId="0" xfId="0" applyFont="1"/>
    <xf numFmtId="0" fontId="10" fillId="3" borderId="19" xfId="0" applyFont="1" applyFill="1" applyBorder="1" applyAlignment="1">
      <alignment wrapText="1"/>
    </xf>
    <xf numFmtId="6" fontId="9" fillId="7" borderId="1" xfId="0" applyNumberFormat="1" applyFont="1" applyFill="1" applyBorder="1" applyAlignment="1">
      <alignment horizontal="left" vertical="top" wrapText="1"/>
    </xf>
    <xf numFmtId="6" fontId="9" fillId="7" borderId="7"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6" fontId="9" fillId="0" borderId="0" xfId="0" applyNumberFormat="1" applyFont="1" applyAlignment="1">
      <alignment vertical="top" wrapText="1"/>
    </xf>
    <xf numFmtId="0" fontId="0" fillId="0" borderId="0" xfId="0" applyAlignment="1">
      <alignment wrapText="1"/>
    </xf>
    <xf numFmtId="0" fontId="10" fillId="0" borderId="20"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2" fillId="0" borderId="5" xfId="0" applyFont="1" applyBorder="1" applyAlignment="1">
      <alignment vertical="top" wrapText="1"/>
    </xf>
    <xf numFmtId="0" fontId="17" fillId="9" borderId="21" xfId="0" applyFont="1" applyFill="1" applyBorder="1"/>
    <xf numFmtId="0" fontId="17" fillId="9" borderId="0" xfId="0" applyFont="1" applyFill="1"/>
    <xf numFmtId="0" fontId="18" fillId="9" borderId="22" xfId="0" applyFont="1" applyFill="1" applyBorder="1" applyAlignment="1">
      <alignment wrapText="1"/>
    </xf>
    <xf numFmtId="0" fontId="18" fillId="9" borderId="23" xfId="0" applyFont="1" applyFill="1" applyBorder="1" applyAlignment="1">
      <alignment wrapText="1"/>
    </xf>
    <xf numFmtId="0" fontId="17" fillId="9" borderId="24" xfId="0" applyFont="1" applyFill="1" applyBorder="1"/>
    <xf numFmtId="0" fontId="18" fillId="9" borderId="25" xfId="0" applyFont="1" applyFill="1" applyBorder="1" applyAlignment="1">
      <alignment wrapText="1"/>
    </xf>
    <xf numFmtId="0" fontId="18" fillId="9" borderId="26" xfId="0" applyFont="1" applyFill="1" applyBorder="1" applyAlignment="1">
      <alignment wrapText="1"/>
    </xf>
    <xf numFmtId="0" fontId="19" fillId="0" borderId="0" xfId="0" applyFont="1"/>
    <xf numFmtId="0" fontId="13" fillId="5" borderId="21" xfId="0" applyFont="1" applyFill="1" applyBorder="1"/>
    <xf numFmtId="0" fontId="1" fillId="5" borderId="22" xfId="0" applyFont="1" applyFill="1" applyBorder="1" applyAlignment="1">
      <alignment wrapText="1"/>
    </xf>
    <xf numFmtId="0" fontId="1" fillId="5" borderId="23" xfId="0" applyFont="1" applyFill="1" applyBorder="1" applyAlignment="1">
      <alignment wrapText="1"/>
    </xf>
    <xf numFmtId="0" fontId="13" fillId="5" borderId="24" xfId="0" applyFont="1" applyFill="1" applyBorder="1"/>
    <xf numFmtId="0" fontId="1" fillId="5" borderId="25" xfId="0" applyFont="1" applyFill="1" applyBorder="1" applyAlignment="1">
      <alignment wrapText="1"/>
    </xf>
    <xf numFmtId="0" fontId="1" fillId="5" borderId="26" xfId="0" applyFont="1" applyFill="1" applyBorder="1" applyAlignment="1">
      <alignment wrapText="1"/>
    </xf>
    <xf numFmtId="8" fontId="9" fillId="4" borderId="1" xfId="0" applyNumberFormat="1" applyFont="1" applyFill="1" applyBorder="1" applyAlignment="1">
      <alignment wrapText="1"/>
    </xf>
    <xf numFmtId="8" fontId="9" fillId="0" borderId="1" xfId="0" applyNumberFormat="1" applyFont="1" applyBorder="1" applyAlignment="1">
      <alignment wrapText="1"/>
    </xf>
    <xf numFmtId="8" fontId="11" fillId="0" borderId="11" xfId="0" applyNumberFormat="1" applyFont="1" applyBorder="1" applyAlignment="1">
      <alignment wrapText="1"/>
    </xf>
    <xf numFmtId="8" fontId="7" fillId="0" borderId="1" xfId="0" applyNumberFormat="1" applyFont="1" applyBorder="1"/>
    <xf numFmtId="8" fontId="0" fillId="0" borderId="0" xfId="0" applyNumberFormat="1" applyAlignment="1">
      <alignment vertical="top"/>
    </xf>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RowHeight="14.4" x14ac:dyDescent="0.3"/>
  <cols>
    <col min="1" max="1" width="1.88671875" customWidth="1"/>
    <col min="5" max="5" width="13.44140625" bestFit="1" customWidth="1"/>
    <col min="6" max="6" width="14.44140625" bestFit="1" customWidth="1"/>
    <col min="7" max="9" width="14.44140625" customWidth="1"/>
    <col min="10" max="10" width="10.88671875" bestFit="1" customWidth="1"/>
    <col min="11" max="11" width="15.5546875" customWidth="1"/>
    <col min="18" max="18" width="37.5546875" customWidth="1"/>
  </cols>
  <sheetData>
    <row r="1" spans="4:11" ht="10.5" customHeight="1" x14ac:dyDescent="0.3"/>
    <row r="2" spans="4:11" x14ac:dyDescent="0.3">
      <c r="D2" s="3"/>
      <c r="E2" s="3"/>
      <c r="J2" s="32"/>
      <c r="K2" s="3"/>
    </row>
    <row r="3" spans="4:11" x14ac:dyDescent="0.3">
      <c r="D3" s="3"/>
      <c r="E3" s="3"/>
      <c r="J3" s="30"/>
      <c r="K3" s="31"/>
    </row>
    <row r="4" spans="4:11" x14ac:dyDescent="0.3">
      <c r="D4" s="4"/>
      <c r="E4" s="3"/>
    </row>
    <row r="9" spans="4:11" x14ac:dyDescent="0.3">
      <c r="J9" s="21"/>
    </row>
    <row r="17" spans="5:18" x14ac:dyDescent="0.3">
      <c r="E17" s="33"/>
      <c r="F17" s="33"/>
      <c r="G17" s="33"/>
      <c r="H17" s="33"/>
      <c r="I17" s="33"/>
    </row>
    <row r="18" spans="5:18" x14ac:dyDescent="0.3">
      <c r="E18" s="33"/>
      <c r="F18" s="33"/>
      <c r="G18" s="33"/>
      <c r="H18" s="33"/>
      <c r="I18" s="33"/>
    </row>
    <row r="27" spans="5:18" ht="23.4" x14ac:dyDescent="0.45">
      <c r="Q27" s="29"/>
    </row>
    <row r="28" spans="5:18" x14ac:dyDescent="0.3">
      <c r="Q28" s="57"/>
      <c r="R28" s="58"/>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26"/>
  <sheetViews>
    <sheetView showGridLines="0" topLeftCell="A4" zoomScale="83" zoomScaleNormal="85" workbookViewId="0">
      <selection activeCell="K8" sqref="K8"/>
    </sheetView>
  </sheetViews>
  <sheetFormatPr defaultColWidth="9.109375" defaultRowHeight="15" customHeight="1" x14ac:dyDescent="0.3"/>
  <cols>
    <col min="1" max="1" width="3.109375" customWidth="1"/>
    <col min="2" max="2" width="12.109375" customWidth="1"/>
    <col min="3" max="3" width="29.109375" customWidth="1"/>
    <col min="4" max="4" width="16.33203125" style="6" customWidth="1"/>
    <col min="5" max="5" width="15" style="2" customWidth="1"/>
    <col min="6" max="6" width="12.109375" customWidth="1"/>
    <col min="7" max="7" width="14.109375" customWidth="1"/>
    <col min="8" max="8" width="12" style="2" customWidth="1"/>
    <col min="9" max="9" width="3.5546875" style="7" customWidth="1"/>
    <col min="10" max="10" width="13.6640625" bestFit="1" customWidth="1"/>
    <col min="11" max="11" width="10.88671875" customWidth="1"/>
  </cols>
  <sheetData>
    <row r="2" spans="2:39" ht="23.4" x14ac:dyDescent="0.45">
      <c r="B2" s="29" t="s">
        <v>0</v>
      </c>
    </row>
    <row r="3" spans="2:39" ht="26.4" customHeight="1" x14ac:dyDescent="0.3">
      <c r="B3" s="85" t="s">
        <v>1</v>
      </c>
      <c r="C3" s="85"/>
      <c r="D3" s="85"/>
      <c r="E3" s="85"/>
      <c r="F3" s="85"/>
      <c r="G3" s="85"/>
      <c r="H3" s="85"/>
      <c r="I3" s="85"/>
      <c r="J3" s="85"/>
    </row>
    <row r="4" spans="2:39" ht="15" customHeight="1" x14ac:dyDescent="0.3">
      <c r="B4" s="5"/>
    </row>
    <row r="5" spans="2:39" ht="18" x14ac:dyDescent="0.35">
      <c r="B5" s="41" t="s">
        <v>2</v>
      </c>
      <c r="C5" s="42"/>
      <c r="D5" s="42"/>
      <c r="E5" s="42"/>
      <c r="F5" s="42"/>
      <c r="G5" s="42"/>
      <c r="H5" s="42"/>
      <c r="I5" s="42"/>
      <c r="J5" s="61"/>
    </row>
    <row r="6" spans="2:39" ht="17.100000000000001" customHeight="1" x14ac:dyDescent="0.3">
      <c r="B6" s="43" t="s">
        <v>3</v>
      </c>
      <c r="C6" s="43" t="s">
        <v>4</v>
      </c>
      <c r="D6" s="43" t="s">
        <v>5</v>
      </c>
      <c r="E6" s="44" t="s">
        <v>6</v>
      </c>
      <c r="F6" s="44" t="s">
        <v>7</v>
      </c>
      <c r="G6" s="44" t="s">
        <v>8</v>
      </c>
      <c r="H6" s="45" t="s">
        <v>9</v>
      </c>
      <c r="I6" s="46"/>
      <c r="J6" s="62" t="s">
        <v>10</v>
      </c>
    </row>
    <row r="7" spans="2:39" s="5" customFormat="1" ht="14.4" x14ac:dyDescent="0.3">
      <c r="B7" s="22" t="s">
        <v>11</v>
      </c>
      <c r="C7" s="47" t="s">
        <v>12</v>
      </c>
      <c r="D7" s="48">
        <f>'Measure 1 Budget'!D12</f>
        <v>52902</v>
      </c>
      <c r="E7" s="48">
        <f>'Measure 1 Budget'!E12</f>
        <v>42960</v>
      </c>
      <c r="F7" s="48">
        <f>'Measure 1 Budget'!F12</f>
        <v>42960</v>
      </c>
      <c r="G7" s="48">
        <f>'Measure 1 Budget'!G12</f>
        <v>42960</v>
      </c>
      <c r="H7" s="48">
        <f>'Measure 1 Budget'!H12</f>
        <v>42960</v>
      </c>
      <c r="I7" s="49"/>
      <c r="J7" s="48">
        <f>SUM(D7:I7)</f>
        <v>224742</v>
      </c>
      <c r="K7"/>
      <c r="L7"/>
      <c r="M7"/>
      <c r="N7"/>
      <c r="O7"/>
      <c r="P7"/>
      <c r="Q7"/>
      <c r="R7"/>
      <c r="S7"/>
      <c r="T7"/>
      <c r="U7"/>
      <c r="V7"/>
      <c r="W7"/>
      <c r="X7"/>
      <c r="Y7"/>
      <c r="Z7"/>
      <c r="AA7"/>
      <c r="AB7"/>
      <c r="AC7"/>
      <c r="AD7"/>
      <c r="AE7"/>
      <c r="AF7"/>
      <c r="AG7"/>
      <c r="AH7"/>
      <c r="AI7"/>
      <c r="AJ7"/>
      <c r="AK7"/>
      <c r="AL7"/>
      <c r="AM7"/>
    </row>
    <row r="8" spans="2:39" ht="14.4" x14ac:dyDescent="0.3">
      <c r="B8" s="23"/>
      <c r="C8" s="47" t="s">
        <v>13</v>
      </c>
      <c r="D8" s="48">
        <f>'Measure 1 Budget'!D17</f>
        <v>19573.739999999998</v>
      </c>
      <c r="E8" s="48">
        <f>'Measure 1 Budget'!E17</f>
        <v>15895.199999999999</v>
      </c>
      <c r="F8" s="48">
        <f>'Measure 1 Budget'!F17</f>
        <v>15895.199999999999</v>
      </c>
      <c r="G8" s="48">
        <f>'Measure 1 Budget'!G17</f>
        <v>15895.199999999999</v>
      </c>
      <c r="H8" s="48">
        <f>'Measure 1 Budget'!H17</f>
        <v>15895.199999999999</v>
      </c>
      <c r="I8" s="49"/>
      <c r="J8" s="48">
        <f t="shared" ref="J8:J14" si="0">SUM(D8:I8)</f>
        <v>83154.539999999994</v>
      </c>
    </row>
    <row r="9" spans="2:39" ht="14.4" x14ac:dyDescent="0.3">
      <c r="B9" s="23"/>
      <c r="C9" s="47" t="s">
        <v>14</v>
      </c>
      <c r="D9" s="48">
        <f>'Measure 1 Budget'!D21</f>
        <v>0</v>
      </c>
      <c r="E9" s="48">
        <f>'Measure 1 Budget'!E21</f>
        <v>0</v>
      </c>
      <c r="F9" s="48">
        <f>'Measure 1 Budget'!F21</f>
        <v>0</v>
      </c>
      <c r="G9" s="48">
        <f>'Measure 1 Budget'!G21</f>
        <v>0</v>
      </c>
      <c r="H9" s="48">
        <f>'Measure 1 Budget'!H21</f>
        <v>0</v>
      </c>
      <c r="I9" s="49"/>
      <c r="J9" s="48">
        <f t="shared" si="0"/>
        <v>0</v>
      </c>
    </row>
    <row r="10" spans="2:39" ht="14.4" x14ac:dyDescent="0.3">
      <c r="B10" s="23"/>
      <c r="C10" s="47" t="s">
        <v>15</v>
      </c>
      <c r="D10" s="48">
        <f>'Measure 1 Budget'!D26</f>
        <v>0</v>
      </c>
      <c r="E10" s="48">
        <f>'Measure 1 Budget'!E26</f>
        <v>0</v>
      </c>
      <c r="F10" s="48">
        <f>'Measure 1 Budget'!F26</f>
        <v>0</v>
      </c>
      <c r="G10" s="48">
        <f>'Measure 1 Budget'!G26</f>
        <v>0</v>
      </c>
      <c r="H10" s="48">
        <f>'Measure 1 Budget'!H26</f>
        <v>0</v>
      </c>
      <c r="I10" s="49"/>
      <c r="J10" s="48">
        <f t="shared" si="0"/>
        <v>0</v>
      </c>
    </row>
    <row r="11" spans="2:39" ht="14.4" x14ac:dyDescent="0.3">
      <c r="B11" s="23"/>
      <c r="C11" s="47" t="s">
        <v>16</v>
      </c>
      <c r="D11" s="48">
        <f>'Measure 1 Budget'!D30</f>
        <v>0</v>
      </c>
      <c r="E11" s="48">
        <f>'Measure 1 Budget'!E30</f>
        <v>0</v>
      </c>
      <c r="F11" s="48">
        <f>'Measure 1 Budget'!F30</f>
        <v>0</v>
      </c>
      <c r="G11" s="48">
        <f>'Measure 1 Budget'!G30</f>
        <v>0</v>
      </c>
      <c r="H11" s="48">
        <f>'Measure 1 Budget'!H30</f>
        <v>0</v>
      </c>
      <c r="I11" s="49"/>
      <c r="J11" s="48">
        <f t="shared" si="0"/>
        <v>0</v>
      </c>
    </row>
    <row r="12" spans="2:39" ht="14.4" x14ac:dyDescent="0.3">
      <c r="B12" s="23"/>
      <c r="C12" s="47" t="s">
        <v>17</v>
      </c>
      <c r="D12" s="48">
        <f>'Measure 1 Budget'!D35</f>
        <v>0</v>
      </c>
      <c r="E12" s="48">
        <f>'Measure 1 Budget'!E35</f>
        <v>0</v>
      </c>
      <c r="F12" s="48">
        <f>'Measure 1 Budget'!F35</f>
        <v>0</v>
      </c>
      <c r="G12" s="48">
        <f>'Measure 1 Budget'!G35</f>
        <v>0</v>
      </c>
      <c r="H12" s="48">
        <f>'Measure 1 Budget'!H35</f>
        <v>0</v>
      </c>
      <c r="I12" s="49"/>
      <c r="J12" s="48">
        <f t="shared" si="0"/>
        <v>0</v>
      </c>
    </row>
    <row r="13" spans="2:39" ht="14.4" x14ac:dyDescent="0.3">
      <c r="B13" s="23"/>
      <c r="C13" s="47" t="s">
        <v>18</v>
      </c>
      <c r="D13" s="48">
        <f>'Measure 1 Budget'!D39</f>
        <v>0</v>
      </c>
      <c r="E13" s="48">
        <f>'Measure 1 Budget'!E39</f>
        <v>0</v>
      </c>
      <c r="F13" s="48">
        <f>'Measure 1 Budget'!F39</f>
        <v>0</v>
      </c>
      <c r="G13" s="48">
        <f>'Measure 1 Budget'!G39</f>
        <v>0</v>
      </c>
      <c r="H13" s="48">
        <f>'Measure 1 Budget'!H39</f>
        <v>0</v>
      </c>
      <c r="I13" s="49"/>
      <c r="J13" s="48">
        <f>'Measure 1 Budget'!J39</f>
        <v>0</v>
      </c>
    </row>
    <row r="14" spans="2:39" ht="14.4" x14ac:dyDescent="0.3">
      <c r="B14" s="23"/>
      <c r="C14" s="47" t="s">
        <v>19</v>
      </c>
      <c r="D14" s="48">
        <f>'Measure 1 Budget'!D44</f>
        <v>22360722.8125</v>
      </c>
      <c r="E14" s="48">
        <f>'Measure 1 Budget'!E44</f>
        <v>52680533.632447541</v>
      </c>
      <c r="F14" s="48">
        <f>'Measure 1 Budget'!F44</f>
        <v>61280342.105872944</v>
      </c>
      <c r="G14" s="48">
        <f>'Measure 1 Budget'!G44</f>
        <v>13806091.304471966</v>
      </c>
      <c r="H14" s="48">
        <f>'Measure 1 Budget'!H44</f>
        <v>75000</v>
      </c>
      <c r="I14" s="49"/>
      <c r="J14" s="48">
        <f t="shared" si="0"/>
        <v>150202689.85529244</v>
      </c>
    </row>
    <row r="15" spans="2:39" ht="14.4" x14ac:dyDescent="0.3">
      <c r="B15" s="24"/>
      <c r="C15" s="9" t="s">
        <v>20</v>
      </c>
      <c r="D15" s="16">
        <f>SUM(D7:D14)</f>
        <v>22433198.552499998</v>
      </c>
      <c r="E15" s="16">
        <f t="shared" ref="E15:G15" si="1">SUM(E7:E14)</f>
        <v>52739388.832447544</v>
      </c>
      <c r="F15" s="16">
        <f t="shared" si="1"/>
        <v>61339197.305872947</v>
      </c>
      <c r="G15" s="16">
        <f t="shared" si="1"/>
        <v>13864946.504471965</v>
      </c>
      <c r="H15" s="16">
        <f>H14+H12+H11+H10+H9+H8+H7</f>
        <v>133855.20000000001</v>
      </c>
      <c r="J15" s="16">
        <f>SUM(J7:J14)</f>
        <v>150510586.39529243</v>
      </c>
    </row>
    <row r="16" spans="2:39" ht="14.4" x14ac:dyDescent="0.3">
      <c r="B16" s="60"/>
      <c r="D16"/>
      <c r="E16"/>
      <c r="H16"/>
      <c r="I16"/>
      <c r="J16" s="18" t="s">
        <v>21</v>
      </c>
    </row>
    <row r="17" spans="2:11" ht="20.100000000000001" customHeight="1" x14ac:dyDescent="0.3">
      <c r="B17" s="60"/>
      <c r="C17" s="9" t="s">
        <v>22</v>
      </c>
      <c r="D17" s="55">
        <f>'Measure 1 Budget'!D50</f>
        <v>0</v>
      </c>
      <c r="E17" s="55">
        <f>'Measure 1 Budget'!E50</f>
        <v>0</v>
      </c>
      <c r="F17" s="55">
        <f>'Measure 1 Budget'!F50</f>
        <v>0</v>
      </c>
      <c r="G17" s="55">
        <f>'Measure 1 Budget'!G50</f>
        <v>0</v>
      </c>
      <c r="H17" s="55">
        <f>'Measure 1 Budget'!H50</f>
        <v>0</v>
      </c>
      <c r="J17" s="9">
        <f>SUM(D17:H17)</f>
        <v>0</v>
      </c>
    </row>
    <row r="18" spans="2:11" thickBot="1" x14ac:dyDescent="0.35">
      <c r="B18" s="60"/>
      <c r="D18"/>
      <c r="E18"/>
      <c r="H18"/>
      <c r="I18"/>
      <c r="J18" s="18" t="s">
        <v>21</v>
      </c>
    </row>
    <row r="19" spans="2:11" ht="30.9" customHeight="1" thickBot="1" x14ac:dyDescent="0.35">
      <c r="B19" s="59" t="s">
        <v>23</v>
      </c>
      <c r="C19" s="19"/>
      <c r="D19" s="50">
        <f>D15+D17</f>
        <v>22433198.552499998</v>
      </c>
      <c r="E19" s="50">
        <f t="shared" ref="E19:H19" si="2">E15+E17</f>
        <v>52739388.832447544</v>
      </c>
      <c r="F19" s="50">
        <f t="shared" si="2"/>
        <v>61339197.305872947</v>
      </c>
      <c r="G19" s="50">
        <f t="shared" si="2"/>
        <v>13864946.504471965</v>
      </c>
      <c r="H19" s="50">
        <f t="shared" si="2"/>
        <v>133855.20000000001</v>
      </c>
      <c r="I19" s="51"/>
      <c r="J19" s="63">
        <f>J15+J17</f>
        <v>150510586.39529243</v>
      </c>
      <c r="K19" s="33"/>
    </row>
    <row r="20" spans="2:11" s="1" customFormat="1" ht="14.4" x14ac:dyDescent="0.3">
      <c r="B20" s="6"/>
      <c r="C20"/>
      <c r="D20" s="6"/>
      <c r="E20" s="2"/>
      <c r="F20"/>
      <c r="G20"/>
      <c r="H20" s="2"/>
      <c r="I20" s="7"/>
      <c r="J20"/>
    </row>
    <row r="21" spans="2:11" ht="15" customHeight="1" x14ac:dyDescent="0.3">
      <c r="B21" s="6"/>
    </row>
    <row r="22" spans="2:11" ht="15" customHeight="1" x14ac:dyDescent="0.35">
      <c r="B22" s="41" t="s">
        <v>24</v>
      </c>
      <c r="C22" s="42"/>
      <c r="D22" s="42"/>
      <c r="E22" s="87"/>
      <c r="F22" s="87"/>
      <c r="H22"/>
      <c r="I22"/>
    </row>
    <row r="23" spans="2:11" ht="29.1" customHeight="1" x14ac:dyDescent="0.3">
      <c r="B23" s="43" t="s">
        <v>25</v>
      </c>
      <c r="C23" s="43" t="s">
        <v>26</v>
      </c>
      <c r="D23" s="52" t="s">
        <v>27</v>
      </c>
      <c r="E23" s="88" t="s">
        <v>28</v>
      </c>
      <c r="F23" s="88"/>
      <c r="H23"/>
      <c r="I23"/>
    </row>
    <row r="24" spans="2:11" ht="15" customHeight="1" x14ac:dyDescent="0.3">
      <c r="B24" s="47">
        <v>1</v>
      </c>
      <c r="C24" s="53" t="s">
        <v>29</v>
      </c>
      <c r="D24" s="54">
        <f>'Measure 1 Budget'!J52</f>
        <v>150510586.39529243</v>
      </c>
      <c r="E24" s="86">
        <f>D24/D$25</f>
        <v>1</v>
      </c>
      <c r="F24" s="86"/>
      <c r="H24"/>
      <c r="I24"/>
    </row>
    <row r="25" spans="2:11" ht="15" customHeight="1" x14ac:dyDescent="0.3">
      <c r="B25" s="47" t="s">
        <v>30</v>
      </c>
      <c r="C25" s="48"/>
      <c r="D25" s="54">
        <f>SUM(D24:D24)</f>
        <v>150510586.39529243</v>
      </c>
      <c r="E25" s="86">
        <f>SUM(E24:E24)</f>
        <v>1</v>
      </c>
      <c r="F25" s="86"/>
      <c r="H25"/>
      <c r="I25"/>
    </row>
    <row r="26" spans="2:11" ht="15" customHeight="1" x14ac:dyDescent="0.3">
      <c r="H26"/>
      <c r="I26"/>
    </row>
  </sheetData>
  <mergeCells count="5">
    <mergeCell ref="B3:J3"/>
    <mergeCell ref="E25:F25"/>
    <mergeCell ref="E22:F22"/>
    <mergeCell ref="E23:F23"/>
    <mergeCell ref="E24:F2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67"/>
  <sheetViews>
    <sheetView showGridLines="0" tabSelected="1" topLeftCell="A39" zoomScale="85" zoomScaleNormal="85" workbookViewId="0">
      <selection activeCell="C55" sqref="C55"/>
    </sheetView>
  </sheetViews>
  <sheetFormatPr defaultColWidth="9.109375" defaultRowHeight="14.4" x14ac:dyDescent="0.3"/>
  <cols>
    <col min="1" max="1" width="3.109375" customWidth="1"/>
    <col min="2" max="2" width="10.109375" customWidth="1"/>
    <col min="3" max="3" width="35.44140625" customWidth="1"/>
    <col min="4" max="4" width="15.6640625" style="6" customWidth="1"/>
    <col min="5" max="5" width="16.33203125" style="2" customWidth="1"/>
    <col min="6" max="6" width="15.6640625" customWidth="1"/>
    <col min="7" max="7" width="15.109375" customWidth="1"/>
    <col min="8" max="8" width="12.44140625" style="2" customWidth="1"/>
    <col min="9" max="9" width="1.6640625" style="7" customWidth="1"/>
    <col min="10" max="10" width="17.33203125" customWidth="1"/>
    <col min="11" max="11" width="10.109375" customWidth="1"/>
    <col min="12" max="12" width="12.88671875" bestFit="1" customWidth="1"/>
  </cols>
  <sheetData>
    <row r="2" spans="2:39" ht="23.4" x14ac:dyDescent="0.45">
      <c r="B2" s="29" t="s">
        <v>31</v>
      </c>
    </row>
    <row r="3" spans="2:39" ht="15.6" x14ac:dyDescent="0.3">
      <c r="B3" s="73" t="s">
        <v>32</v>
      </c>
    </row>
    <row r="4" spans="2:39" x14ac:dyDescent="0.3">
      <c r="B4" s="5"/>
    </row>
    <row r="5" spans="2:39" ht="18" x14ac:dyDescent="0.35">
      <c r="B5" s="66" t="s">
        <v>33</v>
      </c>
      <c r="C5" s="67"/>
      <c r="D5" s="68" t="s">
        <v>34</v>
      </c>
      <c r="E5" s="68" t="s">
        <v>34</v>
      </c>
      <c r="F5" s="68" t="s">
        <v>34</v>
      </c>
      <c r="G5" s="68" t="s">
        <v>34</v>
      </c>
      <c r="H5" s="68" t="s">
        <v>34</v>
      </c>
      <c r="I5" s="68" t="s">
        <v>34</v>
      </c>
      <c r="J5" s="69" t="s">
        <v>34</v>
      </c>
    </row>
    <row r="6" spans="2:39" ht="18" x14ac:dyDescent="0.35">
      <c r="B6" s="70" t="s">
        <v>2</v>
      </c>
      <c r="C6" s="67"/>
      <c r="D6" s="71" t="s">
        <v>34</v>
      </c>
      <c r="E6" s="71" t="s">
        <v>34</v>
      </c>
      <c r="F6" s="71" t="s">
        <v>34</v>
      </c>
      <c r="G6" s="71" t="s">
        <v>34</v>
      </c>
      <c r="H6" s="71" t="s">
        <v>34</v>
      </c>
      <c r="I6" s="71" t="s">
        <v>34</v>
      </c>
      <c r="J6" s="72" t="s">
        <v>34</v>
      </c>
    </row>
    <row r="7" spans="2:39" ht="28.8" x14ac:dyDescent="0.3">
      <c r="B7" s="35" t="s">
        <v>3</v>
      </c>
      <c r="C7" s="35" t="s">
        <v>4</v>
      </c>
      <c r="D7" s="35" t="s">
        <v>5</v>
      </c>
      <c r="E7" s="36" t="s">
        <v>6</v>
      </c>
      <c r="F7" s="36" t="s">
        <v>7</v>
      </c>
      <c r="G7" s="36" t="s">
        <v>8</v>
      </c>
      <c r="H7" s="37" t="s">
        <v>9</v>
      </c>
      <c r="I7" s="38"/>
      <c r="J7" s="39" t="s">
        <v>10</v>
      </c>
    </row>
    <row r="8" spans="2:39" s="5" customFormat="1" ht="28.8" x14ac:dyDescent="0.3">
      <c r="B8" s="64" t="s">
        <v>11</v>
      </c>
      <c r="C8" s="26" t="s">
        <v>35</v>
      </c>
      <c r="D8" s="10" t="s">
        <v>34</v>
      </c>
      <c r="E8" s="10" t="s">
        <v>34</v>
      </c>
      <c r="F8" s="10" t="s">
        <v>34</v>
      </c>
      <c r="G8" s="10"/>
      <c r="H8" s="10" t="s">
        <v>34</v>
      </c>
      <c r="I8" s="7"/>
      <c r="J8" s="83" t="s">
        <v>34</v>
      </c>
      <c r="K8"/>
      <c r="L8"/>
      <c r="M8"/>
      <c r="N8"/>
      <c r="O8"/>
      <c r="P8"/>
      <c r="Q8"/>
      <c r="R8"/>
      <c r="S8"/>
      <c r="T8"/>
      <c r="U8"/>
      <c r="V8"/>
      <c r="W8"/>
      <c r="X8"/>
      <c r="Y8"/>
      <c r="Z8"/>
      <c r="AA8"/>
      <c r="AB8"/>
      <c r="AC8"/>
      <c r="AD8"/>
      <c r="AE8"/>
      <c r="AF8"/>
      <c r="AG8"/>
      <c r="AH8"/>
      <c r="AI8"/>
      <c r="AJ8"/>
      <c r="AK8"/>
      <c r="AL8"/>
      <c r="AM8"/>
    </row>
    <row r="9" spans="2:39" s="5" customFormat="1" x14ac:dyDescent="0.3">
      <c r="B9" s="65"/>
      <c r="C9" s="25" t="s">
        <v>36</v>
      </c>
      <c r="D9" s="15">
        <f>42.96*1000</f>
        <v>42960</v>
      </c>
      <c r="E9" s="15">
        <f t="shared" ref="E9:H9" si="0">42.96*1000</f>
        <v>42960</v>
      </c>
      <c r="F9" s="15">
        <f t="shared" si="0"/>
        <v>42960</v>
      </c>
      <c r="G9" s="15">
        <f t="shared" si="0"/>
        <v>42960</v>
      </c>
      <c r="H9" s="15">
        <f t="shared" si="0"/>
        <v>42960</v>
      </c>
      <c r="I9" s="7"/>
      <c r="J9" s="81">
        <f t="shared" ref="J9:J10" si="1">SUM(D9:H9)</f>
        <v>214800</v>
      </c>
      <c r="K9"/>
      <c r="L9"/>
      <c r="M9"/>
      <c r="N9"/>
      <c r="O9"/>
      <c r="P9"/>
      <c r="Q9"/>
      <c r="R9"/>
      <c r="S9"/>
      <c r="T9"/>
      <c r="U9"/>
      <c r="V9"/>
      <c r="W9"/>
      <c r="X9"/>
      <c r="Y9"/>
      <c r="Z9"/>
      <c r="AA9"/>
      <c r="AB9"/>
      <c r="AC9"/>
      <c r="AD9"/>
      <c r="AE9"/>
      <c r="AF9"/>
      <c r="AG9"/>
      <c r="AH9"/>
      <c r="AI9"/>
      <c r="AJ9"/>
      <c r="AK9"/>
      <c r="AL9"/>
      <c r="AM9"/>
    </row>
    <row r="10" spans="2:39" s="5" customFormat="1" x14ac:dyDescent="0.3">
      <c r="B10" s="65"/>
      <c r="C10" s="25" t="s">
        <v>37</v>
      </c>
      <c r="D10" s="15">
        <v>9942</v>
      </c>
      <c r="E10" s="10"/>
      <c r="F10" s="10"/>
      <c r="G10" s="10"/>
      <c r="H10" s="10"/>
      <c r="I10" s="7"/>
      <c r="J10" s="81">
        <f t="shared" si="1"/>
        <v>9942</v>
      </c>
      <c r="K10"/>
      <c r="L10"/>
      <c r="M10"/>
      <c r="N10"/>
      <c r="O10"/>
      <c r="P10"/>
      <c r="Q10"/>
      <c r="R10"/>
      <c r="S10"/>
      <c r="T10"/>
      <c r="U10"/>
      <c r="V10"/>
      <c r="W10"/>
      <c r="X10"/>
      <c r="Y10"/>
      <c r="Z10"/>
      <c r="AA10"/>
      <c r="AB10"/>
      <c r="AC10"/>
      <c r="AD10"/>
      <c r="AE10"/>
      <c r="AF10"/>
      <c r="AG10"/>
      <c r="AH10"/>
      <c r="AI10"/>
      <c r="AJ10"/>
      <c r="AK10"/>
      <c r="AL10"/>
      <c r="AM10"/>
    </row>
    <row r="11" spans="2:39" x14ac:dyDescent="0.3">
      <c r="B11" s="23"/>
      <c r="C11" s="25"/>
      <c r="D11" s="15"/>
      <c r="E11" s="11"/>
      <c r="F11" s="11"/>
      <c r="G11" s="11"/>
      <c r="H11" s="11"/>
      <c r="J11" s="81">
        <f>SUM(D11:H11)</f>
        <v>0</v>
      </c>
    </row>
    <row r="12" spans="2:39" x14ac:dyDescent="0.3">
      <c r="B12" s="23"/>
      <c r="C12" s="9" t="s">
        <v>12</v>
      </c>
      <c r="D12" s="16">
        <f t="shared" ref="D12:G12" si="2">SUM(D9:D11)</f>
        <v>52902</v>
      </c>
      <c r="E12" s="16">
        <f t="shared" si="2"/>
        <v>42960</v>
      </c>
      <c r="F12" s="16">
        <f t="shared" si="2"/>
        <v>42960</v>
      </c>
      <c r="G12" s="16">
        <f t="shared" si="2"/>
        <v>42960</v>
      </c>
      <c r="H12" s="16">
        <f>SUM(H9:H11)</f>
        <v>42960</v>
      </c>
      <c r="J12" s="80">
        <f>SUM(J9:J11)</f>
        <v>224742</v>
      </c>
    </row>
    <row r="13" spans="2:39" x14ac:dyDescent="0.3">
      <c r="B13" s="23"/>
      <c r="C13" s="14" t="s">
        <v>38</v>
      </c>
      <c r="D13" s="13" t="s">
        <v>34</v>
      </c>
      <c r="E13" s="10"/>
      <c r="F13" s="10"/>
      <c r="G13" s="10"/>
      <c r="H13" s="10"/>
      <c r="J13" s="83" t="s">
        <v>34</v>
      </c>
    </row>
    <row r="14" spans="2:39" ht="25.5" customHeight="1" x14ac:dyDescent="0.3">
      <c r="B14" s="23"/>
      <c r="C14" s="25" t="s">
        <v>39</v>
      </c>
      <c r="D14" s="15">
        <f>D12*0.37</f>
        <v>19573.739999999998</v>
      </c>
      <c r="E14" s="15">
        <f t="shared" ref="E14:H14" si="3">E12*0.37</f>
        <v>15895.199999999999</v>
      </c>
      <c r="F14" s="15">
        <f t="shared" si="3"/>
        <v>15895.199999999999</v>
      </c>
      <c r="G14" s="15">
        <f t="shared" si="3"/>
        <v>15895.199999999999</v>
      </c>
      <c r="H14" s="15">
        <f t="shared" si="3"/>
        <v>15895.199999999999</v>
      </c>
      <c r="J14" s="81">
        <f>SUM(D14:H14)</f>
        <v>83154.539999999994</v>
      </c>
    </row>
    <row r="15" spans="2:39" x14ac:dyDescent="0.3">
      <c r="B15" s="23"/>
      <c r="C15" s="25"/>
      <c r="D15" s="15"/>
      <c r="E15" s="15"/>
      <c r="F15" s="15"/>
      <c r="G15" s="15"/>
      <c r="H15" s="15"/>
      <c r="J15" s="81">
        <f t="shared" ref="J15:J16" si="4">SUM(D15:H15)</f>
        <v>0</v>
      </c>
    </row>
    <row r="16" spans="2:39" x14ac:dyDescent="0.3">
      <c r="B16" s="23"/>
      <c r="C16" s="10"/>
      <c r="D16" s="15"/>
      <c r="E16" s="11"/>
      <c r="F16" s="11"/>
      <c r="G16" s="11"/>
      <c r="H16" s="11"/>
      <c r="J16" s="81">
        <f t="shared" si="4"/>
        <v>0</v>
      </c>
    </row>
    <row r="17" spans="2:10" x14ac:dyDescent="0.3">
      <c r="B17" s="23"/>
      <c r="C17" s="9" t="s">
        <v>13</v>
      </c>
      <c r="D17" s="16">
        <f>SUM(D14:D16)</f>
        <v>19573.739999999998</v>
      </c>
      <c r="E17" s="16">
        <f t="shared" ref="E17:J17" si="5">SUM(E14:E16)</f>
        <v>15895.199999999999</v>
      </c>
      <c r="F17" s="16">
        <f t="shared" si="5"/>
        <v>15895.199999999999</v>
      </c>
      <c r="G17" s="16">
        <f t="shared" si="5"/>
        <v>15895.199999999999</v>
      </c>
      <c r="H17" s="16">
        <f t="shared" si="5"/>
        <v>15895.199999999999</v>
      </c>
      <c r="J17" s="80">
        <f t="shared" si="5"/>
        <v>83154.539999999994</v>
      </c>
    </row>
    <row r="18" spans="2:10" x14ac:dyDescent="0.3">
      <c r="B18" s="23"/>
      <c r="C18" s="14" t="s">
        <v>40</v>
      </c>
      <c r="D18" s="13" t="s">
        <v>34</v>
      </c>
      <c r="E18" s="10"/>
      <c r="F18" s="10"/>
      <c r="G18" s="10"/>
      <c r="H18" s="10"/>
      <c r="J18" s="83" t="s">
        <v>34</v>
      </c>
    </row>
    <row r="19" spans="2:10" x14ac:dyDescent="0.3">
      <c r="B19" s="23"/>
      <c r="C19" s="28"/>
      <c r="D19" s="15"/>
      <c r="E19" s="15"/>
      <c r="F19" s="15"/>
      <c r="G19" s="15"/>
      <c r="H19" s="15"/>
      <c r="I19" s="34"/>
      <c r="J19" s="81">
        <f t="shared" ref="J19:J20" si="6">SUM(D19:H19)</f>
        <v>0</v>
      </c>
    </row>
    <row r="20" spans="2:10" x14ac:dyDescent="0.3">
      <c r="B20" s="23"/>
      <c r="C20" s="25"/>
      <c r="D20" s="15"/>
      <c r="E20" s="15"/>
      <c r="F20" s="15"/>
      <c r="G20" s="15"/>
      <c r="H20" s="15"/>
      <c r="I20" s="34"/>
      <c r="J20" s="81">
        <f t="shared" si="6"/>
        <v>0</v>
      </c>
    </row>
    <row r="21" spans="2:10" x14ac:dyDescent="0.3">
      <c r="B21" s="23"/>
      <c r="C21" s="9" t="s">
        <v>14</v>
      </c>
      <c r="D21" s="16">
        <f>SUM(D19:D20)</f>
        <v>0</v>
      </c>
      <c r="E21" s="16">
        <f>SUM(E19:E20)</f>
        <v>0</v>
      </c>
      <c r="F21" s="16">
        <f>SUM(F19:F20)</f>
        <v>0</v>
      </c>
      <c r="G21" s="16">
        <f>SUM(G19:G20)</f>
        <v>0</v>
      </c>
      <c r="H21" s="16">
        <f>SUM(H19:H20)</f>
        <v>0</v>
      </c>
      <c r="J21" s="80">
        <f>SUM(J19:J20)</f>
        <v>0</v>
      </c>
    </row>
    <row r="22" spans="2:10" x14ac:dyDescent="0.3">
      <c r="B22" s="23"/>
      <c r="C22" s="14" t="s">
        <v>41</v>
      </c>
      <c r="D22" s="15"/>
      <c r="E22" s="10"/>
      <c r="F22" s="10"/>
      <c r="G22" s="10"/>
      <c r="H22" s="10"/>
      <c r="J22" s="81" t="s">
        <v>21</v>
      </c>
    </row>
    <row r="23" spans="2:10" x14ac:dyDescent="0.3">
      <c r="B23" s="23"/>
      <c r="C23" s="28"/>
      <c r="D23" s="15"/>
      <c r="E23" s="15"/>
      <c r="F23" s="15"/>
      <c r="G23" s="15"/>
      <c r="H23" s="10"/>
      <c r="J23" s="81">
        <f t="shared" ref="J23" si="7">SUM(D23:H23)</f>
        <v>0</v>
      </c>
    </row>
    <row r="24" spans="2:10" x14ac:dyDescent="0.3">
      <c r="B24" s="23"/>
      <c r="C24" s="28"/>
      <c r="D24" s="15"/>
      <c r="E24" s="15"/>
      <c r="F24" s="10"/>
      <c r="G24" s="10"/>
      <c r="H24" s="10"/>
      <c r="J24" s="81">
        <f>SUM(D24:H24)</f>
        <v>0</v>
      </c>
    </row>
    <row r="25" spans="2:10" x14ac:dyDescent="0.3">
      <c r="B25" s="23" t="s">
        <v>42</v>
      </c>
      <c r="C25" s="27" t="s">
        <v>42</v>
      </c>
      <c r="D25" s="13" t="s">
        <v>34</v>
      </c>
      <c r="E25" s="10"/>
      <c r="F25" s="10"/>
      <c r="G25" s="10"/>
      <c r="H25" s="10"/>
      <c r="J25" s="81">
        <f t="shared" ref="J25:J43" si="8">SUM(D25:H25)</f>
        <v>0</v>
      </c>
    </row>
    <row r="26" spans="2:10" x14ac:dyDescent="0.3">
      <c r="B26" s="23"/>
      <c r="C26" s="9" t="s">
        <v>15</v>
      </c>
      <c r="D26" s="12">
        <f>SUM(D23:D25)</f>
        <v>0</v>
      </c>
      <c r="E26" s="12">
        <f>SUM(E23:E25)</f>
        <v>0</v>
      </c>
      <c r="F26" s="12">
        <f>SUM(F23:F25)</f>
        <v>0</v>
      </c>
      <c r="G26" s="12">
        <f>SUM(G23:G25)</f>
        <v>0</v>
      </c>
      <c r="H26" s="12">
        <f>SUM(H23:H25)</f>
        <v>0</v>
      </c>
      <c r="J26" s="80">
        <f>SUM(J23:J25)</f>
        <v>0</v>
      </c>
    </row>
    <row r="27" spans="2:10" x14ac:dyDescent="0.3">
      <c r="B27" s="23"/>
      <c r="C27" s="14" t="s">
        <v>43</v>
      </c>
      <c r="D27" s="13" t="s">
        <v>34</v>
      </c>
      <c r="E27" s="10"/>
      <c r="F27" s="10"/>
      <c r="G27" s="10"/>
      <c r="H27" s="10"/>
      <c r="J27" s="81"/>
    </row>
    <row r="28" spans="2:10" x14ac:dyDescent="0.3">
      <c r="B28" s="23"/>
      <c r="C28" s="25"/>
      <c r="D28" s="15"/>
      <c r="E28" s="15"/>
      <c r="F28" s="15"/>
      <c r="G28" s="15"/>
      <c r="H28" s="15"/>
      <c r="I28" s="34"/>
      <c r="J28" s="81">
        <f t="shared" si="8"/>
        <v>0</v>
      </c>
    </row>
    <row r="29" spans="2:10" x14ac:dyDescent="0.3">
      <c r="B29" s="23"/>
      <c r="C29" s="25"/>
      <c r="D29" s="15"/>
      <c r="E29" s="11"/>
      <c r="F29" s="11"/>
      <c r="G29" s="11"/>
      <c r="H29" s="11"/>
      <c r="J29" s="81">
        <f t="shared" si="8"/>
        <v>0</v>
      </c>
    </row>
    <row r="30" spans="2:10" x14ac:dyDescent="0.3">
      <c r="B30" s="23"/>
      <c r="C30" s="9" t="s">
        <v>16</v>
      </c>
      <c r="D30" s="16">
        <f>SUM(D28:D29)</f>
        <v>0</v>
      </c>
      <c r="E30" s="16">
        <f t="shared" ref="E30:H30" si="9">SUM(E28:E29)</f>
        <v>0</v>
      </c>
      <c r="F30" s="16">
        <f t="shared" si="9"/>
        <v>0</v>
      </c>
      <c r="G30" s="16">
        <f t="shared" si="9"/>
        <v>0</v>
      </c>
      <c r="H30" s="16">
        <f t="shared" si="9"/>
        <v>0</v>
      </c>
      <c r="J30" s="80">
        <f>SUM(J28:J29)</f>
        <v>0</v>
      </c>
    </row>
    <row r="31" spans="2:10" x14ac:dyDescent="0.3">
      <c r="B31" s="23"/>
      <c r="C31" s="14" t="s">
        <v>44</v>
      </c>
      <c r="D31" s="13" t="s">
        <v>34</v>
      </c>
      <c r="E31" s="10"/>
      <c r="F31" s="10"/>
      <c r="G31" s="10"/>
      <c r="H31" s="10"/>
      <c r="J31" s="81"/>
    </row>
    <row r="32" spans="2:10" ht="20.25" customHeight="1" x14ac:dyDescent="0.3">
      <c r="B32" s="23"/>
      <c r="C32" s="28"/>
      <c r="D32" s="15"/>
      <c r="E32" s="15"/>
      <c r="F32" s="15"/>
      <c r="G32" s="15"/>
      <c r="H32" s="15"/>
      <c r="J32" s="81">
        <f t="shared" si="8"/>
        <v>0</v>
      </c>
    </row>
    <row r="33" spans="2:12" ht="20.25" customHeight="1" x14ac:dyDescent="0.3">
      <c r="B33" s="23"/>
      <c r="C33" s="28"/>
      <c r="D33" s="15"/>
      <c r="E33" s="15"/>
      <c r="F33" s="15"/>
      <c r="G33" s="15"/>
      <c r="H33" s="15"/>
      <c r="J33" s="81">
        <f t="shared" si="8"/>
        <v>0</v>
      </c>
    </row>
    <row r="34" spans="2:12" x14ac:dyDescent="0.3">
      <c r="B34" s="23"/>
      <c r="C34" s="25"/>
      <c r="D34" s="15"/>
      <c r="E34" s="11"/>
      <c r="F34" s="11"/>
      <c r="G34" s="11"/>
      <c r="H34" s="11"/>
      <c r="J34" s="81">
        <f t="shared" si="8"/>
        <v>0</v>
      </c>
    </row>
    <row r="35" spans="2:12" x14ac:dyDescent="0.3">
      <c r="B35" s="23"/>
      <c r="C35" s="9" t="s">
        <v>17</v>
      </c>
      <c r="D35" s="16">
        <f>SUM(D32:D34)</f>
        <v>0</v>
      </c>
      <c r="E35" s="16">
        <f>SUM(E32:E34)</f>
        <v>0</v>
      </c>
      <c r="F35" s="16">
        <f>SUM(F32:F34)</f>
        <v>0</v>
      </c>
      <c r="G35" s="16">
        <f>SUM(G32:G34)</f>
        <v>0</v>
      </c>
      <c r="H35" s="16">
        <f>SUM(H34:H34)</f>
        <v>0</v>
      </c>
      <c r="J35" s="80">
        <f>SUM(J32:J34)</f>
        <v>0</v>
      </c>
    </row>
    <row r="36" spans="2:12" x14ac:dyDescent="0.3">
      <c r="B36" s="23"/>
      <c r="C36" s="14" t="s">
        <v>45</v>
      </c>
      <c r="D36" s="13" t="s">
        <v>34</v>
      </c>
      <c r="E36" s="10"/>
      <c r="F36" s="10"/>
      <c r="G36" s="10"/>
      <c r="H36" s="10"/>
      <c r="J36" s="81"/>
    </row>
    <row r="37" spans="2:12" ht="15.75" customHeight="1" x14ac:dyDescent="0.3">
      <c r="B37" s="23"/>
      <c r="C37" s="28"/>
      <c r="D37" s="15"/>
      <c r="E37" s="15"/>
      <c r="F37" s="15"/>
      <c r="G37" s="15"/>
      <c r="H37" s="15"/>
      <c r="I37" s="34"/>
      <c r="J37" s="81"/>
    </row>
    <row r="38" spans="2:12" ht="18.75" customHeight="1" x14ac:dyDescent="0.3">
      <c r="B38" s="23"/>
      <c r="C38" s="25"/>
      <c r="D38" s="15"/>
      <c r="E38" s="11"/>
      <c r="F38" s="11"/>
      <c r="G38" s="11"/>
      <c r="H38" s="11"/>
      <c r="J38" s="81">
        <f t="shared" ref="J38" si="10">SUM(D38:H38)</f>
        <v>0</v>
      </c>
    </row>
    <row r="39" spans="2:12" x14ac:dyDescent="0.3">
      <c r="B39" s="23"/>
      <c r="C39" s="9" t="s">
        <v>18</v>
      </c>
      <c r="D39" s="16">
        <f>SUM(D37:D38)</f>
        <v>0</v>
      </c>
      <c r="E39" s="16">
        <f>SUM(E37:E38)</f>
        <v>0</v>
      </c>
      <c r="F39" s="16">
        <f>SUM(F37:F38)</f>
        <v>0</v>
      </c>
      <c r="G39" s="16">
        <f>SUM(G37:G38)</f>
        <v>0</v>
      </c>
      <c r="H39" s="16">
        <f>SUM(H37:H38)</f>
        <v>0</v>
      </c>
      <c r="J39" s="80">
        <f>SUM(J37:J38)</f>
        <v>0</v>
      </c>
      <c r="L39" s="33"/>
    </row>
    <row r="40" spans="2:12" x14ac:dyDescent="0.3">
      <c r="B40" s="23"/>
      <c r="C40" s="14" t="s">
        <v>46</v>
      </c>
      <c r="D40" s="13" t="s">
        <v>34</v>
      </c>
      <c r="E40" s="10"/>
      <c r="F40" s="10"/>
      <c r="G40" s="10"/>
      <c r="H40" s="10"/>
      <c r="J40" s="81"/>
    </row>
    <row r="41" spans="2:12" ht="79.5" customHeight="1" x14ac:dyDescent="0.3">
      <c r="B41" s="23"/>
      <c r="C41" s="25" t="s">
        <v>47</v>
      </c>
      <c r="D41" s="15">
        <v>75000</v>
      </c>
      <c r="E41" s="15">
        <v>75000</v>
      </c>
      <c r="F41" s="15">
        <v>75000</v>
      </c>
      <c r="G41" s="15">
        <v>75000</v>
      </c>
      <c r="H41" s="15">
        <v>75000</v>
      </c>
      <c r="J41" s="81">
        <f t="shared" si="8"/>
        <v>375000</v>
      </c>
    </row>
    <row r="42" spans="2:12" ht="43.2" x14ac:dyDescent="0.3">
      <c r="B42" s="23"/>
      <c r="C42" s="25" t="s">
        <v>48</v>
      </c>
      <c r="D42" s="15">
        <v>22285722.8125</v>
      </c>
      <c r="E42" s="15">
        <v>52605533.632447541</v>
      </c>
      <c r="F42" s="15">
        <v>61205342.105872944</v>
      </c>
      <c r="G42" s="15">
        <v>13731091.304471966</v>
      </c>
      <c r="H42" s="15"/>
      <c r="J42" s="81">
        <f t="shared" si="8"/>
        <v>149827689.85529244</v>
      </c>
    </row>
    <row r="43" spans="2:12" x14ac:dyDescent="0.3">
      <c r="B43" s="23"/>
      <c r="C43" s="10"/>
      <c r="D43" s="15"/>
      <c r="E43" s="11"/>
      <c r="F43" s="11"/>
      <c r="G43" s="11"/>
      <c r="H43" s="11"/>
      <c r="J43" s="81">
        <f t="shared" si="8"/>
        <v>0</v>
      </c>
    </row>
    <row r="44" spans="2:12" x14ac:dyDescent="0.3">
      <c r="B44" s="24"/>
      <c r="C44" s="9" t="s">
        <v>19</v>
      </c>
      <c r="D44" s="16">
        <f>SUM(D41:D43)</f>
        <v>22360722.8125</v>
      </c>
      <c r="E44" s="16">
        <f>SUM(E41:E43)</f>
        <v>52680533.632447541</v>
      </c>
      <c r="F44" s="16">
        <f>SUM(F41:F43)</f>
        <v>61280342.105872944</v>
      </c>
      <c r="G44" s="16">
        <f>SUM(G41:G43)</f>
        <v>13806091.304471966</v>
      </c>
      <c r="H44" s="16">
        <f>SUM(H41:H43)</f>
        <v>75000</v>
      </c>
      <c r="J44" s="80">
        <f>SUM(J41:J43)</f>
        <v>150202689.85529244</v>
      </c>
    </row>
    <row r="45" spans="2:12" x14ac:dyDescent="0.3">
      <c r="B45" s="24"/>
      <c r="C45" s="9" t="s">
        <v>20</v>
      </c>
      <c r="D45" s="16">
        <f>D12+D17+D21+D26+D30+D35+D39+D44</f>
        <v>22433198.552499998</v>
      </c>
      <c r="E45" s="16">
        <f t="shared" ref="E45:G45" si="11">E12+E17+E21+E26+E30+E35+E39+E44</f>
        <v>52739388.832447544</v>
      </c>
      <c r="F45" s="16">
        <f t="shared" si="11"/>
        <v>61339197.305872947</v>
      </c>
      <c r="G45" s="16">
        <f t="shared" si="11"/>
        <v>13864946.504471965</v>
      </c>
      <c r="H45" s="16">
        <f>H12+H17+H21+H26+H30+H35+H39+H44</f>
        <v>133855.20000000001</v>
      </c>
      <c r="J45" s="80">
        <f>J44+J17+J12</f>
        <v>150510586.39529243</v>
      </c>
      <c r="L45" s="33"/>
    </row>
    <row r="46" spans="2:12" x14ac:dyDescent="0.3">
      <c r="B46" s="6"/>
      <c r="D46"/>
      <c r="E46"/>
      <c r="H46"/>
      <c r="I46"/>
      <c r="J46" t="s">
        <v>21</v>
      </c>
    </row>
    <row r="47" spans="2:12" ht="28.8" x14ac:dyDescent="0.3">
      <c r="B47" s="64" t="s">
        <v>49</v>
      </c>
      <c r="C47" s="17" t="s">
        <v>49</v>
      </c>
      <c r="D47" s="18"/>
      <c r="E47" s="18"/>
      <c r="F47" s="18"/>
      <c r="G47" s="18"/>
      <c r="H47" s="18"/>
      <c r="I47"/>
      <c r="J47" s="18" t="s">
        <v>21</v>
      </c>
    </row>
    <row r="48" spans="2:12" x14ac:dyDescent="0.3">
      <c r="B48" s="23"/>
      <c r="C48" s="25"/>
      <c r="D48" s="13"/>
      <c r="E48" s="10"/>
      <c r="F48" s="10"/>
      <c r="G48" s="10"/>
      <c r="H48" s="10"/>
      <c r="J48" s="15">
        <f>SUM(D48:H48)</f>
        <v>0</v>
      </c>
    </row>
    <row r="49" spans="2:10" x14ac:dyDescent="0.3">
      <c r="B49" s="23"/>
      <c r="C49" s="25"/>
      <c r="D49" s="13"/>
      <c r="E49" s="10"/>
      <c r="F49" s="10"/>
      <c r="G49" s="10"/>
      <c r="H49" s="10"/>
      <c r="J49" s="15">
        <f t="shared" ref="J49" si="12">SUM(D49:H49)</f>
        <v>0</v>
      </c>
    </row>
    <row r="50" spans="2:10" x14ac:dyDescent="0.3">
      <c r="B50" s="24"/>
      <c r="C50" s="9" t="s">
        <v>22</v>
      </c>
      <c r="D50" s="16">
        <f>SUM(D48:D49)</f>
        <v>0</v>
      </c>
      <c r="E50" s="16">
        <f t="shared" ref="E50:H50" si="13">SUM(E48:E49)</f>
        <v>0</v>
      </c>
      <c r="F50" s="16">
        <f t="shared" si="13"/>
        <v>0</v>
      </c>
      <c r="G50" s="16">
        <f t="shared" si="13"/>
        <v>0</v>
      </c>
      <c r="H50" s="16">
        <f t="shared" si="13"/>
        <v>0</v>
      </c>
      <c r="J50" s="16">
        <f>SUM(J48:J49)</f>
        <v>0</v>
      </c>
    </row>
    <row r="51" spans="2:10" ht="15" thickBot="1" x14ac:dyDescent="0.35">
      <c r="B51" s="6"/>
      <c r="D51"/>
      <c r="E51"/>
      <c r="H51"/>
      <c r="I51"/>
      <c r="J51" t="s">
        <v>21</v>
      </c>
    </row>
    <row r="52" spans="2:10" s="1" customFormat="1" ht="28.8" x14ac:dyDescent="0.3">
      <c r="B52" s="19" t="s">
        <v>23</v>
      </c>
      <c r="C52" s="19"/>
      <c r="D52" s="82">
        <f>SUM(D50,D45)</f>
        <v>22433198.552499998</v>
      </c>
      <c r="E52" s="82">
        <f t="shared" ref="E52:J52" si="14">SUM(E50,E45)</f>
        <v>52739388.832447544</v>
      </c>
      <c r="F52" s="82">
        <f t="shared" si="14"/>
        <v>61339197.305872947</v>
      </c>
      <c r="G52" s="82">
        <f t="shared" si="14"/>
        <v>13864946.504471965</v>
      </c>
      <c r="H52" s="82">
        <f t="shared" si="14"/>
        <v>133855.20000000001</v>
      </c>
      <c r="I52" s="7"/>
      <c r="J52" s="82">
        <f t="shared" si="14"/>
        <v>150510586.39529243</v>
      </c>
    </row>
    <row r="53" spans="2:10" x14ac:dyDescent="0.3">
      <c r="B53" s="6"/>
    </row>
    <row r="54" spans="2:10" x14ac:dyDescent="0.3">
      <c r="B54" s="6"/>
      <c r="D54" s="84"/>
    </row>
    <row r="55" spans="2:10" x14ac:dyDescent="0.3">
      <c r="B55" s="6"/>
    </row>
    <row r="56" spans="2:10" x14ac:dyDescent="0.3">
      <c r="B56" s="6"/>
      <c r="E56" s="6"/>
      <c r="F56" s="6"/>
      <c r="G56" s="6"/>
      <c r="H56" s="6"/>
    </row>
    <row r="57" spans="2:10" x14ac:dyDescent="0.3">
      <c r="B57" s="6"/>
    </row>
    <row r="58" spans="2:10" x14ac:dyDescent="0.3">
      <c r="B58" s="6"/>
      <c r="E58" s="2" t="s">
        <v>50</v>
      </c>
    </row>
    <row r="59" spans="2:10" x14ac:dyDescent="0.3">
      <c r="B59" s="6"/>
    </row>
    <row r="60" spans="2:10" x14ac:dyDescent="0.3">
      <c r="B60" s="6"/>
    </row>
    <row r="61" spans="2:10" x14ac:dyDescent="0.3">
      <c r="B61" s="6"/>
    </row>
    <row r="62" spans="2:10" x14ac:dyDescent="0.3">
      <c r="B62" s="6"/>
    </row>
    <row r="63" spans="2:10" x14ac:dyDescent="0.3">
      <c r="B63" s="6"/>
    </row>
    <row r="64" spans="2:10" x14ac:dyDescent="0.3">
      <c r="B64" s="6"/>
    </row>
    <row r="65" spans="2:2" x14ac:dyDescent="0.3">
      <c r="B65" s="6"/>
    </row>
    <row r="66" spans="2:2" x14ac:dyDescent="0.3">
      <c r="B66" s="6"/>
    </row>
    <row r="67" spans="2:2" x14ac:dyDescent="0.3">
      <c r="B67" s="6"/>
    </row>
  </sheetData>
  <pageMargins left="0.7" right="0.7" top="0.75" bottom="0.75" header="0.3" footer="0.3"/>
  <pageSetup scale="97" fitToHeight="0" orientation="landscape" r:id="rId1"/>
  <ignoredErrors>
    <ignoredError sqref="J19:J20 J2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8"/>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N11" sqref="N11"/>
    </sheetView>
  </sheetViews>
  <sheetFormatPr defaultColWidth="9.109375" defaultRowHeight="14.4" x14ac:dyDescent="0.3"/>
  <cols>
    <col min="1" max="1" width="3.109375" customWidth="1"/>
    <col min="2" max="2" width="10.109375" customWidth="1"/>
    <col min="3" max="3" width="35.44140625" customWidth="1"/>
    <col min="4" max="4" width="13.6640625" style="6" customWidth="1"/>
    <col min="5" max="5" width="12.5546875" style="2" customWidth="1"/>
    <col min="6" max="6" width="12.44140625" customWidth="1"/>
    <col min="7" max="7" width="13" customWidth="1"/>
    <col min="8" max="8" width="12.44140625" style="2" customWidth="1"/>
    <col min="9" max="9" width="1.6640625" style="7" customWidth="1"/>
    <col min="10" max="10" width="12.88671875" customWidth="1"/>
    <col min="11" max="11" width="10.109375" customWidth="1"/>
    <col min="12" max="12" width="11.88671875" bestFit="1" customWidth="1"/>
  </cols>
  <sheetData>
    <row r="2" spans="2:39" ht="23.4" x14ac:dyDescent="0.45">
      <c r="B2" s="29" t="s">
        <v>51</v>
      </c>
    </row>
    <row r="3" spans="2:39" x14ac:dyDescent="0.3">
      <c r="B3" s="5"/>
    </row>
    <row r="4" spans="2:39" ht="18" x14ac:dyDescent="0.35">
      <c r="B4" s="74" t="s">
        <v>33</v>
      </c>
      <c r="C4" s="75"/>
      <c r="D4" s="75"/>
      <c r="E4" s="75"/>
      <c r="F4" s="75"/>
      <c r="G4" s="75"/>
      <c r="H4" s="75"/>
      <c r="I4" s="75"/>
      <c r="J4" s="76"/>
    </row>
    <row r="5" spans="2:39" ht="18" x14ac:dyDescent="0.35">
      <c r="B5" s="77" t="s">
        <v>2</v>
      </c>
      <c r="C5" s="78"/>
      <c r="D5" s="78"/>
      <c r="E5" s="78"/>
      <c r="F5" s="78"/>
      <c r="G5" s="78"/>
      <c r="H5" s="78"/>
      <c r="I5" s="78"/>
      <c r="J5" s="79"/>
    </row>
    <row r="6" spans="2:39" ht="28.8" x14ac:dyDescent="0.3">
      <c r="B6" s="35" t="s">
        <v>3</v>
      </c>
      <c r="C6" s="35" t="s">
        <v>4</v>
      </c>
      <c r="D6" s="35" t="s">
        <v>5</v>
      </c>
      <c r="E6" s="36" t="s">
        <v>6</v>
      </c>
      <c r="F6" s="36" t="s">
        <v>7</v>
      </c>
      <c r="G6" s="36" t="s">
        <v>8</v>
      </c>
      <c r="H6" s="37" t="s">
        <v>9</v>
      </c>
      <c r="I6" s="38"/>
      <c r="J6" s="39" t="s">
        <v>10</v>
      </c>
    </row>
    <row r="7" spans="2:39" s="5" customFormat="1" ht="28.8" x14ac:dyDescent="0.3">
      <c r="B7" s="64" t="s">
        <v>11</v>
      </c>
      <c r="C7" s="26" t="s">
        <v>35</v>
      </c>
      <c r="D7" s="10" t="s">
        <v>34</v>
      </c>
      <c r="E7" s="10" t="s">
        <v>34</v>
      </c>
      <c r="F7" s="10" t="s">
        <v>34</v>
      </c>
      <c r="G7" s="10"/>
      <c r="H7" s="10" t="s">
        <v>34</v>
      </c>
      <c r="I7" s="7"/>
      <c r="J7" s="8" t="s">
        <v>34</v>
      </c>
      <c r="K7"/>
      <c r="L7"/>
      <c r="M7"/>
      <c r="N7"/>
      <c r="O7"/>
      <c r="P7"/>
      <c r="Q7"/>
      <c r="R7"/>
      <c r="S7"/>
      <c r="T7"/>
      <c r="U7"/>
      <c r="V7"/>
      <c r="W7"/>
      <c r="X7"/>
      <c r="Y7"/>
      <c r="Z7"/>
      <c r="AA7"/>
      <c r="AB7"/>
      <c r="AC7"/>
      <c r="AD7"/>
      <c r="AE7"/>
      <c r="AF7"/>
      <c r="AG7"/>
      <c r="AH7"/>
      <c r="AI7"/>
      <c r="AJ7"/>
      <c r="AK7"/>
      <c r="AL7"/>
      <c r="AM7"/>
    </row>
    <row r="8" spans="2:39" s="5" customFormat="1" ht="28.8" x14ac:dyDescent="0.3">
      <c r="B8" s="65"/>
      <c r="C8" s="25" t="s">
        <v>52</v>
      </c>
      <c r="D8" s="15">
        <v>70000</v>
      </c>
      <c r="E8" s="15">
        <v>70000</v>
      </c>
      <c r="F8" s="15">
        <v>70000</v>
      </c>
      <c r="G8" s="15">
        <v>62000</v>
      </c>
      <c r="H8" s="15"/>
      <c r="I8" s="7"/>
      <c r="J8" s="15">
        <f t="shared" ref="J8:J10" si="0">SUM(D8:H8)</f>
        <v>272000</v>
      </c>
      <c r="K8"/>
      <c r="L8"/>
      <c r="M8"/>
      <c r="N8"/>
      <c r="O8"/>
      <c r="P8"/>
      <c r="Q8"/>
      <c r="R8"/>
      <c r="S8"/>
      <c r="T8"/>
      <c r="U8"/>
      <c r="V8"/>
      <c r="W8"/>
      <c r="X8"/>
      <c r="Y8"/>
      <c r="Z8"/>
      <c r="AA8"/>
      <c r="AB8"/>
      <c r="AC8"/>
      <c r="AD8"/>
      <c r="AE8"/>
      <c r="AF8"/>
      <c r="AG8"/>
      <c r="AH8"/>
      <c r="AI8"/>
      <c r="AJ8"/>
      <c r="AK8"/>
      <c r="AL8"/>
      <c r="AM8"/>
    </row>
    <row r="9" spans="2:39" s="5" customFormat="1" ht="28.8" x14ac:dyDescent="0.3">
      <c r="B9" s="65"/>
      <c r="C9" s="25" t="s">
        <v>53</v>
      </c>
      <c r="D9" s="15">
        <v>37500</v>
      </c>
      <c r="E9" s="15">
        <v>37500</v>
      </c>
      <c r="F9" s="15">
        <v>37500</v>
      </c>
      <c r="G9" s="15">
        <v>19350</v>
      </c>
      <c r="H9" s="15"/>
      <c r="I9" s="7"/>
      <c r="J9" s="15">
        <f t="shared" si="0"/>
        <v>131850</v>
      </c>
      <c r="K9"/>
      <c r="L9"/>
      <c r="M9"/>
      <c r="N9"/>
      <c r="O9"/>
      <c r="P9"/>
      <c r="Q9"/>
      <c r="R9"/>
      <c r="S9"/>
      <c r="T9"/>
      <c r="U9"/>
      <c r="V9"/>
      <c r="W9"/>
      <c r="X9"/>
      <c r="Y9"/>
      <c r="Z9"/>
      <c r="AA9"/>
      <c r="AB9"/>
      <c r="AC9"/>
      <c r="AD9"/>
      <c r="AE9"/>
      <c r="AF9"/>
      <c r="AG9"/>
      <c r="AH9"/>
      <c r="AI9"/>
      <c r="AJ9"/>
      <c r="AK9"/>
      <c r="AL9"/>
      <c r="AM9"/>
    </row>
    <row r="10" spans="2:39" s="5" customFormat="1" x14ac:dyDescent="0.3">
      <c r="B10" s="65"/>
      <c r="C10" s="25" t="s">
        <v>54</v>
      </c>
      <c r="D10" s="15">
        <v>37500</v>
      </c>
      <c r="E10" s="15">
        <v>37500</v>
      </c>
      <c r="F10" s="15">
        <v>37500</v>
      </c>
      <c r="G10" s="15">
        <v>9750</v>
      </c>
      <c r="H10" s="15"/>
      <c r="I10" s="7"/>
      <c r="J10" s="15">
        <f t="shared" si="0"/>
        <v>122250</v>
      </c>
      <c r="K10"/>
      <c r="L10"/>
      <c r="M10"/>
      <c r="N10"/>
      <c r="O10"/>
      <c r="P10"/>
      <c r="Q10"/>
      <c r="R10"/>
      <c r="S10"/>
      <c r="T10"/>
      <c r="U10"/>
      <c r="V10"/>
      <c r="W10"/>
      <c r="X10"/>
      <c r="Y10"/>
      <c r="Z10"/>
      <c r="AA10"/>
      <c r="AB10"/>
      <c r="AC10"/>
      <c r="AD10"/>
      <c r="AE10"/>
      <c r="AF10"/>
      <c r="AG10"/>
      <c r="AH10"/>
      <c r="AI10"/>
      <c r="AJ10"/>
      <c r="AK10"/>
      <c r="AL10"/>
      <c r="AM10"/>
    </row>
    <row r="11" spans="2:39" ht="28.8" x14ac:dyDescent="0.3">
      <c r="B11" s="23"/>
      <c r="C11" s="25" t="s">
        <v>55</v>
      </c>
      <c r="D11" s="15">
        <v>26250</v>
      </c>
      <c r="E11" s="15">
        <v>26250</v>
      </c>
      <c r="F11" s="15">
        <v>26250</v>
      </c>
      <c r="G11" s="15">
        <v>16400</v>
      </c>
      <c r="H11" s="15"/>
      <c r="I11" s="34"/>
      <c r="J11" s="15">
        <f>SUM(D11:H11)</f>
        <v>95150</v>
      </c>
    </row>
    <row r="12" spans="2:39" ht="30.75" customHeight="1" x14ac:dyDescent="0.3">
      <c r="B12" s="23"/>
      <c r="C12" s="25" t="s">
        <v>56</v>
      </c>
      <c r="D12" s="15"/>
      <c r="E12" s="15">
        <v>85000</v>
      </c>
      <c r="F12" s="15">
        <v>85000</v>
      </c>
      <c r="G12" s="15">
        <v>5000</v>
      </c>
      <c r="H12" s="15"/>
      <c r="J12" s="15">
        <f>SUM(D12:H12)</f>
        <v>175000</v>
      </c>
    </row>
    <row r="13" spans="2:39" x14ac:dyDescent="0.3">
      <c r="B13" s="23"/>
      <c r="C13" s="25"/>
      <c r="D13" s="15"/>
      <c r="E13" s="11"/>
      <c r="F13" s="11"/>
      <c r="G13" s="11"/>
      <c r="H13" s="11"/>
      <c r="J13" s="15">
        <f>SUM(D13:H13)</f>
        <v>0</v>
      </c>
    </row>
    <row r="14" spans="2:39" x14ac:dyDescent="0.3">
      <c r="B14" s="23"/>
      <c r="C14" s="9" t="s">
        <v>12</v>
      </c>
      <c r="D14" s="16">
        <f>SUM(D8:D13)</f>
        <v>171250</v>
      </c>
      <c r="E14" s="16">
        <f t="shared" ref="E14:H14" si="1">SUM(E8:E13)</f>
        <v>256250</v>
      </c>
      <c r="F14" s="16">
        <f t="shared" si="1"/>
        <v>256250</v>
      </c>
      <c r="G14" s="16">
        <f t="shared" si="1"/>
        <v>112500</v>
      </c>
      <c r="H14" s="16">
        <f t="shared" si="1"/>
        <v>0</v>
      </c>
      <c r="J14" s="16">
        <f>SUM(J8:J13)</f>
        <v>796250</v>
      </c>
    </row>
    <row r="15" spans="2:39" x14ac:dyDescent="0.3">
      <c r="B15" s="23"/>
      <c r="C15" s="14" t="s">
        <v>38</v>
      </c>
      <c r="D15" s="13" t="s">
        <v>34</v>
      </c>
      <c r="E15" s="10"/>
      <c r="F15" s="10"/>
      <c r="G15" s="10"/>
      <c r="H15" s="10"/>
      <c r="J15" s="8" t="s">
        <v>34</v>
      </c>
    </row>
    <row r="16" spans="2:39" x14ac:dyDescent="0.3">
      <c r="B16" s="23"/>
      <c r="C16" s="25"/>
      <c r="D16" s="15"/>
      <c r="E16" s="15"/>
      <c r="F16" s="15"/>
      <c r="G16" s="15"/>
      <c r="H16" s="15"/>
      <c r="J16" s="15">
        <f>SUM(D16:H16)</f>
        <v>0</v>
      </c>
    </row>
    <row r="17" spans="2:10" x14ac:dyDescent="0.3">
      <c r="B17" s="23"/>
      <c r="C17" s="25"/>
      <c r="D17" s="15"/>
      <c r="E17" s="15"/>
      <c r="F17" s="15"/>
      <c r="G17" s="15"/>
      <c r="H17" s="15"/>
      <c r="J17" s="15">
        <f t="shared" ref="J17:J18" si="2">SUM(D17:H17)</f>
        <v>0</v>
      </c>
    </row>
    <row r="18" spans="2:10" x14ac:dyDescent="0.3">
      <c r="B18" s="23"/>
      <c r="C18" s="10"/>
      <c r="D18" s="15"/>
      <c r="E18" s="11"/>
      <c r="F18" s="11"/>
      <c r="G18" s="11"/>
      <c r="H18" s="11"/>
      <c r="J18" s="15">
        <f t="shared" si="2"/>
        <v>0</v>
      </c>
    </row>
    <row r="19" spans="2:10" x14ac:dyDescent="0.3">
      <c r="B19" s="23"/>
      <c r="C19" s="9" t="s">
        <v>13</v>
      </c>
      <c r="D19" s="16">
        <f>SUM(D16:D18)</f>
        <v>0</v>
      </c>
      <c r="E19" s="16">
        <f t="shared" ref="E19:J19" si="3">SUM(E16:E18)</f>
        <v>0</v>
      </c>
      <c r="F19" s="16">
        <f t="shared" si="3"/>
        <v>0</v>
      </c>
      <c r="G19" s="16">
        <f t="shared" si="3"/>
        <v>0</v>
      </c>
      <c r="H19" s="16">
        <f t="shared" si="3"/>
        <v>0</v>
      </c>
      <c r="J19" s="16">
        <f t="shared" si="3"/>
        <v>0</v>
      </c>
    </row>
    <row r="20" spans="2:10" x14ac:dyDescent="0.3">
      <c r="B20" s="23"/>
      <c r="C20" s="14" t="s">
        <v>40</v>
      </c>
      <c r="D20" s="13" t="s">
        <v>34</v>
      </c>
      <c r="E20" s="10"/>
      <c r="F20" s="10"/>
      <c r="G20" s="10"/>
      <c r="H20" s="10"/>
      <c r="J20" s="8" t="s">
        <v>34</v>
      </c>
    </row>
    <row r="21" spans="2:10" x14ac:dyDescent="0.3">
      <c r="B21" s="23"/>
      <c r="C21" s="28"/>
      <c r="D21" s="15"/>
      <c r="E21" s="15"/>
      <c r="F21" s="15"/>
      <c r="G21" s="15"/>
      <c r="H21" s="15"/>
      <c r="I21" s="34"/>
      <c r="J21" s="15">
        <f t="shared" ref="J21:J22" si="4">SUM(D21:H21)</f>
        <v>0</v>
      </c>
    </row>
    <row r="22" spans="2:10" x14ac:dyDescent="0.3">
      <c r="B22" s="23"/>
      <c r="C22" s="25"/>
      <c r="D22" s="15"/>
      <c r="E22" s="15"/>
      <c r="F22" s="15"/>
      <c r="G22" s="15"/>
      <c r="H22" s="15"/>
      <c r="I22" s="34"/>
      <c r="J22" s="15">
        <f t="shared" si="4"/>
        <v>0</v>
      </c>
    </row>
    <row r="23" spans="2:10" x14ac:dyDescent="0.3">
      <c r="B23" s="23"/>
      <c r="C23" s="9" t="s">
        <v>14</v>
      </c>
      <c r="D23" s="16">
        <f>SUM(D21:D22)</f>
        <v>0</v>
      </c>
      <c r="E23" s="16">
        <f>SUM(E21:E22)</f>
        <v>0</v>
      </c>
      <c r="F23" s="16">
        <f>SUM(F21:F22)</f>
        <v>0</v>
      </c>
      <c r="G23" s="16">
        <f>SUM(G21:G22)</f>
        <v>0</v>
      </c>
      <c r="H23" s="16">
        <f>SUM(H21:H22)</f>
        <v>0</v>
      </c>
      <c r="J23" s="16">
        <f>SUM(J21:J22)</f>
        <v>0</v>
      </c>
    </row>
    <row r="24" spans="2:10" x14ac:dyDescent="0.3">
      <c r="B24" s="23"/>
      <c r="C24" s="14" t="s">
        <v>41</v>
      </c>
      <c r="D24" s="15"/>
      <c r="E24" s="10"/>
      <c r="F24" s="10"/>
      <c r="G24" s="10"/>
      <c r="H24" s="10"/>
      <c r="J24" s="15" t="s">
        <v>21</v>
      </c>
    </row>
    <row r="25" spans="2:10" ht="28.8" x14ac:dyDescent="0.3">
      <c r="B25" s="23"/>
      <c r="C25" s="28" t="s">
        <v>57</v>
      </c>
      <c r="D25" s="15">
        <v>17712500</v>
      </c>
      <c r="E25" s="15">
        <v>17712500</v>
      </c>
      <c r="F25" s="15">
        <v>28340000</v>
      </c>
      <c r="G25" s="15">
        <v>7085000</v>
      </c>
      <c r="H25" s="10"/>
      <c r="J25" s="15">
        <f t="shared" ref="J25:J28" si="5">SUM(D25:H25)</f>
        <v>70850000</v>
      </c>
    </row>
    <row r="26" spans="2:10" ht="28.8" x14ac:dyDescent="0.3">
      <c r="B26" s="23"/>
      <c r="C26" s="28" t="s">
        <v>58</v>
      </c>
      <c r="D26" s="15">
        <v>325125</v>
      </c>
      <c r="E26" s="15">
        <v>325125</v>
      </c>
      <c r="F26" s="15">
        <v>650250</v>
      </c>
      <c r="G26" s="15"/>
      <c r="H26" s="10"/>
      <c r="J26" s="15">
        <f t="shared" si="5"/>
        <v>1300500</v>
      </c>
    </row>
    <row r="27" spans="2:10" ht="28.8" x14ac:dyDescent="0.3">
      <c r="B27" s="23"/>
      <c r="C27" s="28" t="s">
        <v>59</v>
      </c>
      <c r="D27" s="15">
        <v>74390.625</v>
      </c>
      <c r="E27" s="15">
        <v>74390.625</v>
      </c>
      <c r="F27" s="15">
        <v>148781.25</v>
      </c>
      <c r="G27" s="15"/>
      <c r="H27" s="10"/>
      <c r="J27" s="15">
        <f t="shared" si="5"/>
        <v>297562.5</v>
      </c>
    </row>
    <row r="28" spans="2:10" x14ac:dyDescent="0.3">
      <c r="B28" s="23"/>
      <c r="C28" s="28" t="s">
        <v>60</v>
      </c>
      <c r="D28" s="15">
        <v>367207.1875</v>
      </c>
      <c r="E28" s="15">
        <v>367207.1875</v>
      </c>
      <c r="F28" s="15">
        <v>734414.375</v>
      </c>
      <c r="G28" s="15"/>
      <c r="H28" s="10"/>
      <c r="J28" s="15">
        <f t="shared" si="5"/>
        <v>1468828.75</v>
      </c>
    </row>
    <row r="29" spans="2:10" ht="28.8" x14ac:dyDescent="0.3">
      <c r="B29" s="23"/>
      <c r="C29" s="28" t="s">
        <v>61</v>
      </c>
      <c r="D29" s="15"/>
      <c r="E29" s="15">
        <v>2796135.5605727825</v>
      </c>
      <c r="F29" s="10"/>
      <c r="G29" s="10"/>
      <c r="H29" s="10"/>
      <c r="J29" s="15">
        <f>SUM(D29:H29)</f>
        <v>2796135.5605727825</v>
      </c>
    </row>
    <row r="30" spans="2:10" x14ac:dyDescent="0.3">
      <c r="B30" s="23" t="s">
        <v>42</v>
      </c>
      <c r="C30" s="27" t="s">
        <v>42</v>
      </c>
      <c r="D30" s="13" t="s">
        <v>34</v>
      </c>
      <c r="E30" s="10"/>
      <c r="F30" s="10"/>
      <c r="G30" s="10"/>
      <c r="H30" s="10"/>
      <c r="J30" s="15">
        <f t="shared" ref="J30:J56" si="6">SUM(D30:H30)</f>
        <v>0</v>
      </c>
    </row>
    <row r="31" spans="2:10" x14ac:dyDescent="0.3">
      <c r="B31" s="23"/>
      <c r="C31" s="9" t="s">
        <v>15</v>
      </c>
      <c r="D31" s="12">
        <f>SUM(D25:D30)</f>
        <v>18479222.8125</v>
      </c>
      <c r="E31" s="12">
        <f t="shared" ref="E31:H31" si="7">SUM(E25:E30)</f>
        <v>21275358.373072781</v>
      </c>
      <c r="F31" s="12">
        <f t="shared" si="7"/>
        <v>29873445.625</v>
      </c>
      <c r="G31" s="12">
        <f t="shared" si="7"/>
        <v>7085000</v>
      </c>
      <c r="H31" s="12">
        <f t="shared" si="7"/>
        <v>0</v>
      </c>
      <c r="J31" s="16">
        <f>SUM(J25:J30)</f>
        <v>76713026.810572788</v>
      </c>
    </row>
    <row r="32" spans="2:10" x14ac:dyDescent="0.3">
      <c r="B32" s="23"/>
      <c r="C32" s="14" t="s">
        <v>43</v>
      </c>
      <c r="D32" s="13" t="s">
        <v>34</v>
      </c>
      <c r="E32" s="10"/>
      <c r="F32" s="10"/>
      <c r="G32" s="10"/>
      <c r="H32" s="10"/>
      <c r="J32" s="15"/>
    </row>
    <row r="33" spans="2:10" x14ac:dyDescent="0.3">
      <c r="B33" s="23"/>
      <c r="C33" s="25"/>
      <c r="D33" s="15"/>
      <c r="E33" s="15"/>
      <c r="F33" s="15"/>
      <c r="G33" s="15"/>
      <c r="H33" s="15"/>
      <c r="I33" s="34"/>
      <c r="J33" s="15">
        <f t="shared" si="6"/>
        <v>0</v>
      </c>
    </row>
    <row r="34" spans="2:10" x14ac:dyDescent="0.3">
      <c r="B34" s="23"/>
      <c r="C34" s="25"/>
      <c r="D34" s="15"/>
      <c r="E34" s="11"/>
      <c r="F34" s="11"/>
      <c r="G34" s="11"/>
      <c r="H34" s="11"/>
      <c r="J34" s="15">
        <f t="shared" si="6"/>
        <v>0</v>
      </c>
    </row>
    <row r="35" spans="2:10" x14ac:dyDescent="0.3">
      <c r="B35" s="23"/>
      <c r="C35" s="9" t="s">
        <v>16</v>
      </c>
      <c r="D35" s="16">
        <f>SUM(D33:D34)</f>
        <v>0</v>
      </c>
      <c r="E35" s="16">
        <f t="shared" ref="E35:H35" si="8">SUM(E33:E34)</f>
        <v>0</v>
      </c>
      <c r="F35" s="16">
        <f t="shared" si="8"/>
        <v>0</v>
      </c>
      <c r="G35" s="16">
        <f t="shared" si="8"/>
        <v>0</v>
      </c>
      <c r="H35" s="16">
        <f t="shared" si="8"/>
        <v>0</v>
      </c>
      <c r="J35" s="16">
        <f>SUM(J33:J34)</f>
        <v>0</v>
      </c>
    </row>
    <row r="36" spans="2:10" x14ac:dyDescent="0.3">
      <c r="B36" s="23"/>
      <c r="C36" s="14" t="s">
        <v>44</v>
      </c>
      <c r="D36" s="13" t="s">
        <v>34</v>
      </c>
      <c r="E36" s="10"/>
      <c r="F36" s="10"/>
      <c r="G36" s="10"/>
      <c r="H36" s="10"/>
      <c r="J36" s="15"/>
    </row>
    <row r="37" spans="2:10" ht="111" customHeight="1" x14ac:dyDescent="0.3">
      <c r="B37" s="23"/>
      <c r="C37" s="28" t="s">
        <v>62</v>
      </c>
      <c r="D37" s="15">
        <v>2280000</v>
      </c>
      <c r="E37" s="15">
        <v>2850000</v>
      </c>
      <c r="F37" s="15">
        <v>570000</v>
      </c>
      <c r="G37" s="15"/>
      <c r="H37" s="15"/>
      <c r="J37" s="15">
        <f t="shared" si="6"/>
        <v>5700000</v>
      </c>
    </row>
    <row r="38" spans="2:10" ht="109.5" customHeight="1" x14ac:dyDescent="0.3">
      <c r="B38" s="23"/>
      <c r="C38" s="28" t="s">
        <v>63</v>
      </c>
      <c r="D38" s="15">
        <v>480000</v>
      </c>
      <c r="E38" s="15">
        <v>600000</v>
      </c>
      <c r="F38" s="15">
        <v>120000</v>
      </c>
      <c r="G38" s="15"/>
      <c r="H38" s="15"/>
      <c r="J38" s="15">
        <f t="shared" si="6"/>
        <v>1200000</v>
      </c>
    </row>
    <row r="39" spans="2:10" ht="141.75" customHeight="1" x14ac:dyDescent="0.3">
      <c r="B39" s="23"/>
      <c r="C39" s="28" t="s">
        <v>64</v>
      </c>
      <c r="D39" s="15">
        <v>577500</v>
      </c>
      <c r="E39" s="15">
        <v>165000</v>
      </c>
      <c r="F39" s="15">
        <v>82500</v>
      </c>
      <c r="G39" s="15"/>
      <c r="H39" s="15"/>
      <c r="J39" s="15">
        <f t="shared" si="6"/>
        <v>825000</v>
      </c>
    </row>
    <row r="40" spans="2:10" ht="48" customHeight="1" x14ac:dyDescent="0.3">
      <c r="B40" s="23"/>
      <c r="C40" s="28" t="s">
        <v>65</v>
      </c>
      <c r="D40" s="15">
        <v>131250</v>
      </c>
      <c r="E40" s="15">
        <v>56250</v>
      </c>
      <c r="F40" s="15"/>
      <c r="G40" s="15"/>
      <c r="H40" s="15"/>
      <c r="I40" s="34"/>
      <c r="J40" s="15">
        <f t="shared" si="6"/>
        <v>187500</v>
      </c>
    </row>
    <row r="41" spans="2:10" ht="108.75" customHeight="1" x14ac:dyDescent="0.3">
      <c r="B41" s="23"/>
      <c r="C41" s="28" t="s">
        <v>66</v>
      </c>
      <c r="D41" s="15"/>
      <c r="E41" s="15"/>
      <c r="F41" s="15">
        <v>75000</v>
      </c>
      <c r="G41" s="15">
        <v>50000</v>
      </c>
      <c r="H41" s="15"/>
      <c r="I41" s="34"/>
      <c r="J41" s="15">
        <f t="shared" si="6"/>
        <v>125000</v>
      </c>
    </row>
    <row r="42" spans="2:10" ht="66.75" customHeight="1" x14ac:dyDescent="0.3">
      <c r="B42" s="23"/>
      <c r="C42" s="28" t="s">
        <v>67</v>
      </c>
      <c r="D42" s="15">
        <v>166500</v>
      </c>
      <c r="E42" s="15">
        <v>388500</v>
      </c>
      <c r="F42" s="15">
        <v>388500</v>
      </c>
      <c r="G42" s="15">
        <v>166500</v>
      </c>
      <c r="H42" s="15"/>
      <c r="I42" s="34"/>
      <c r="J42" s="15">
        <f t="shared" si="6"/>
        <v>1110000</v>
      </c>
    </row>
    <row r="43" spans="2:10" x14ac:dyDescent="0.3">
      <c r="B43" s="23"/>
      <c r="C43" s="25"/>
      <c r="D43" s="15"/>
      <c r="E43" s="11"/>
      <c r="F43" s="11"/>
      <c r="G43" s="11"/>
      <c r="H43" s="11"/>
      <c r="J43" s="15">
        <f t="shared" si="6"/>
        <v>0</v>
      </c>
    </row>
    <row r="44" spans="2:10" x14ac:dyDescent="0.3">
      <c r="B44" s="23"/>
      <c r="C44" s="9" t="s">
        <v>17</v>
      </c>
      <c r="D44" s="16">
        <f t="shared" ref="D44:G44" si="9">SUM(D37:D43)</f>
        <v>3635250</v>
      </c>
      <c r="E44" s="16">
        <f t="shared" si="9"/>
        <v>4059750</v>
      </c>
      <c r="F44" s="16">
        <f t="shared" si="9"/>
        <v>1236000</v>
      </c>
      <c r="G44" s="16">
        <f t="shared" si="9"/>
        <v>216500</v>
      </c>
      <c r="H44" s="16">
        <f t="shared" ref="H44" si="10">SUM(H40:H43)</f>
        <v>0</v>
      </c>
      <c r="J44" s="16">
        <f>SUM(J37:J43)</f>
        <v>9147500</v>
      </c>
    </row>
    <row r="45" spans="2:10" x14ac:dyDescent="0.3">
      <c r="B45" s="23"/>
      <c r="C45" s="14" t="s">
        <v>45</v>
      </c>
      <c r="D45" s="13" t="s">
        <v>34</v>
      </c>
      <c r="E45" s="10"/>
      <c r="F45" s="10"/>
      <c r="G45" s="10"/>
      <c r="H45" s="10"/>
      <c r="J45" s="15"/>
    </row>
    <row r="46" spans="2:10" ht="128.25" customHeight="1" x14ac:dyDescent="0.3">
      <c r="B46" s="23"/>
      <c r="C46" s="28" t="s">
        <v>68</v>
      </c>
      <c r="D46" s="15"/>
      <c r="E46" s="15">
        <v>11301884.885992743</v>
      </c>
      <c r="F46" s="15">
        <v>14127356.107490929</v>
      </c>
      <c r="G46" s="15">
        <v>2825471.2214981858</v>
      </c>
      <c r="H46" s="15"/>
      <c r="I46" s="34"/>
      <c r="J46" s="15">
        <f t="shared" ref="J46:J49" si="11">SUM(D46:H46)</f>
        <v>28254712.214981854</v>
      </c>
    </row>
    <row r="47" spans="2:10" ht="46.5" customHeight="1" x14ac:dyDescent="0.3">
      <c r="B47" s="23"/>
      <c r="C47" s="28" t="s">
        <v>69</v>
      </c>
      <c r="D47" s="15"/>
      <c r="E47" s="15">
        <v>9991738.9977422487</v>
      </c>
      <c r="F47" s="15">
        <v>9991738.9977422487</v>
      </c>
      <c r="G47" s="15">
        <v>2220386.4439427219</v>
      </c>
      <c r="H47" s="15"/>
      <c r="I47" s="34"/>
      <c r="J47" s="15">
        <f t="shared" si="11"/>
        <v>22203864.439427219</v>
      </c>
    </row>
    <row r="48" spans="2:10" ht="124.5" customHeight="1" x14ac:dyDescent="0.3">
      <c r="B48" s="23"/>
      <c r="C48" s="28" t="s">
        <v>70</v>
      </c>
      <c r="D48" s="15"/>
      <c r="E48" s="15">
        <v>5720551.3756397637</v>
      </c>
      <c r="F48" s="15">
        <v>5720551.3756397637</v>
      </c>
      <c r="G48" s="15">
        <v>1271233.6390310586</v>
      </c>
      <c r="H48" s="15"/>
      <c r="I48" s="34"/>
      <c r="J48" s="15">
        <f t="shared" si="11"/>
        <v>12712336.390310585</v>
      </c>
    </row>
    <row r="49" spans="2:12" x14ac:dyDescent="0.3">
      <c r="B49" s="23"/>
      <c r="C49" s="25"/>
      <c r="D49" s="15"/>
      <c r="E49" s="11"/>
      <c r="F49" s="11"/>
      <c r="G49" s="11"/>
      <c r="H49" s="11"/>
      <c r="J49" s="15">
        <f t="shared" si="11"/>
        <v>0</v>
      </c>
    </row>
    <row r="50" spans="2:12" x14ac:dyDescent="0.3">
      <c r="B50" s="23"/>
      <c r="C50" s="9" t="s">
        <v>18</v>
      </c>
      <c r="D50" s="16">
        <f>SUM(D46:D49)</f>
        <v>0</v>
      </c>
      <c r="E50" s="16">
        <f t="shared" ref="E50:H50" si="12">SUM(E46:E49)</f>
        <v>27014175.259374756</v>
      </c>
      <c r="F50" s="16">
        <f t="shared" si="12"/>
        <v>29839646.48087294</v>
      </c>
      <c r="G50" s="16">
        <f t="shared" si="12"/>
        <v>6317091.3044719659</v>
      </c>
      <c r="H50" s="16">
        <f t="shared" si="12"/>
        <v>0</v>
      </c>
      <c r="J50" s="16">
        <f>SUM(J46:J49)</f>
        <v>63170913.044719659</v>
      </c>
      <c r="L50" s="33"/>
    </row>
    <row r="51" spans="2:12" x14ac:dyDescent="0.3">
      <c r="B51" s="23"/>
      <c r="C51" s="14" t="s">
        <v>46</v>
      </c>
      <c r="D51" s="13" t="s">
        <v>34</v>
      </c>
      <c r="E51" s="10"/>
      <c r="F51" s="10"/>
      <c r="G51" s="10"/>
      <c r="H51" s="10"/>
      <c r="J51" s="15"/>
    </row>
    <row r="52" spans="2:12" x14ac:dyDescent="0.3">
      <c r="B52" s="23"/>
      <c r="C52" s="25"/>
      <c r="D52" s="15"/>
      <c r="E52" s="40"/>
      <c r="F52" s="40"/>
      <c r="G52" s="40"/>
      <c r="H52" s="40"/>
      <c r="J52" s="15">
        <f t="shared" si="6"/>
        <v>0</v>
      </c>
    </row>
    <row r="53" spans="2:12" x14ac:dyDescent="0.3">
      <c r="B53" s="23"/>
      <c r="C53" s="25"/>
      <c r="D53" s="15"/>
      <c r="E53" s="56"/>
      <c r="F53" s="56"/>
      <c r="G53" s="56"/>
      <c r="H53" s="56"/>
      <c r="J53" s="15">
        <f t="shared" si="6"/>
        <v>0</v>
      </c>
    </row>
    <row r="54" spans="2:12" x14ac:dyDescent="0.3">
      <c r="B54" s="23"/>
      <c r="C54" s="10"/>
      <c r="D54" s="15"/>
      <c r="E54" s="11"/>
      <c r="F54" s="11"/>
      <c r="G54" s="11"/>
      <c r="H54" s="11"/>
      <c r="J54" s="15">
        <f t="shared" si="6"/>
        <v>0</v>
      </c>
    </row>
    <row r="55" spans="2:12" x14ac:dyDescent="0.3">
      <c r="B55" s="24"/>
      <c r="C55" s="9" t="s">
        <v>19</v>
      </c>
      <c r="D55" s="16">
        <f>SUM(D52:D54)</f>
        <v>0</v>
      </c>
      <c r="E55" s="16">
        <f>SUM(E52:E54)</f>
        <v>0</v>
      </c>
      <c r="F55" s="16">
        <f>SUM(F52:F54)</f>
        <v>0</v>
      </c>
      <c r="G55" s="16">
        <f>SUM(G52:G54)</f>
        <v>0</v>
      </c>
      <c r="H55" s="16">
        <f>SUM(H52:H54)</f>
        <v>0</v>
      </c>
      <c r="J55" s="16">
        <f>SUM(J52:J54)</f>
        <v>0</v>
      </c>
    </row>
    <row r="56" spans="2:12" x14ac:dyDescent="0.3">
      <c r="B56" s="24"/>
      <c r="C56" s="9" t="s">
        <v>20</v>
      </c>
      <c r="D56" s="16">
        <f>SUM(D55,D50,D44,D35,D31,D23,D19,D14)</f>
        <v>22285722.8125</v>
      </c>
      <c r="E56" s="16">
        <f>SUM(E55,E50,E44,E35,E31,E23,E19,E14)</f>
        <v>52605533.632447541</v>
      </c>
      <c r="F56" s="16">
        <f>SUM(F55,F50,F44,F35,F31,F23,F19,F14)</f>
        <v>61205342.105872944</v>
      </c>
      <c r="G56" s="16">
        <f>SUM(G55,G50,G44,G35,G31,G23,G19,G14)</f>
        <v>13731091.304471966</v>
      </c>
      <c r="H56" s="16">
        <f>SUM(H55,H50,H44,H35,H31,H23,H19,H14)</f>
        <v>0</v>
      </c>
      <c r="J56" s="16">
        <f t="shared" si="6"/>
        <v>149827689.85529244</v>
      </c>
    </row>
    <row r="57" spans="2:12" x14ac:dyDescent="0.3">
      <c r="B57" s="6"/>
      <c r="D57"/>
      <c r="E57"/>
      <c r="H57"/>
      <c r="I57"/>
      <c r="J57" t="s">
        <v>21</v>
      </c>
    </row>
    <row r="58" spans="2:12" ht="28.8" x14ac:dyDescent="0.3">
      <c r="B58" s="64" t="s">
        <v>49</v>
      </c>
      <c r="C58" s="17" t="s">
        <v>49</v>
      </c>
      <c r="D58" s="18"/>
      <c r="E58" s="18"/>
      <c r="F58" s="18"/>
      <c r="G58" s="18"/>
      <c r="H58" s="18"/>
      <c r="I58"/>
      <c r="J58" s="18" t="s">
        <v>21</v>
      </c>
    </row>
    <row r="59" spans="2:12" x14ac:dyDescent="0.3">
      <c r="B59" s="23"/>
      <c r="C59" s="25"/>
      <c r="D59" s="13"/>
      <c r="E59" s="10"/>
      <c r="F59" s="10"/>
      <c r="G59" s="10"/>
      <c r="H59" s="10"/>
      <c r="J59" s="15">
        <f>SUM(D59:H59)</f>
        <v>0</v>
      </c>
    </row>
    <row r="60" spans="2:12" x14ac:dyDescent="0.3">
      <c r="B60" s="23"/>
      <c r="C60" s="25"/>
      <c r="D60" s="13"/>
      <c r="E60" s="10"/>
      <c r="F60" s="10"/>
      <c r="G60" s="10"/>
      <c r="H60" s="10"/>
      <c r="J60" s="15">
        <f t="shared" ref="J60" si="13">SUM(D60:H60)</f>
        <v>0</v>
      </c>
    </row>
    <row r="61" spans="2:12" x14ac:dyDescent="0.3">
      <c r="B61" s="24"/>
      <c r="C61" s="9" t="s">
        <v>22</v>
      </c>
      <c r="D61" s="16">
        <f>SUM(D59:D60)</f>
        <v>0</v>
      </c>
      <c r="E61" s="16">
        <f t="shared" ref="E61:H61" si="14">SUM(E59:E60)</f>
        <v>0</v>
      </c>
      <c r="F61" s="16">
        <f t="shared" si="14"/>
        <v>0</v>
      </c>
      <c r="G61" s="16">
        <f t="shared" si="14"/>
        <v>0</v>
      </c>
      <c r="H61" s="16">
        <f t="shared" si="14"/>
        <v>0</v>
      </c>
      <c r="J61" s="16">
        <f>SUM(J59:J60)</f>
        <v>0</v>
      </c>
    </row>
    <row r="62" spans="2:12" ht="15" thickBot="1" x14ac:dyDescent="0.35">
      <c r="B62" s="6"/>
      <c r="D62"/>
      <c r="E62"/>
      <c r="H62"/>
      <c r="I62"/>
      <c r="J62" t="s">
        <v>21</v>
      </c>
    </row>
    <row r="63" spans="2:12" s="1" customFormat="1" ht="29.4" thickBot="1" x14ac:dyDescent="0.35">
      <c r="B63" s="19" t="s">
        <v>23</v>
      </c>
      <c r="C63" s="19"/>
      <c r="D63" s="20">
        <f>SUM(D61,D56)</f>
        <v>22285722.8125</v>
      </c>
      <c r="E63" s="20">
        <f t="shared" ref="E63:J63" si="15">SUM(E61,E56)</f>
        <v>52605533.632447541</v>
      </c>
      <c r="F63" s="20">
        <f t="shared" si="15"/>
        <v>61205342.105872944</v>
      </c>
      <c r="G63" s="20">
        <f t="shared" si="15"/>
        <v>13731091.304471966</v>
      </c>
      <c r="H63" s="20">
        <f t="shared" si="15"/>
        <v>0</v>
      </c>
      <c r="I63" s="7"/>
      <c r="J63" s="20">
        <f t="shared" si="15"/>
        <v>149827689.85529244</v>
      </c>
    </row>
    <row r="64" spans="2:12" x14ac:dyDescent="0.3">
      <c r="B64" s="6"/>
    </row>
    <row r="65" spans="2:2" x14ac:dyDescent="0.3">
      <c r="B65" s="6"/>
    </row>
    <row r="66" spans="2:2" x14ac:dyDescent="0.3">
      <c r="B66" s="6"/>
    </row>
    <row r="67" spans="2:2" x14ac:dyDescent="0.3">
      <c r="B67" s="6"/>
    </row>
    <row r="68" spans="2:2" x14ac:dyDescent="0.3">
      <c r="B68" s="6"/>
    </row>
    <row r="69" spans="2:2" x14ac:dyDescent="0.3">
      <c r="B69" s="6"/>
    </row>
    <row r="70" spans="2:2" x14ac:dyDescent="0.3">
      <c r="B70" s="6"/>
    </row>
    <row r="71" spans="2:2" x14ac:dyDescent="0.3">
      <c r="B71" s="6"/>
    </row>
    <row r="72" spans="2:2" x14ac:dyDescent="0.3">
      <c r="B72" s="6"/>
    </row>
    <row r="73" spans="2:2" x14ac:dyDescent="0.3">
      <c r="B73" s="6"/>
    </row>
    <row r="74" spans="2:2" x14ac:dyDescent="0.3">
      <c r="B74" s="6"/>
    </row>
    <row r="75" spans="2:2" x14ac:dyDescent="0.3">
      <c r="B75" s="6"/>
    </row>
    <row r="76" spans="2:2" x14ac:dyDescent="0.3">
      <c r="B76" s="6"/>
    </row>
    <row r="77" spans="2:2" x14ac:dyDescent="0.3">
      <c r="B77" s="6"/>
    </row>
    <row r="78" spans="2:2" x14ac:dyDescent="0.3">
      <c r="B78" s="6"/>
    </row>
  </sheetData>
  <pageMargins left="0.7" right="0.7" top="0.75" bottom="0.75" header="0.3" footer="0.3"/>
  <pageSetup scale="8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2.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5.xml><?xml version="1.0" encoding="utf-8"?>
<ds:datastoreItem xmlns:ds="http://schemas.openxmlformats.org/officeDocument/2006/customXml" ds:itemID="{E61D5935-F179-4A89-95E0-C99AE243BF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Overview</vt:lpstr>
      <vt:lpstr>Consolidated Budget</vt:lpstr>
      <vt:lpstr>Measure 1 Budget</vt:lpstr>
      <vt:lpstr>Subrecipient District Energy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2024-03-29T14:02:13Z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