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.boland\Desktop\CPRG Submittal Folder\CPRG PFRIP Final Packet\Final Attachments\Project Narrative Attachment Form Items\4.Technical Appendix(10p)\"/>
    </mc:Choice>
  </mc:AlternateContent>
  <xr:revisionPtr revIDLastSave="0" documentId="13_ncr:1_{304D7ABC-5514-4B07-B714-E52F3CF0579F}" xr6:coauthVersionLast="47" xr6:coauthVersionMax="47" xr10:uidLastSave="{00000000-0000-0000-0000-000000000000}"/>
  <workbookProtection lockStructure="1"/>
  <bookViews>
    <workbookView xWindow="-108" yWindow="-108" windowWidth="23256" windowHeight="12576" xr2:uid="{00000000-000D-0000-FFFF-FFFF00000000}"/>
  </bookViews>
  <sheets>
    <sheet name="ESPM Information and Metrics" sheetId="1" r:id="rId1"/>
    <sheet name="HPWH Calculations" sheetId="2" r:id="rId2"/>
    <sheet name="PCAP Calculations" sheetId="3" r:id="rId3"/>
    <sheet name="Cost Effectivenes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E63" i="2"/>
  <c r="F18" i="3" s="1"/>
  <c r="E10" i="3"/>
  <c r="D7" i="3"/>
  <c r="D19" i="3" s="1"/>
  <c r="E19" i="3" s="1"/>
  <c r="B7" i="3"/>
  <c r="F19" i="3" l="1"/>
  <c r="G19" i="3"/>
  <c r="D18" i="3"/>
  <c r="E18" i="3" s="1"/>
  <c r="G18" i="3" s="1"/>
  <c r="D10" i="4" s="1"/>
  <c r="E10" i="4" s="1"/>
  <c r="F63" i="2"/>
  <c r="E11" i="3" l="1"/>
  <c r="G10" i="3"/>
  <c r="D4" i="4" s="1"/>
  <c r="E4" i="4" s="1"/>
  <c r="G63" i="2"/>
  <c r="C15" i="3" s="1"/>
  <c r="D15" i="3" l="1"/>
  <c r="E15" i="3" s="1"/>
  <c r="F15" i="3"/>
  <c r="G15" i="3" s="1"/>
  <c r="C14" i="3"/>
  <c r="F14" i="3" l="1"/>
  <c r="G14" i="3" s="1"/>
  <c r="D14" i="3"/>
  <c r="E14" i="3" s="1"/>
  <c r="D7" i="4" s="1"/>
  <c r="E7" i="4" s="1"/>
</calcChain>
</file>

<file path=xl/sharedStrings.xml><?xml version="1.0" encoding="utf-8"?>
<sst xmlns="http://schemas.openxmlformats.org/spreadsheetml/2006/main" count="793" uniqueCount="168">
  <si>
    <t>CPRG_GHGs_022824</t>
  </si>
  <si>
    <t>Date Downloaded: 02/29/2024 12:58 AM EST</t>
  </si>
  <si>
    <t>Date Generated: 02/29/2024 12:58 AM EST</t>
  </si>
  <si>
    <t>Number of properties in report: 55</t>
  </si>
  <si>
    <t>Portfolio Manager Property ID</t>
  </si>
  <si>
    <t>Property Name</t>
  </si>
  <si>
    <t>Portfolio Manager Parent Property ID</t>
  </si>
  <si>
    <t>Year Ending</t>
  </si>
  <si>
    <t>Address 1</t>
  </si>
  <si>
    <t>City</t>
  </si>
  <si>
    <t>Property GFA - Self-Reported (ft²)</t>
  </si>
  <si>
    <t>Electricity Use - Grid Purchase (kBtu)</t>
  </si>
  <si>
    <t>Electricity Use - Grid Purchase (kWh)</t>
  </si>
  <si>
    <t>Natural Gas Use (kBtu)</t>
  </si>
  <si>
    <t>Natural Gas Use (therms)</t>
  </si>
  <si>
    <t>Direct GHG Emissions (Metric Tons CO2e)</t>
  </si>
  <si>
    <t>Indirect (Location-Based) GHG Emissions (Metric Tons CO2e)</t>
  </si>
  <si>
    <t>Tully Community Branch Library</t>
  </si>
  <si>
    <t>Not Applicable: Standalone Property</t>
  </si>
  <si>
    <t xml:space="preserve">880 Tully Road </t>
  </si>
  <si>
    <t>San Jose</t>
  </si>
  <si>
    <t>Alma Community Center</t>
  </si>
  <si>
    <t>136 W Alma Ave</t>
  </si>
  <si>
    <t>Dr. Roberto Cruz Alum Rock Branch Library</t>
  </si>
  <si>
    <t>3090 Alum Rock Ave</t>
  </si>
  <si>
    <t>Alum Rock Youth Center</t>
  </si>
  <si>
    <t>137 N White Rd</t>
  </si>
  <si>
    <t>Not Available</t>
  </si>
  <si>
    <t>Berryessa Community Center</t>
  </si>
  <si>
    <t>3050 Berryessa Rd</t>
  </si>
  <si>
    <t>Berryessa Youth Center</t>
  </si>
  <si>
    <t>1970 Morrill Ave</t>
  </si>
  <si>
    <t>Biblioteca Latinoamericana Library</t>
  </si>
  <si>
    <t>921 S First St</t>
  </si>
  <si>
    <t>Central Service Yard</t>
  </si>
  <si>
    <t>1661 Senter Rd</t>
  </si>
  <si>
    <t>East San Jose Carnegie Branch Library</t>
  </si>
  <si>
    <t>1102 E Santa Clara St.</t>
  </si>
  <si>
    <t>Edenvale Branch Library</t>
  </si>
  <si>
    <t>101 E Branham Ln</t>
  </si>
  <si>
    <t>Evergreen Branch Library</t>
  </si>
  <si>
    <t>2635 Aborn Rd</t>
  </si>
  <si>
    <t>Fire Station # 14</t>
  </si>
  <si>
    <t>1201 San Tomas Aquino Rd</t>
  </si>
  <si>
    <t>Fire Station # 16</t>
  </si>
  <si>
    <t>2001 S King Rd</t>
  </si>
  <si>
    <t>Fire Station # 18</t>
  </si>
  <si>
    <t>4430  Monterey Hwy</t>
  </si>
  <si>
    <t>Fire Station # 2</t>
  </si>
  <si>
    <t>2933 Alum Rock Ave</t>
  </si>
  <si>
    <t>Fire Station #23</t>
  </si>
  <si>
    <t>1771 Via Cinco De Mayo</t>
  </si>
  <si>
    <t>Fire Station #26</t>
  </si>
  <si>
    <t>528 Tully Rd</t>
  </si>
  <si>
    <t>Fire Station #3</t>
  </si>
  <si>
    <t>98 Martha St</t>
  </si>
  <si>
    <t>Fire Station #34</t>
  </si>
  <si>
    <t>1634 Las Plumas Way</t>
  </si>
  <si>
    <t>Fire Station #5</t>
  </si>
  <si>
    <t>1380 N 10th St</t>
  </si>
  <si>
    <t>Hank Lopez Community Center</t>
  </si>
  <si>
    <t>1694 Adrian Way</t>
  </si>
  <si>
    <t>Hillview Branch Library</t>
  </si>
  <si>
    <t>1600 Hopkins Dr</t>
  </si>
  <si>
    <t>Mayfair Community Center</t>
  </si>
  <si>
    <t>2039 Kammerer Ave</t>
  </si>
  <si>
    <t>Meadowfair Community Center</t>
  </si>
  <si>
    <t>2696 S King Rd</t>
  </si>
  <si>
    <t>Northside Community Center</t>
  </si>
  <si>
    <t>488 N 6th St</t>
  </si>
  <si>
    <t>Olinder Community Center</t>
  </si>
  <si>
    <t>848 E William St</t>
  </si>
  <si>
    <t>Roosevelt Community Center</t>
  </si>
  <si>
    <t>901 E Santa Clara St</t>
  </si>
  <si>
    <t>Seven Trees Community Center and Branch Library</t>
  </si>
  <si>
    <t>3590 Cas Dr</t>
  </si>
  <si>
    <t>Washington United Youth Center</t>
  </si>
  <si>
    <t>921 S  1st St</t>
  </si>
  <si>
    <t>West Valley Branch Library</t>
  </si>
  <si>
    <t>1243 San Tomas Aquino Rd</t>
  </si>
  <si>
    <t>Animal Care Center</t>
  </si>
  <si>
    <t>2750 Monterey Hwy</t>
  </si>
  <si>
    <t>Edenvale Youth Center</t>
  </si>
  <si>
    <t>285 Azucar Ave</t>
  </si>
  <si>
    <t>Happy Hollow Zoo - Admin</t>
  </si>
  <si>
    <t>1300 Senter Rd</t>
  </si>
  <si>
    <t>Happy Hollow Zoo - Other</t>
  </si>
  <si>
    <t>S/S KEYES E/SENTER</t>
  </si>
  <si>
    <t>Leininger Community Center</t>
  </si>
  <si>
    <t>PAL Sports Complex</t>
  </si>
  <si>
    <t>S King Rd NR Blazer</t>
  </si>
  <si>
    <t>South Service Yard</t>
  </si>
  <si>
    <t>4420 Monterey HWY</t>
  </si>
  <si>
    <t>Lake Cunningham Service Yard</t>
  </si>
  <si>
    <t>2305 S. White Rd.</t>
  </si>
  <si>
    <t>Mexican Heritage Plaza</t>
  </si>
  <si>
    <t>1700 Alum Rock Ave</t>
  </si>
  <si>
    <t>Police Department Property and Evidence Facility</t>
  </si>
  <si>
    <t>1528 Monterey Rd</t>
  </si>
  <si>
    <t>2750 Monterey Highway</t>
  </si>
  <si>
    <t>Mabury Service Yard</t>
  </si>
  <si>
    <t>1404 Mabury Road</t>
  </si>
  <si>
    <t>Environmental Innovation Center</t>
  </si>
  <si>
    <t>1608 Las Plumas</t>
  </si>
  <si>
    <t>Annex #3</t>
  </si>
  <si>
    <t>925 S 3rd Street</t>
  </si>
  <si>
    <t>Capitol Park Neighborhood Center</t>
  </si>
  <si>
    <t>800 Peter Pan Avenue</t>
  </si>
  <si>
    <t>Fair Swim Center</t>
  </si>
  <si>
    <t>1350 Bacchus Drive</t>
  </si>
  <si>
    <t>Fire Station Training Center</t>
  </si>
  <si>
    <t>1591 Senter Road</t>
  </si>
  <si>
    <t>Noble House Community Center</t>
  </si>
  <si>
    <t>14630 Noble Avenue</t>
  </si>
  <si>
    <t>Emergency Operations Center</t>
  </si>
  <si>
    <t>Prusch Park</t>
  </si>
  <si>
    <t>S King Rd 75ft w/o</t>
  </si>
  <si>
    <t>Starbird Community Center</t>
  </si>
  <si>
    <t>1050 Boynton Avenue</t>
  </si>
  <si>
    <t>Welch Park Community Center</t>
  </si>
  <si>
    <t>Kenesta Way</t>
  </si>
  <si>
    <t>Spartan Keyes Neighborhood Center</t>
  </si>
  <si>
    <t>570 Keyes Street</t>
  </si>
  <si>
    <t>Mcenry Convention Center</t>
  </si>
  <si>
    <t>150 W San Carlos st</t>
  </si>
  <si>
    <t>Shirakawa Community Center</t>
  </si>
  <si>
    <t>2072 Lucretia Ave</t>
  </si>
  <si>
    <t>Date Downloaded: 02/29/2024 01:02 AM EST</t>
  </si>
  <si>
    <t>Date Generated: 02/29/2024 01:02 AM EST</t>
  </si>
  <si>
    <t>Berryessa Youth Center*</t>
  </si>
  <si>
    <t>Washington United Youth Center*</t>
  </si>
  <si>
    <t>2025-2030</t>
  </si>
  <si>
    <t>* Denotes 2022 value used where 2023 data was not available - see Property Name Column</t>
  </si>
  <si>
    <t xml:space="preserve">Time Period </t>
  </si>
  <si>
    <t>PCAP # Buildings</t>
  </si>
  <si>
    <t>PFRIP # Buildings</t>
  </si>
  <si>
    <t>PCAP Total GHG Reduction Potential (MT CO2)</t>
  </si>
  <si>
    <t>PCAP Per Building GHG Reduction Potential (MT CO2)</t>
  </si>
  <si>
    <t>PFRIP Potential GHG Reductions (MT CO2)</t>
  </si>
  <si>
    <t xml:space="preserve">2025-2050 </t>
  </si>
  <si>
    <t>Total Cost of PFRIP (All Budget Categories)</t>
  </si>
  <si>
    <t>GHG Accounting Methodology</t>
  </si>
  <si>
    <t>PFRIP Total GHG Reduction Potential (MT CO2)</t>
  </si>
  <si>
    <t>San Jose Benchmarking Analysis</t>
  </si>
  <si>
    <t>Total Cost of SJ HPWH (All Budget Categories)</t>
  </si>
  <si>
    <t>PCAP Num Buildings</t>
  </si>
  <si>
    <t>PCAP Listed Sector</t>
  </si>
  <si>
    <t>PCAP Listed Square Footage</t>
  </si>
  <si>
    <t>Public Order &amp; Safety</t>
  </si>
  <si>
    <t>Public Assembly</t>
  </si>
  <si>
    <t>Office - Government</t>
  </si>
  <si>
    <t>PCAP Per Sqft GHG Reduction Potential (MT CO2)</t>
  </si>
  <si>
    <t>PCAP Total SqFt</t>
  </si>
  <si>
    <t>Sum</t>
  </si>
  <si>
    <t>SJ HPWH Total GHG Reduction Potential (MT CO2)</t>
  </si>
  <si>
    <t>SJ HPWH Total 2023 GHG Emissions (MT CO2)</t>
  </si>
  <si>
    <t>SJ HPWH SUM GHG Reductions After HPWH  (50%)</t>
  </si>
  <si>
    <t>SJ HPWH SUM GHG Reductions After HPWH  (70%)</t>
  </si>
  <si>
    <t>SJ HPWH Sites Total GFA</t>
  </si>
  <si>
    <t>SJ HPWH ESPM GHG Reduction Potential (MT CO2)</t>
  </si>
  <si>
    <t>PCAP Per Building ESPM GHG Reduction Potential (MT CO2)</t>
  </si>
  <si>
    <t>PCAP per Building</t>
  </si>
  <si>
    <t>PCAP per Sqft</t>
  </si>
  <si>
    <t>SJ HPWH Total Potential GHG Reductions (MT CO2)</t>
  </si>
  <si>
    <t>SJ HPWH Total SQFT Potential GHG Reductions (MT CO2)</t>
  </si>
  <si>
    <t>PCAP Per SQFT GHG Reduction Potential (MT CO2)</t>
  </si>
  <si>
    <t xml:space="preserve">3c. Cost effectiveness of GHG reductions </t>
  </si>
  <si>
    <t xml:space="preserve">3a.&amp;b. Magnitude of GHG Reductions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</si>
</sst>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0.0"/>
    <numFmt numFmtId="165" formatCode="&quot;$&quot;#,##0.00"/>
  </numFmts>
  <fonts count="6" x14ac:knownFonts="1">
    <font>
      <sz val="11"/>
      <color indexed="8"/>
      <name val="Calibri"/>
      <family val="2"/>
      <scheme val="minor"/>
    </font>
    <font>
      <b/>
      <sz val="12"/>
      <name val="Calibri"/>
      <family val="2"/>
    </font>
    <font>
      <sz val="10"/>
      <name val="Calibri"/>
      <family val="2"/>
    </font>
    <font>
      <b/>
      <sz val="9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wrapText="1"/>
    </xf>
    <xf numFmtId="0" fontId="4" fillId="0" borderId="1" xfId="1" applyBorder="1" applyAlignment="1">
      <alignment horizontal="left" wrapText="1"/>
    </xf>
    <xf numFmtId="164" fontId="0" fillId="0" borderId="1" xfId="0" applyNumberFormat="1" applyBorder="1" applyAlignment="1">
      <alignment wrapText="1"/>
    </xf>
    <xf numFmtId="0" fontId="4" fillId="0" borderId="1" xfId="2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3" xfId="0" applyBorder="1"/>
    <xf numFmtId="2" fontId="0" fillId="0" borderId="0" xfId="0" applyNumberFormat="1"/>
    <xf numFmtId="1" fontId="0" fillId="0" borderId="0" xfId="0" applyNumberFormat="1"/>
    <xf numFmtId="0" fontId="5" fillId="0" borderId="0" xfId="0" applyFont="1"/>
    <xf numFmtId="0" fontId="0" fillId="0" borderId="4" xfId="0" applyBorder="1"/>
    <xf numFmtId="3" fontId="0" fillId="0" borderId="4" xfId="0" applyNumberFormat="1" applyBorder="1"/>
    <xf numFmtId="2" fontId="0" fillId="0" borderId="4" xfId="0" applyNumberFormat="1" applyBorder="1"/>
    <xf numFmtId="0" fontId="0" fillId="0" borderId="5" xfId="0" applyBorder="1"/>
    <xf numFmtId="0" fontId="0" fillId="0" borderId="6" xfId="0" applyBorder="1"/>
    <xf numFmtId="2" fontId="0" fillId="0" borderId="6" xfId="0" applyNumberFormat="1" applyBorder="1"/>
    <xf numFmtId="1" fontId="0" fillId="0" borderId="7" xfId="0" applyNumberFormat="1" applyBorder="1"/>
    <xf numFmtId="0" fontId="0" fillId="0" borderId="8" xfId="0" applyBorder="1"/>
    <xf numFmtId="0" fontId="0" fillId="0" borderId="10" xfId="0" applyBorder="1"/>
    <xf numFmtId="3" fontId="0" fillId="0" borderId="11" xfId="0" applyNumberFormat="1" applyBorder="1"/>
    <xf numFmtId="0" fontId="0" fillId="0" borderId="11" xfId="0" applyBorder="1"/>
    <xf numFmtId="2" fontId="0" fillId="0" borderId="11" xfId="0" applyNumberFormat="1" applyBorder="1"/>
    <xf numFmtId="0" fontId="0" fillId="0" borderId="13" xfId="0" applyBorder="1"/>
    <xf numFmtId="165" fontId="0" fillId="0" borderId="0" xfId="0" applyNumberFormat="1"/>
    <xf numFmtId="3" fontId="0" fillId="0" borderId="0" xfId="0" applyNumberFormat="1" applyBorder="1"/>
    <xf numFmtId="165" fontId="0" fillId="0" borderId="0" xfId="0" applyNumberFormat="1" applyBorder="1"/>
    <xf numFmtId="0" fontId="0" fillId="0" borderId="0" xfId="0" applyBorder="1"/>
    <xf numFmtId="6" fontId="0" fillId="0" borderId="0" xfId="0" applyNumberFormat="1" applyBorder="1"/>
    <xf numFmtId="165" fontId="0" fillId="0" borderId="7" xfId="0" applyNumberFormat="1" applyBorder="1"/>
    <xf numFmtId="0" fontId="0" fillId="0" borderId="14" xfId="0" applyBorder="1"/>
    <xf numFmtId="0" fontId="0" fillId="0" borderId="15" xfId="0" applyBorder="1"/>
    <xf numFmtId="6" fontId="0" fillId="0" borderId="15" xfId="0" applyNumberFormat="1" applyBorder="1"/>
    <xf numFmtId="3" fontId="0" fillId="0" borderId="16" xfId="0" applyNumberFormat="1" applyBorder="1"/>
    <xf numFmtId="165" fontId="0" fillId="0" borderId="17" xfId="0" applyNumberFormat="1" applyBorder="1"/>
    <xf numFmtId="0" fontId="0" fillId="0" borderId="16" xfId="0" applyBorder="1"/>
    <xf numFmtId="6" fontId="0" fillId="0" borderId="6" xfId="0" applyNumberFormat="1" applyBorder="1"/>
    <xf numFmtId="2" fontId="0" fillId="0" borderId="0" xfId="0" applyNumberFormat="1" applyBorder="1"/>
    <xf numFmtId="1" fontId="0" fillId="0" borderId="0" xfId="0" applyNumberFormat="1" applyBorder="1"/>
    <xf numFmtId="2" fontId="0" fillId="0" borderId="7" xfId="0" applyNumberFormat="1" applyBorder="1"/>
    <xf numFmtId="0" fontId="0" fillId="0" borderId="18" xfId="0" applyBorder="1"/>
    <xf numFmtId="2" fontId="0" fillId="0" borderId="12" xfId="0" applyNumberFormat="1" applyBorder="1"/>
    <xf numFmtId="2" fontId="0" fillId="0" borderId="9" xfId="0" applyNumberFormat="1" applyBorder="1"/>
    <xf numFmtId="4" fontId="0" fillId="0" borderId="4" xfId="0" applyNumberFormat="1" applyBorder="1"/>
    <xf numFmtId="0" fontId="0" fillId="0" borderId="7" xfId="0" applyBorder="1"/>
    <xf numFmtId="4" fontId="0" fillId="0" borderId="9" xfId="0" applyNumberFormat="1" applyBorder="1"/>
    <xf numFmtId="2" fontId="0" fillId="0" borderId="16" xfId="0" applyNumberFormat="1" applyBorder="1"/>
    <xf numFmtId="4" fontId="0" fillId="0" borderId="16" xfId="0" applyNumberFormat="1" applyBorder="1"/>
    <xf numFmtId="4" fontId="0" fillId="0" borderId="17" xfId="0" applyNumberFormat="1" applyBorder="1"/>
    <xf numFmtId="3" fontId="0" fillId="0" borderId="9" xfId="0" applyNumberFormat="1" applyBorder="1"/>
    <xf numFmtId="3" fontId="0" fillId="0" borderId="19" xfId="0" applyNumberFormat="1" applyBorder="1"/>
    <xf numFmtId="3" fontId="0" fillId="0" borderId="12" xfId="0" applyNumberFormat="1" applyBorder="1"/>
    <xf numFmtId="0" fontId="0" fillId="0" borderId="0" xfId="0" applyBorder="1" applyAlignment="1">
      <alignment wrapText="1"/>
    </xf>
    <xf numFmtId="0" fontId="0" fillId="0" borderId="0" xfId="0" applyFill="1" applyBorder="1"/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0" fillId="0" borderId="24" xfId="0" applyBorder="1" applyAlignment="1">
      <alignment wrapText="1"/>
    </xf>
    <xf numFmtId="0" fontId="4" fillId="0" borderId="24" xfId="1" applyBorder="1" applyAlignment="1">
      <alignment horizontal="left" wrapText="1"/>
    </xf>
    <xf numFmtId="164" fontId="0" fillId="0" borderId="24" xfId="0" applyNumberFormat="1" applyBorder="1" applyAlignment="1">
      <alignment wrapText="1"/>
    </xf>
    <xf numFmtId="0" fontId="4" fillId="0" borderId="24" xfId="2" applyBorder="1" applyAlignment="1">
      <alignment horizontal="left" wrapText="1"/>
    </xf>
    <xf numFmtId="0" fontId="0" fillId="0" borderId="25" xfId="0" applyBorder="1" applyAlignment="1">
      <alignment wrapText="1"/>
    </xf>
    <xf numFmtId="0" fontId="0" fillId="0" borderId="26" xfId="0" applyBorder="1"/>
    <xf numFmtId="0" fontId="0" fillId="0" borderId="27" xfId="0" applyBorder="1"/>
    <xf numFmtId="0" fontId="0" fillId="2" borderId="5" xfId="0" applyFill="1" applyBorder="1"/>
    <xf numFmtId="4" fontId="0" fillId="2" borderId="6" xfId="0" applyNumberFormat="1" applyFill="1" applyBorder="1"/>
    <xf numFmtId="0" fontId="0" fillId="2" borderId="6" xfId="0" applyFill="1" applyBorder="1"/>
    <xf numFmtId="0" fontId="0" fillId="2" borderId="7" xfId="0" applyFill="1" applyBorder="1"/>
  </cellXfs>
  <cellStyles count="3">
    <cellStyle name="Normal" xfId="0" builtinId="0"/>
    <cellStyle name="Normal 2" xfId="1" xr:uid="{93286309-F7CE-4593-957D-1D2B0A3CB69F}"/>
    <cellStyle name="Normal 3" xfId="2" xr:uid="{F05DF15E-F673-4F78-ABA1-A78ED23CFF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7"/>
  <sheetViews>
    <sheetView tabSelected="1" workbookViewId="0">
      <selection activeCell="D3" sqref="D3"/>
    </sheetView>
  </sheetViews>
  <sheetFormatPr defaultRowHeight="14.4" x14ac:dyDescent="0.3"/>
  <cols>
    <col min="1" max="13" width="20" customWidth="1"/>
  </cols>
  <sheetData>
    <row r="1" spans="1:13" x14ac:dyDescent="0.3">
      <c r="A1" s="15" t="s">
        <v>167</v>
      </c>
    </row>
    <row r="2" spans="1:13" ht="15.6" x14ac:dyDescent="0.3">
      <c r="A2" s="1" t="s">
        <v>0</v>
      </c>
    </row>
    <row r="3" spans="1:13" x14ac:dyDescent="0.3">
      <c r="A3" s="2" t="s">
        <v>1</v>
      </c>
    </row>
    <row r="4" spans="1:13" x14ac:dyDescent="0.3">
      <c r="A4" s="2" t="s">
        <v>2</v>
      </c>
    </row>
    <row r="5" spans="1:13" x14ac:dyDescent="0.3">
      <c r="A5" s="2" t="s">
        <v>3</v>
      </c>
    </row>
    <row r="7" spans="1:13" ht="60" customHeight="1" x14ac:dyDescent="0.3">
      <c r="A7" s="3" t="s">
        <v>4</v>
      </c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3" t="s">
        <v>11</v>
      </c>
      <c r="I7" s="3" t="s">
        <v>12</v>
      </c>
      <c r="J7" s="3" t="s">
        <v>13</v>
      </c>
      <c r="K7" s="3" t="s">
        <v>14</v>
      </c>
      <c r="L7" s="3" t="s">
        <v>15</v>
      </c>
      <c r="M7" s="3" t="s">
        <v>16</v>
      </c>
    </row>
    <row r="8" spans="1:13" ht="30" customHeight="1" x14ac:dyDescent="0.3">
      <c r="A8" s="5">
        <v>2673745</v>
      </c>
      <c r="B8" s="4" t="s">
        <v>17</v>
      </c>
      <c r="C8" s="4" t="s">
        <v>18</v>
      </c>
      <c r="D8" s="6">
        <v>44926</v>
      </c>
      <c r="E8" s="4" t="s">
        <v>19</v>
      </c>
      <c r="F8" s="4" t="s">
        <v>20</v>
      </c>
      <c r="G8" s="5">
        <v>24000</v>
      </c>
      <c r="H8" s="5">
        <v>655391.6</v>
      </c>
      <c r="I8" s="5">
        <v>192084.3</v>
      </c>
      <c r="J8" s="5">
        <v>864143</v>
      </c>
      <c r="K8" s="5">
        <v>8641.4</v>
      </c>
      <c r="L8" s="5">
        <v>45.9</v>
      </c>
      <c r="M8" s="5">
        <v>46.5</v>
      </c>
    </row>
    <row r="9" spans="1:13" ht="30" customHeight="1" x14ac:dyDescent="0.3">
      <c r="A9" s="5">
        <v>2673745</v>
      </c>
      <c r="B9" s="4" t="s">
        <v>17</v>
      </c>
      <c r="C9" s="4" t="s">
        <v>18</v>
      </c>
      <c r="D9" s="6">
        <v>45291</v>
      </c>
      <c r="E9" s="4" t="s">
        <v>19</v>
      </c>
      <c r="F9" s="4" t="s">
        <v>20</v>
      </c>
      <c r="G9" s="5">
        <v>24000</v>
      </c>
      <c r="H9" s="5">
        <v>649212.1</v>
      </c>
      <c r="I9" s="5">
        <v>190273.2</v>
      </c>
      <c r="J9" s="5">
        <v>968625.1</v>
      </c>
      <c r="K9" s="5">
        <v>9686.2999999999993</v>
      </c>
      <c r="L9" s="5">
        <v>51.4</v>
      </c>
      <c r="M9" s="5">
        <v>46.1</v>
      </c>
    </row>
    <row r="10" spans="1:13" ht="30" customHeight="1" x14ac:dyDescent="0.3">
      <c r="A10" s="5">
        <v>2800011</v>
      </c>
      <c r="B10" s="4" t="s">
        <v>21</v>
      </c>
      <c r="C10" s="4" t="s">
        <v>18</v>
      </c>
      <c r="D10" s="6">
        <v>44926</v>
      </c>
      <c r="E10" s="4" t="s">
        <v>22</v>
      </c>
      <c r="F10" s="4" t="s">
        <v>20</v>
      </c>
      <c r="G10" s="5">
        <v>6372</v>
      </c>
      <c r="H10" s="5">
        <v>306613.59999999998</v>
      </c>
      <c r="I10" s="5">
        <v>89863.3</v>
      </c>
      <c r="J10" s="5">
        <v>191208</v>
      </c>
      <c r="K10" s="5">
        <v>1912.1</v>
      </c>
      <c r="L10" s="5">
        <v>10.199999999999999</v>
      </c>
      <c r="M10" s="5">
        <v>21.7</v>
      </c>
    </row>
    <row r="11" spans="1:13" ht="30" customHeight="1" x14ac:dyDescent="0.3">
      <c r="A11" s="5">
        <v>2800011</v>
      </c>
      <c r="B11" s="4" t="s">
        <v>21</v>
      </c>
      <c r="C11" s="4" t="s">
        <v>18</v>
      </c>
      <c r="D11" s="6">
        <v>45291</v>
      </c>
      <c r="E11" s="4" t="s">
        <v>22</v>
      </c>
      <c r="F11" s="4" t="s">
        <v>20</v>
      </c>
      <c r="G11" s="5">
        <v>6372</v>
      </c>
      <c r="H11" s="5">
        <v>304151.90000000002</v>
      </c>
      <c r="I11" s="5">
        <v>89141.8</v>
      </c>
      <c r="J11" s="5">
        <v>155679</v>
      </c>
      <c r="K11" s="5">
        <v>1556.8</v>
      </c>
      <c r="L11" s="5">
        <v>8.3000000000000007</v>
      </c>
      <c r="M11" s="5">
        <v>21.6</v>
      </c>
    </row>
    <row r="12" spans="1:13" ht="30" customHeight="1" x14ac:dyDescent="0.3">
      <c r="A12" s="5">
        <v>2800015</v>
      </c>
      <c r="B12" s="4" t="s">
        <v>23</v>
      </c>
      <c r="C12" s="4" t="s">
        <v>18</v>
      </c>
      <c r="D12" s="6">
        <v>44926</v>
      </c>
      <c r="E12" s="4" t="s">
        <v>24</v>
      </c>
      <c r="F12" s="4" t="s">
        <v>20</v>
      </c>
      <c r="G12" s="5">
        <v>26000</v>
      </c>
      <c r="H12" s="5">
        <v>774486.3</v>
      </c>
      <c r="I12" s="5">
        <v>226988.9</v>
      </c>
      <c r="J12" s="5">
        <v>1463108</v>
      </c>
      <c r="K12" s="5">
        <v>14631.1</v>
      </c>
      <c r="L12" s="5">
        <v>77.7</v>
      </c>
      <c r="M12" s="5">
        <v>54.9</v>
      </c>
    </row>
    <row r="13" spans="1:13" ht="30" customHeight="1" x14ac:dyDescent="0.3">
      <c r="A13" s="5">
        <v>2800015</v>
      </c>
      <c r="B13" s="4" t="s">
        <v>23</v>
      </c>
      <c r="C13" s="4" t="s">
        <v>18</v>
      </c>
      <c r="D13" s="6">
        <v>45291</v>
      </c>
      <c r="E13" s="4" t="s">
        <v>24</v>
      </c>
      <c r="F13" s="4" t="s">
        <v>20</v>
      </c>
      <c r="G13" s="5">
        <v>26000</v>
      </c>
      <c r="H13" s="5">
        <v>777534.4</v>
      </c>
      <c r="I13" s="5">
        <v>227882.3</v>
      </c>
      <c r="J13" s="5">
        <v>1491589</v>
      </c>
      <c r="K13" s="5">
        <v>14915.9</v>
      </c>
      <c r="L13" s="5">
        <v>79.2</v>
      </c>
      <c r="M13" s="5">
        <v>55.2</v>
      </c>
    </row>
    <row r="14" spans="1:13" ht="30" customHeight="1" x14ac:dyDescent="0.3">
      <c r="A14" s="5">
        <v>2800017</v>
      </c>
      <c r="B14" s="4" t="s">
        <v>25</v>
      </c>
      <c r="C14" s="4" t="s">
        <v>18</v>
      </c>
      <c r="D14" s="6">
        <v>44926</v>
      </c>
      <c r="E14" s="4" t="s">
        <v>26</v>
      </c>
      <c r="F14" s="4" t="s">
        <v>20</v>
      </c>
      <c r="G14" s="5">
        <v>17300</v>
      </c>
      <c r="H14" s="5">
        <v>351535.5</v>
      </c>
      <c r="I14" s="5">
        <v>103029.2</v>
      </c>
      <c r="J14" s="5">
        <v>388005</v>
      </c>
      <c r="K14" s="5">
        <v>3880</v>
      </c>
      <c r="L14" s="5">
        <v>20.6</v>
      </c>
      <c r="M14" s="4" t="s">
        <v>27</v>
      </c>
    </row>
    <row r="15" spans="1:13" ht="30" customHeight="1" x14ac:dyDescent="0.3">
      <c r="A15" s="5">
        <v>2800017</v>
      </c>
      <c r="B15" s="4" t="s">
        <v>25</v>
      </c>
      <c r="C15" s="4" t="s">
        <v>18</v>
      </c>
      <c r="D15" s="6">
        <v>45291</v>
      </c>
      <c r="E15" s="4" t="s">
        <v>26</v>
      </c>
      <c r="F15" s="4" t="s">
        <v>20</v>
      </c>
      <c r="G15" s="5">
        <v>17300</v>
      </c>
      <c r="H15" s="5">
        <v>314604</v>
      </c>
      <c r="I15" s="5">
        <v>92205.1</v>
      </c>
      <c r="J15" s="5">
        <v>593996</v>
      </c>
      <c r="K15" s="5">
        <v>5940</v>
      </c>
      <c r="L15" s="5">
        <v>31.5</v>
      </c>
      <c r="M15" s="4" t="s">
        <v>27</v>
      </c>
    </row>
    <row r="16" spans="1:13" ht="30" customHeight="1" x14ac:dyDescent="0.3">
      <c r="A16" s="5">
        <v>2800023</v>
      </c>
      <c r="B16" s="4" t="s">
        <v>28</v>
      </c>
      <c r="C16" s="4" t="s">
        <v>18</v>
      </c>
      <c r="D16" s="6">
        <v>44926</v>
      </c>
      <c r="E16" s="4" t="s">
        <v>29</v>
      </c>
      <c r="F16" s="4" t="s">
        <v>20</v>
      </c>
      <c r="G16" s="5">
        <v>15000</v>
      </c>
      <c r="H16" s="5">
        <v>699976.2</v>
      </c>
      <c r="I16" s="5">
        <v>205151.3</v>
      </c>
      <c r="J16" s="5">
        <v>753323</v>
      </c>
      <c r="K16" s="5">
        <v>7533.2</v>
      </c>
      <c r="L16" s="5">
        <v>40</v>
      </c>
      <c r="M16" s="5">
        <v>49.7</v>
      </c>
    </row>
    <row r="17" spans="1:13" ht="30" customHeight="1" x14ac:dyDescent="0.3">
      <c r="A17" s="5">
        <v>2800023</v>
      </c>
      <c r="B17" s="4" t="s">
        <v>28</v>
      </c>
      <c r="C17" s="4" t="s">
        <v>18</v>
      </c>
      <c r="D17" s="6">
        <v>45291</v>
      </c>
      <c r="E17" s="4" t="s">
        <v>29</v>
      </c>
      <c r="F17" s="4" t="s">
        <v>20</v>
      </c>
      <c r="G17" s="5">
        <v>15000</v>
      </c>
      <c r="H17" s="5">
        <v>720931.6</v>
      </c>
      <c r="I17" s="5">
        <v>211292.9</v>
      </c>
      <c r="J17" s="5">
        <v>782947</v>
      </c>
      <c r="K17" s="5">
        <v>7829.5</v>
      </c>
      <c r="L17" s="5">
        <v>41.6</v>
      </c>
      <c r="M17" s="5">
        <v>51.1</v>
      </c>
    </row>
    <row r="18" spans="1:13" ht="30" customHeight="1" x14ac:dyDescent="0.3">
      <c r="A18" s="5">
        <v>2800027</v>
      </c>
      <c r="B18" s="4" t="s">
        <v>30</v>
      </c>
      <c r="C18" s="4" t="s">
        <v>18</v>
      </c>
      <c r="D18" s="6">
        <v>44926</v>
      </c>
      <c r="E18" s="4" t="s">
        <v>31</v>
      </c>
      <c r="F18" s="4" t="s">
        <v>20</v>
      </c>
      <c r="G18" s="5">
        <v>20000</v>
      </c>
      <c r="H18" s="5">
        <v>29563.200000000001</v>
      </c>
      <c r="I18" s="5">
        <v>8664.5</v>
      </c>
      <c r="J18" s="5">
        <v>9689.2999999999993</v>
      </c>
      <c r="K18" s="5">
        <v>96.9</v>
      </c>
      <c r="L18" s="5">
        <v>0.5</v>
      </c>
      <c r="M18" s="5">
        <v>2.1</v>
      </c>
    </row>
    <row r="19" spans="1:13" ht="30" customHeight="1" x14ac:dyDescent="0.3">
      <c r="A19" s="5">
        <v>2800027</v>
      </c>
      <c r="B19" s="4" t="s">
        <v>30</v>
      </c>
      <c r="C19" s="4" t="s">
        <v>18</v>
      </c>
      <c r="D19" s="6">
        <v>45291</v>
      </c>
      <c r="E19" s="4" t="s">
        <v>31</v>
      </c>
      <c r="F19" s="4" t="s">
        <v>20</v>
      </c>
      <c r="G19" s="5">
        <v>20000</v>
      </c>
      <c r="H19" s="4" t="s">
        <v>27</v>
      </c>
      <c r="I19" s="4" t="s">
        <v>27</v>
      </c>
      <c r="J19" s="4" t="s">
        <v>27</v>
      </c>
      <c r="K19" s="4" t="s">
        <v>27</v>
      </c>
      <c r="L19" s="4" t="s">
        <v>27</v>
      </c>
      <c r="M19" s="4" t="s">
        <v>27</v>
      </c>
    </row>
    <row r="20" spans="1:13" ht="30" customHeight="1" x14ac:dyDescent="0.3">
      <c r="A20" s="5">
        <v>2800029</v>
      </c>
      <c r="B20" s="4" t="s">
        <v>32</v>
      </c>
      <c r="C20" s="5">
        <v>2800029</v>
      </c>
      <c r="D20" s="6">
        <v>44926</v>
      </c>
      <c r="E20" s="4" t="s">
        <v>33</v>
      </c>
      <c r="F20" s="4" t="s">
        <v>20</v>
      </c>
      <c r="G20" s="5">
        <v>15000</v>
      </c>
      <c r="H20" s="5">
        <v>1636521.6</v>
      </c>
      <c r="I20" s="5">
        <v>479637</v>
      </c>
      <c r="J20" s="5">
        <v>865755</v>
      </c>
      <c r="K20" s="5">
        <v>8657.6</v>
      </c>
      <c r="L20" s="5">
        <v>46</v>
      </c>
      <c r="M20" s="5">
        <v>116.1</v>
      </c>
    </row>
    <row r="21" spans="1:13" ht="30" customHeight="1" x14ac:dyDescent="0.3">
      <c r="A21" s="5">
        <v>2800029</v>
      </c>
      <c r="B21" s="4" t="s">
        <v>32</v>
      </c>
      <c r="C21" s="5">
        <v>2800029</v>
      </c>
      <c r="D21" s="6">
        <v>45291</v>
      </c>
      <c r="E21" s="4" t="s">
        <v>33</v>
      </c>
      <c r="F21" s="4" t="s">
        <v>20</v>
      </c>
      <c r="G21" s="5">
        <v>15000</v>
      </c>
      <c r="H21" s="5">
        <v>1624909.2</v>
      </c>
      <c r="I21" s="5">
        <v>476233.6</v>
      </c>
      <c r="J21" s="5">
        <v>1005279</v>
      </c>
      <c r="K21" s="5">
        <v>10052.799999999999</v>
      </c>
      <c r="L21" s="5">
        <v>53.4</v>
      </c>
      <c r="M21" s="5">
        <v>115.3</v>
      </c>
    </row>
    <row r="22" spans="1:13" ht="30" customHeight="1" x14ac:dyDescent="0.3">
      <c r="A22" s="5">
        <v>2800035</v>
      </c>
      <c r="B22" s="4" t="s">
        <v>34</v>
      </c>
      <c r="C22" s="4" t="s">
        <v>18</v>
      </c>
      <c r="D22" s="6">
        <v>44926</v>
      </c>
      <c r="E22" s="4" t="s">
        <v>35</v>
      </c>
      <c r="F22" s="4" t="s">
        <v>20</v>
      </c>
      <c r="G22" s="5">
        <v>300517</v>
      </c>
      <c r="H22" s="5">
        <v>2038202.5</v>
      </c>
      <c r="I22" s="5">
        <v>597362.9</v>
      </c>
      <c r="J22" s="5">
        <v>4377216</v>
      </c>
      <c r="K22" s="5">
        <v>43772.2</v>
      </c>
      <c r="L22" s="5">
        <v>232.5</v>
      </c>
      <c r="M22" s="5">
        <v>144.6</v>
      </c>
    </row>
    <row r="23" spans="1:13" ht="30" customHeight="1" x14ac:dyDescent="0.3">
      <c r="A23" s="5">
        <v>2800035</v>
      </c>
      <c r="B23" s="4" t="s">
        <v>34</v>
      </c>
      <c r="C23" s="4" t="s">
        <v>18</v>
      </c>
      <c r="D23" s="6">
        <v>45291</v>
      </c>
      <c r="E23" s="4" t="s">
        <v>35</v>
      </c>
      <c r="F23" s="4" t="s">
        <v>20</v>
      </c>
      <c r="G23" s="5">
        <v>300517</v>
      </c>
      <c r="H23" s="5">
        <v>2581276.2999999998</v>
      </c>
      <c r="I23" s="5">
        <v>756528.7</v>
      </c>
      <c r="J23" s="5">
        <v>5134325.3</v>
      </c>
      <c r="K23" s="5">
        <v>51343.3</v>
      </c>
      <c r="L23" s="5">
        <v>272.7</v>
      </c>
      <c r="M23" s="5">
        <v>183.1</v>
      </c>
    </row>
    <row r="24" spans="1:13" ht="30" customHeight="1" x14ac:dyDescent="0.3">
      <c r="A24" s="5">
        <v>2800039</v>
      </c>
      <c r="B24" s="4" t="s">
        <v>36</v>
      </c>
      <c r="C24" s="4" t="s">
        <v>18</v>
      </c>
      <c r="D24" s="6">
        <v>44926</v>
      </c>
      <c r="E24" s="4" t="s">
        <v>37</v>
      </c>
      <c r="F24" s="4" t="s">
        <v>20</v>
      </c>
      <c r="G24" s="5">
        <v>10220</v>
      </c>
      <c r="H24" s="5">
        <v>453194.1</v>
      </c>
      <c r="I24" s="5">
        <v>132823.6</v>
      </c>
      <c r="J24" s="5">
        <v>127763</v>
      </c>
      <c r="K24" s="5">
        <v>1277.5999999999999</v>
      </c>
      <c r="L24" s="5">
        <v>6.8</v>
      </c>
      <c r="M24" s="5">
        <v>32.1</v>
      </c>
    </row>
    <row r="25" spans="1:13" ht="30" customHeight="1" x14ac:dyDescent="0.3">
      <c r="A25" s="5">
        <v>2800039</v>
      </c>
      <c r="B25" s="4" t="s">
        <v>36</v>
      </c>
      <c r="C25" s="4" t="s">
        <v>18</v>
      </c>
      <c r="D25" s="6">
        <v>45291</v>
      </c>
      <c r="E25" s="4" t="s">
        <v>37</v>
      </c>
      <c r="F25" s="4" t="s">
        <v>20</v>
      </c>
      <c r="G25" s="5">
        <v>10220</v>
      </c>
      <c r="H25" s="5">
        <v>436874.9</v>
      </c>
      <c r="I25" s="5">
        <v>128040.7</v>
      </c>
      <c r="J25" s="5">
        <v>131372</v>
      </c>
      <c r="K25" s="5">
        <v>1313.7</v>
      </c>
      <c r="L25" s="5">
        <v>7</v>
      </c>
      <c r="M25" s="5">
        <v>31</v>
      </c>
    </row>
    <row r="26" spans="1:13" ht="30" customHeight="1" x14ac:dyDescent="0.3">
      <c r="A26" s="5">
        <v>2800043</v>
      </c>
      <c r="B26" s="4" t="s">
        <v>38</v>
      </c>
      <c r="C26" s="4" t="s">
        <v>18</v>
      </c>
      <c r="D26" s="6">
        <v>44926</v>
      </c>
      <c r="E26" s="4" t="s">
        <v>39</v>
      </c>
      <c r="F26" s="4" t="s">
        <v>20</v>
      </c>
      <c r="G26" s="5">
        <v>22000</v>
      </c>
      <c r="H26" s="5">
        <v>277393.40000000002</v>
      </c>
      <c r="I26" s="5">
        <v>81299.3</v>
      </c>
      <c r="J26" s="5">
        <v>483365</v>
      </c>
      <c r="K26" s="5">
        <v>4833.6000000000004</v>
      </c>
      <c r="L26" s="5">
        <v>25.7</v>
      </c>
      <c r="M26" s="4" t="s">
        <v>27</v>
      </c>
    </row>
    <row r="27" spans="1:13" ht="30" customHeight="1" x14ac:dyDescent="0.3">
      <c r="A27" s="5">
        <v>2800043</v>
      </c>
      <c r="B27" s="4" t="s">
        <v>38</v>
      </c>
      <c r="C27" s="4" t="s">
        <v>18</v>
      </c>
      <c r="D27" s="6">
        <v>45291</v>
      </c>
      <c r="E27" s="4" t="s">
        <v>39</v>
      </c>
      <c r="F27" s="4" t="s">
        <v>20</v>
      </c>
      <c r="G27" s="5">
        <v>22000</v>
      </c>
      <c r="H27" s="5">
        <v>288634.7</v>
      </c>
      <c r="I27" s="5">
        <v>84594</v>
      </c>
      <c r="J27" s="5">
        <v>549900</v>
      </c>
      <c r="K27" s="5">
        <v>5499</v>
      </c>
      <c r="L27" s="5">
        <v>29.2</v>
      </c>
      <c r="M27" s="4" t="s">
        <v>27</v>
      </c>
    </row>
    <row r="28" spans="1:13" ht="30" customHeight="1" x14ac:dyDescent="0.3">
      <c r="A28" s="5">
        <v>2800047</v>
      </c>
      <c r="B28" s="4" t="s">
        <v>40</v>
      </c>
      <c r="C28" s="4" t="s">
        <v>18</v>
      </c>
      <c r="D28" s="6">
        <v>44926</v>
      </c>
      <c r="E28" s="4" t="s">
        <v>41</v>
      </c>
      <c r="F28" s="4" t="s">
        <v>20</v>
      </c>
      <c r="G28" s="5">
        <v>22000</v>
      </c>
      <c r="H28" s="5">
        <v>500491</v>
      </c>
      <c r="I28" s="5">
        <v>146685.5</v>
      </c>
      <c r="J28" s="5">
        <v>525747</v>
      </c>
      <c r="K28" s="5">
        <v>5257.5</v>
      </c>
      <c r="L28" s="5">
        <v>27.9</v>
      </c>
      <c r="M28" s="5">
        <v>35.5</v>
      </c>
    </row>
    <row r="29" spans="1:13" ht="30" customHeight="1" x14ac:dyDescent="0.3">
      <c r="A29" s="5">
        <v>2800047</v>
      </c>
      <c r="B29" s="4" t="s">
        <v>40</v>
      </c>
      <c r="C29" s="4" t="s">
        <v>18</v>
      </c>
      <c r="D29" s="6">
        <v>45291</v>
      </c>
      <c r="E29" s="4" t="s">
        <v>41</v>
      </c>
      <c r="F29" s="4" t="s">
        <v>20</v>
      </c>
      <c r="G29" s="5">
        <v>22000</v>
      </c>
      <c r="H29" s="5">
        <v>495561.6</v>
      </c>
      <c r="I29" s="5">
        <v>145240.79999999999</v>
      </c>
      <c r="J29" s="5">
        <v>613981</v>
      </c>
      <c r="K29" s="5">
        <v>6139.8</v>
      </c>
      <c r="L29" s="5">
        <v>32.6</v>
      </c>
      <c r="M29" s="5">
        <v>35.200000000000003</v>
      </c>
    </row>
    <row r="30" spans="1:13" ht="30" customHeight="1" x14ac:dyDescent="0.3">
      <c r="A30" s="5">
        <v>2800061</v>
      </c>
      <c r="B30" s="4" t="s">
        <v>42</v>
      </c>
      <c r="C30" s="4" t="s">
        <v>18</v>
      </c>
      <c r="D30" s="6">
        <v>44926</v>
      </c>
      <c r="E30" s="4" t="s">
        <v>43</v>
      </c>
      <c r="F30" s="4" t="s">
        <v>20</v>
      </c>
      <c r="G30" s="5">
        <v>6162</v>
      </c>
      <c r="H30" s="5">
        <v>162820.20000000001</v>
      </c>
      <c r="I30" s="5">
        <v>47719.9</v>
      </c>
      <c r="J30" s="5">
        <v>189613</v>
      </c>
      <c r="K30" s="5">
        <v>1896.1</v>
      </c>
      <c r="L30" s="5">
        <v>10.1</v>
      </c>
      <c r="M30" s="5">
        <v>11.5</v>
      </c>
    </row>
    <row r="31" spans="1:13" ht="30" customHeight="1" x14ac:dyDescent="0.3">
      <c r="A31" s="5">
        <v>2800061</v>
      </c>
      <c r="B31" s="4" t="s">
        <v>42</v>
      </c>
      <c r="C31" s="4" t="s">
        <v>18</v>
      </c>
      <c r="D31" s="6">
        <v>45291</v>
      </c>
      <c r="E31" s="4" t="s">
        <v>43</v>
      </c>
      <c r="F31" s="4" t="s">
        <v>20</v>
      </c>
      <c r="G31" s="5">
        <v>6162</v>
      </c>
      <c r="H31" s="5">
        <v>171853.6</v>
      </c>
      <c r="I31" s="5">
        <v>50367.4</v>
      </c>
      <c r="J31" s="5">
        <v>287280</v>
      </c>
      <c r="K31" s="5">
        <v>2872.8</v>
      </c>
      <c r="L31" s="5">
        <v>15.3</v>
      </c>
      <c r="M31" s="5">
        <v>12.2</v>
      </c>
    </row>
    <row r="32" spans="1:13" ht="30" customHeight="1" x14ac:dyDescent="0.3">
      <c r="A32" s="5">
        <v>2800065</v>
      </c>
      <c r="B32" s="4" t="s">
        <v>44</v>
      </c>
      <c r="C32" s="4" t="s">
        <v>18</v>
      </c>
      <c r="D32" s="6">
        <v>44926</v>
      </c>
      <c r="E32" s="4" t="s">
        <v>45</v>
      </c>
      <c r="F32" s="4" t="s">
        <v>20</v>
      </c>
      <c r="G32" s="5">
        <v>6000</v>
      </c>
      <c r="H32" s="5">
        <v>168869.5</v>
      </c>
      <c r="I32" s="5">
        <v>49492.800000000003</v>
      </c>
      <c r="J32" s="5">
        <v>320064</v>
      </c>
      <c r="K32" s="5">
        <v>3200.6</v>
      </c>
      <c r="L32" s="5">
        <v>17</v>
      </c>
      <c r="M32" s="4" t="s">
        <v>27</v>
      </c>
    </row>
    <row r="33" spans="1:13" ht="30" customHeight="1" x14ac:dyDescent="0.3">
      <c r="A33" s="5">
        <v>2800065</v>
      </c>
      <c r="B33" s="4" t="s">
        <v>44</v>
      </c>
      <c r="C33" s="4" t="s">
        <v>18</v>
      </c>
      <c r="D33" s="6">
        <v>45291</v>
      </c>
      <c r="E33" s="4" t="s">
        <v>45</v>
      </c>
      <c r="F33" s="4" t="s">
        <v>20</v>
      </c>
      <c r="G33" s="5">
        <v>6000</v>
      </c>
      <c r="H33" s="5">
        <v>174433.5</v>
      </c>
      <c r="I33" s="5">
        <v>51123.5</v>
      </c>
      <c r="J33" s="5">
        <v>377341</v>
      </c>
      <c r="K33" s="5">
        <v>3773.4</v>
      </c>
      <c r="L33" s="5">
        <v>20</v>
      </c>
      <c r="M33" s="4" t="s">
        <v>27</v>
      </c>
    </row>
    <row r="34" spans="1:13" ht="30" customHeight="1" x14ac:dyDescent="0.3">
      <c r="A34" s="5">
        <v>2800069</v>
      </c>
      <c r="B34" s="4" t="s">
        <v>46</v>
      </c>
      <c r="C34" s="4" t="s">
        <v>18</v>
      </c>
      <c r="D34" s="6">
        <v>44926</v>
      </c>
      <c r="E34" s="4" t="s">
        <v>47</v>
      </c>
      <c r="F34" s="4" t="s">
        <v>20</v>
      </c>
      <c r="G34" s="5">
        <v>5785</v>
      </c>
      <c r="H34" s="5">
        <v>178709.6</v>
      </c>
      <c r="I34" s="5">
        <v>52376.800000000003</v>
      </c>
      <c r="J34" s="5">
        <v>186526</v>
      </c>
      <c r="K34" s="5">
        <v>1865.3</v>
      </c>
      <c r="L34" s="5">
        <v>9.9</v>
      </c>
      <c r="M34" s="5">
        <v>12.7</v>
      </c>
    </row>
    <row r="35" spans="1:13" ht="30" customHeight="1" x14ac:dyDescent="0.3">
      <c r="A35" s="5">
        <v>2800069</v>
      </c>
      <c r="B35" s="4" t="s">
        <v>46</v>
      </c>
      <c r="C35" s="4" t="s">
        <v>18</v>
      </c>
      <c r="D35" s="6">
        <v>45291</v>
      </c>
      <c r="E35" s="4" t="s">
        <v>47</v>
      </c>
      <c r="F35" s="4" t="s">
        <v>20</v>
      </c>
      <c r="G35" s="5">
        <v>5785</v>
      </c>
      <c r="H35" s="5">
        <v>158279</v>
      </c>
      <c r="I35" s="5">
        <v>46388.9</v>
      </c>
      <c r="J35" s="5">
        <v>222347</v>
      </c>
      <c r="K35" s="5">
        <v>2223.5</v>
      </c>
      <c r="L35" s="5">
        <v>11.8</v>
      </c>
      <c r="M35" s="5">
        <v>11.2</v>
      </c>
    </row>
    <row r="36" spans="1:13" ht="30" customHeight="1" x14ac:dyDescent="0.3">
      <c r="A36" s="5">
        <v>2800073</v>
      </c>
      <c r="B36" s="4" t="s">
        <v>48</v>
      </c>
      <c r="C36" s="4" t="s">
        <v>18</v>
      </c>
      <c r="D36" s="6">
        <v>44926</v>
      </c>
      <c r="E36" s="4" t="s">
        <v>49</v>
      </c>
      <c r="F36" s="4" t="s">
        <v>20</v>
      </c>
      <c r="G36" s="5">
        <v>12456</v>
      </c>
      <c r="H36" s="5">
        <v>196474.7</v>
      </c>
      <c r="I36" s="5">
        <v>57583.4</v>
      </c>
      <c r="J36" s="5">
        <v>360746</v>
      </c>
      <c r="K36" s="5">
        <v>3607.5</v>
      </c>
      <c r="L36" s="5">
        <v>19.2</v>
      </c>
      <c r="M36" s="4" t="s">
        <v>27</v>
      </c>
    </row>
    <row r="37" spans="1:13" ht="30" customHeight="1" x14ac:dyDescent="0.3">
      <c r="A37" s="5">
        <v>2800073</v>
      </c>
      <c r="B37" s="4" t="s">
        <v>48</v>
      </c>
      <c r="C37" s="4" t="s">
        <v>18</v>
      </c>
      <c r="D37" s="6">
        <v>45291</v>
      </c>
      <c r="E37" s="4" t="s">
        <v>49</v>
      </c>
      <c r="F37" s="4" t="s">
        <v>20</v>
      </c>
      <c r="G37" s="5">
        <v>12456</v>
      </c>
      <c r="H37" s="5">
        <v>240607.1</v>
      </c>
      <c r="I37" s="5">
        <v>70517.899999999994</v>
      </c>
      <c r="J37" s="5">
        <v>413154</v>
      </c>
      <c r="K37" s="5">
        <v>4131.5</v>
      </c>
      <c r="L37" s="5">
        <v>21.9</v>
      </c>
      <c r="M37" s="4" t="s">
        <v>27</v>
      </c>
    </row>
    <row r="38" spans="1:13" ht="30" customHeight="1" x14ac:dyDescent="0.3">
      <c r="A38" s="5">
        <v>2800081</v>
      </c>
      <c r="B38" s="4" t="s">
        <v>50</v>
      </c>
      <c r="C38" s="4" t="s">
        <v>18</v>
      </c>
      <c r="D38" s="6">
        <v>44926</v>
      </c>
      <c r="E38" s="4" t="s">
        <v>51</v>
      </c>
      <c r="F38" s="4" t="s">
        <v>20</v>
      </c>
      <c r="G38" s="5">
        <v>1483</v>
      </c>
      <c r="H38" s="5">
        <v>109231</v>
      </c>
      <c r="I38" s="5">
        <v>32013.8</v>
      </c>
      <c r="J38" s="5">
        <v>62064</v>
      </c>
      <c r="K38" s="5">
        <v>620.6</v>
      </c>
      <c r="L38" s="5">
        <v>3.3</v>
      </c>
      <c r="M38" s="5">
        <v>7.7</v>
      </c>
    </row>
    <row r="39" spans="1:13" ht="30" customHeight="1" x14ac:dyDescent="0.3">
      <c r="A39" s="5">
        <v>2800081</v>
      </c>
      <c r="B39" s="4" t="s">
        <v>50</v>
      </c>
      <c r="C39" s="4" t="s">
        <v>18</v>
      </c>
      <c r="D39" s="6">
        <v>45291</v>
      </c>
      <c r="E39" s="4" t="s">
        <v>51</v>
      </c>
      <c r="F39" s="4" t="s">
        <v>20</v>
      </c>
      <c r="G39" s="5">
        <v>1483</v>
      </c>
      <c r="H39" s="5">
        <v>117100.4</v>
      </c>
      <c r="I39" s="5">
        <v>34320.199999999997</v>
      </c>
      <c r="J39" s="5">
        <v>69202</v>
      </c>
      <c r="K39" s="5">
        <v>692</v>
      </c>
      <c r="L39" s="5">
        <v>3.7</v>
      </c>
      <c r="M39" s="5">
        <v>8.3000000000000007</v>
      </c>
    </row>
    <row r="40" spans="1:13" ht="30" customHeight="1" x14ac:dyDescent="0.3">
      <c r="A40" s="5">
        <v>2800087</v>
      </c>
      <c r="B40" s="4" t="s">
        <v>52</v>
      </c>
      <c r="C40" s="4" t="s">
        <v>18</v>
      </c>
      <c r="D40" s="6">
        <v>44926</v>
      </c>
      <c r="E40" s="4" t="s">
        <v>53</v>
      </c>
      <c r="F40" s="4" t="s">
        <v>20</v>
      </c>
      <c r="G40" s="5">
        <v>6460</v>
      </c>
      <c r="H40" s="5">
        <v>244432.3</v>
      </c>
      <c r="I40" s="5">
        <v>71639</v>
      </c>
      <c r="J40" s="5">
        <v>250525</v>
      </c>
      <c r="K40" s="5">
        <v>2505.1999999999998</v>
      </c>
      <c r="L40" s="5">
        <v>13.3</v>
      </c>
      <c r="M40" s="5">
        <v>17.3</v>
      </c>
    </row>
    <row r="41" spans="1:13" ht="30" customHeight="1" x14ac:dyDescent="0.3">
      <c r="A41" s="5">
        <v>2800087</v>
      </c>
      <c r="B41" s="4" t="s">
        <v>52</v>
      </c>
      <c r="C41" s="4" t="s">
        <v>18</v>
      </c>
      <c r="D41" s="6">
        <v>45291</v>
      </c>
      <c r="E41" s="4" t="s">
        <v>53</v>
      </c>
      <c r="F41" s="4" t="s">
        <v>20</v>
      </c>
      <c r="G41" s="5">
        <v>6460</v>
      </c>
      <c r="H41" s="5">
        <v>246658.5</v>
      </c>
      <c r="I41" s="5">
        <v>72291.5</v>
      </c>
      <c r="J41" s="5">
        <v>312427</v>
      </c>
      <c r="K41" s="5">
        <v>3124.3</v>
      </c>
      <c r="L41" s="5">
        <v>16.600000000000001</v>
      </c>
      <c r="M41" s="5">
        <v>17.5</v>
      </c>
    </row>
    <row r="42" spans="1:13" ht="30" customHeight="1" x14ac:dyDescent="0.3">
      <c r="A42" s="5">
        <v>2800095</v>
      </c>
      <c r="B42" s="4" t="s">
        <v>54</v>
      </c>
      <c r="C42" s="4" t="s">
        <v>18</v>
      </c>
      <c r="D42" s="6">
        <v>44926</v>
      </c>
      <c r="E42" s="4" t="s">
        <v>55</v>
      </c>
      <c r="F42" s="4" t="s">
        <v>20</v>
      </c>
      <c r="G42" s="5">
        <v>9812</v>
      </c>
      <c r="H42" s="5">
        <v>184471.5</v>
      </c>
      <c r="I42" s="5">
        <v>54065.5</v>
      </c>
      <c r="J42" s="5">
        <v>376665</v>
      </c>
      <c r="K42" s="5">
        <v>3766.6</v>
      </c>
      <c r="L42" s="5">
        <v>20</v>
      </c>
      <c r="M42" s="5">
        <v>13.1</v>
      </c>
    </row>
    <row r="43" spans="1:13" ht="30" customHeight="1" x14ac:dyDescent="0.3">
      <c r="A43" s="5">
        <v>2800095</v>
      </c>
      <c r="B43" s="4" t="s">
        <v>54</v>
      </c>
      <c r="C43" s="4" t="s">
        <v>18</v>
      </c>
      <c r="D43" s="6">
        <v>45291</v>
      </c>
      <c r="E43" s="4" t="s">
        <v>55</v>
      </c>
      <c r="F43" s="4" t="s">
        <v>20</v>
      </c>
      <c r="G43" s="5">
        <v>9812</v>
      </c>
      <c r="H43" s="5">
        <v>180103.9</v>
      </c>
      <c r="I43" s="5">
        <v>52785.4</v>
      </c>
      <c r="J43" s="5">
        <v>373199</v>
      </c>
      <c r="K43" s="5">
        <v>3732</v>
      </c>
      <c r="L43" s="5">
        <v>19.8</v>
      </c>
      <c r="M43" s="5">
        <v>12.8</v>
      </c>
    </row>
    <row r="44" spans="1:13" ht="30" customHeight="1" x14ac:dyDescent="0.3">
      <c r="A44" s="5">
        <v>2800103</v>
      </c>
      <c r="B44" s="4" t="s">
        <v>56</v>
      </c>
      <c r="C44" s="4" t="s">
        <v>18</v>
      </c>
      <c r="D44" s="6">
        <v>44926</v>
      </c>
      <c r="E44" s="4" t="s">
        <v>57</v>
      </c>
      <c r="F44" s="4" t="s">
        <v>20</v>
      </c>
      <c r="G44" s="5">
        <v>11501</v>
      </c>
      <c r="H44" s="5">
        <v>176629.4</v>
      </c>
      <c r="I44" s="5">
        <v>51767.1</v>
      </c>
      <c r="J44" s="5">
        <v>395576</v>
      </c>
      <c r="K44" s="5">
        <v>3955.8</v>
      </c>
      <c r="L44" s="5">
        <v>21</v>
      </c>
      <c r="M44" s="4" t="s">
        <v>27</v>
      </c>
    </row>
    <row r="45" spans="1:13" ht="30" customHeight="1" x14ac:dyDescent="0.3">
      <c r="A45" s="5">
        <v>2800103</v>
      </c>
      <c r="B45" s="4" t="s">
        <v>56</v>
      </c>
      <c r="C45" s="4" t="s">
        <v>18</v>
      </c>
      <c r="D45" s="6">
        <v>45291</v>
      </c>
      <c r="E45" s="4" t="s">
        <v>57</v>
      </c>
      <c r="F45" s="4" t="s">
        <v>20</v>
      </c>
      <c r="G45" s="5">
        <v>11501</v>
      </c>
      <c r="H45" s="5">
        <v>181347.8</v>
      </c>
      <c r="I45" s="5">
        <v>53150</v>
      </c>
      <c r="J45" s="5">
        <v>473300</v>
      </c>
      <c r="K45" s="5">
        <v>4733</v>
      </c>
      <c r="L45" s="5">
        <v>25.1</v>
      </c>
      <c r="M45" s="4" t="s">
        <v>27</v>
      </c>
    </row>
    <row r="46" spans="1:13" ht="30" customHeight="1" x14ac:dyDescent="0.3">
      <c r="A46" s="5">
        <v>2800109</v>
      </c>
      <c r="B46" s="4" t="s">
        <v>58</v>
      </c>
      <c r="C46" s="4" t="s">
        <v>18</v>
      </c>
      <c r="D46" s="6">
        <v>44926</v>
      </c>
      <c r="E46" s="4" t="s">
        <v>59</v>
      </c>
      <c r="F46" s="4" t="s">
        <v>20</v>
      </c>
      <c r="G46" s="5">
        <v>9450</v>
      </c>
      <c r="H46" s="5">
        <v>210468.2</v>
      </c>
      <c r="I46" s="5">
        <v>61684.7</v>
      </c>
      <c r="J46" s="5">
        <v>137374</v>
      </c>
      <c r="K46" s="5">
        <v>1373.7</v>
      </c>
      <c r="L46" s="5">
        <v>7.3</v>
      </c>
      <c r="M46" s="5">
        <v>14.9</v>
      </c>
    </row>
    <row r="47" spans="1:13" ht="30" customHeight="1" x14ac:dyDescent="0.3">
      <c r="A47" s="5">
        <v>2800109</v>
      </c>
      <c r="B47" s="4" t="s">
        <v>58</v>
      </c>
      <c r="C47" s="4" t="s">
        <v>18</v>
      </c>
      <c r="D47" s="6">
        <v>45291</v>
      </c>
      <c r="E47" s="4" t="s">
        <v>59</v>
      </c>
      <c r="F47" s="4" t="s">
        <v>20</v>
      </c>
      <c r="G47" s="5">
        <v>9450</v>
      </c>
      <c r="H47" s="5">
        <v>174366.1</v>
      </c>
      <c r="I47" s="5">
        <v>51103.8</v>
      </c>
      <c r="J47" s="5">
        <v>133195</v>
      </c>
      <c r="K47" s="5">
        <v>1331.9</v>
      </c>
      <c r="L47" s="5">
        <v>7.1</v>
      </c>
      <c r="M47" s="5">
        <v>12.4</v>
      </c>
    </row>
    <row r="48" spans="1:13" ht="30" customHeight="1" x14ac:dyDescent="0.3">
      <c r="A48" s="5">
        <v>2800123</v>
      </c>
      <c r="B48" s="4" t="s">
        <v>60</v>
      </c>
      <c r="C48" s="4" t="s">
        <v>18</v>
      </c>
      <c r="D48" s="6">
        <v>44926</v>
      </c>
      <c r="E48" s="4" t="s">
        <v>61</v>
      </c>
      <c r="F48" s="4" t="s">
        <v>20</v>
      </c>
      <c r="G48" s="5">
        <v>9500</v>
      </c>
      <c r="H48" s="5">
        <v>278160.8</v>
      </c>
      <c r="I48" s="5">
        <v>81524.3</v>
      </c>
      <c r="J48" s="5">
        <v>81162</v>
      </c>
      <c r="K48" s="5">
        <v>811.6</v>
      </c>
      <c r="L48" s="5">
        <v>4.3</v>
      </c>
      <c r="M48" s="5">
        <v>19.7</v>
      </c>
    </row>
    <row r="49" spans="1:13" ht="30" customHeight="1" x14ac:dyDescent="0.3">
      <c r="A49" s="5">
        <v>2800123</v>
      </c>
      <c r="B49" s="4" t="s">
        <v>60</v>
      </c>
      <c r="C49" s="4" t="s">
        <v>18</v>
      </c>
      <c r="D49" s="6">
        <v>45291</v>
      </c>
      <c r="E49" s="4" t="s">
        <v>61</v>
      </c>
      <c r="F49" s="4" t="s">
        <v>20</v>
      </c>
      <c r="G49" s="5">
        <v>9500</v>
      </c>
      <c r="H49" s="5">
        <v>274473.90000000002</v>
      </c>
      <c r="I49" s="5">
        <v>80443.7</v>
      </c>
      <c r="J49" s="5">
        <v>95826</v>
      </c>
      <c r="K49" s="5">
        <v>958.3</v>
      </c>
      <c r="L49" s="5">
        <v>5.0999999999999996</v>
      </c>
      <c r="M49" s="5">
        <v>19.5</v>
      </c>
    </row>
    <row r="50" spans="1:13" ht="30" customHeight="1" x14ac:dyDescent="0.3">
      <c r="A50" s="5">
        <v>2800125</v>
      </c>
      <c r="B50" s="4" t="s">
        <v>62</v>
      </c>
      <c r="C50" s="4" t="s">
        <v>18</v>
      </c>
      <c r="D50" s="6">
        <v>44926</v>
      </c>
      <c r="E50" s="4" t="s">
        <v>63</v>
      </c>
      <c r="F50" s="4" t="s">
        <v>20</v>
      </c>
      <c r="G50" s="5">
        <v>21000</v>
      </c>
      <c r="H50" s="5">
        <v>831539.9</v>
      </c>
      <c r="I50" s="5">
        <v>243710.4</v>
      </c>
      <c r="J50" s="5">
        <v>764450</v>
      </c>
      <c r="K50" s="5">
        <v>7644.5</v>
      </c>
      <c r="L50" s="5">
        <v>40.6</v>
      </c>
      <c r="M50" s="5">
        <v>59</v>
      </c>
    </row>
    <row r="51" spans="1:13" ht="30" customHeight="1" x14ac:dyDescent="0.3">
      <c r="A51" s="5">
        <v>2800125</v>
      </c>
      <c r="B51" s="4" t="s">
        <v>62</v>
      </c>
      <c r="C51" s="4" t="s">
        <v>18</v>
      </c>
      <c r="D51" s="6">
        <v>45291</v>
      </c>
      <c r="E51" s="4" t="s">
        <v>63</v>
      </c>
      <c r="F51" s="4" t="s">
        <v>20</v>
      </c>
      <c r="G51" s="5">
        <v>21000</v>
      </c>
      <c r="H51" s="5">
        <v>847398.5</v>
      </c>
      <c r="I51" s="5">
        <v>248358.3</v>
      </c>
      <c r="J51" s="5">
        <v>923036</v>
      </c>
      <c r="K51" s="5">
        <v>9230.4</v>
      </c>
      <c r="L51" s="5">
        <v>49</v>
      </c>
      <c r="M51" s="5">
        <v>60.1</v>
      </c>
    </row>
    <row r="52" spans="1:13" ht="30" customHeight="1" x14ac:dyDescent="0.3">
      <c r="A52" s="5">
        <v>2800131</v>
      </c>
      <c r="B52" s="4" t="s">
        <v>64</v>
      </c>
      <c r="C52" s="4" t="s">
        <v>18</v>
      </c>
      <c r="D52" s="6">
        <v>44926</v>
      </c>
      <c r="E52" s="4" t="s">
        <v>65</v>
      </c>
      <c r="F52" s="4" t="s">
        <v>20</v>
      </c>
      <c r="G52" s="5">
        <v>22000</v>
      </c>
      <c r="H52" s="5">
        <v>377642.8</v>
      </c>
      <c r="I52" s="5">
        <v>110680.7</v>
      </c>
      <c r="J52" s="5">
        <v>887998</v>
      </c>
      <c r="K52" s="5">
        <v>8880</v>
      </c>
      <c r="L52" s="5">
        <v>47.2</v>
      </c>
      <c r="M52" s="4" t="s">
        <v>27</v>
      </c>
    </row>
    <row r="53" spans="1:13" ht="30" customHeight="1" x14ac:dyDescent="0.3">
      <c r="A53" s="5">
        <v>2800131</v>
      </c>
      <c r="B53" s="4" t="s">
        <v>64</v>
      </c>
      <c r="C53" s="4" t="s">
        <v>18</v>
      </c>
      <c r="D53" s="6">
        <v>45291</v>
      </c>
      <c r="E53" s="4" t="s">
        <v>65</v>
      </c>
      <c r="F53" s="4" t="s">
        <v>20</v>
      </c>
      <c r="G53" s="5">
        <v>22000</v>
      </c>
      <c r="H53" s="5">
        <v>365167.4</v>
      </c>
      <c r="I53" s="5">
        <v>107024.4</v>
      </c>
      <c r="J53" s="5">
        <v>1219344</v>
      </c>
      <c r="K53" s="5">
        <v>12193.4</v>
      </c>
      <c r="L53" s="5">
        <v>64.8</v>
      </c>
      <c r="M53" s="4" t="s">
        <v>27</v>
      </c>
    </row>
    <row r="54" spans="1:13" ht="30" customHeight="1" x14ac:dyDescent="0.3">
      <c r="A54" s="5">
        <v>2800133</v>
      </c>
      <c r="B54" s="4" t="s">
        <v>66</v>
      </c>
      <c r="C54" s="4" t="s">
        <v>18</v>
      </c>
      <c r="D54" s="6">
        <v>44926</v>
      </c>
      <c r="E54" s="4" t="s">
        <v>67</v>
      </c>
      <c r="F54" s="4" t="s">
        <v>20</v>
      </c>
      <c r="G54" s="5">
        <v>2048</v>
      </c>
      <c r="H54" s="5">
        <v>50819</v>
      </c>
      <c r="I54" s="5">
        <v>14894.2</v>
      </c>
      <c r="J54" s="5">
        <v>36078</v>
      </c>
      <c r="K54" s="5">
        <v>360.8</v>
      </c>
      <c r="L54" s="5">
        <v>1.9</v>
      </c>
      <c r="M54" s="5">
        <v>3.6</v>
      </c>
    </row>
    <row r="55" spans="1:13" ht="30" customHeight="1" x14ac:dyDescent="0.3">
      <c r="A55" s="5">
        <v>2800133</v>
      </c>
      <c r="B55" s="4" t="s">
        <v>66</v>
      </c>
      <c r="C55" s="4" t="s">
        <v>18</v>
      </c>
      <c r="D55" s="6">
        <v>45291</v>
      </c>
      <c r="E55" s="4" t="s">
        <v>67</v>
      </c>
      <c r="F55" s="4" t="s">
        <v>20</v>
      </c>
      <c r="G55" s="5">
        <v>2048</v>
      </c>
      <c r="H55" s="5">
        <v>48420.1</v>
      </c>
      <c r="I55" s="5">
        <v>14191.1</v>
      </c>
      <c r="J55" s="5">
        <v>39752</v>
      </c>
      <c r="K55" s="5">
        <v>397.5</v>
      </c>
      <c r="L55" s="5">
        <v>2.1</v>
      </c>
      <c r="M55" s="5">
        <v>3.4</v>
      </c>
    </row>
    <row r="56" spans="1:13" ht="30" customHeight="1" x14ac:dyDescent="0.3">
      <c r="A56" s="5">
        <v>2800135</v>
      </c>
      <c r="B56" s="4" t="s">
        <v>68</v>
      </c>
      <c r="C56" s="4" t="s">
        <v>18</v>
      </c>
      <c r="D56" s="6">
        <v>44926</v>
      </c>
      <c r="E56" s="4" t="s">
        <v>69</v>
      </c>
      <c r="F56" s="4" t="s">
        <v>20</v>
      </c>
      <c r="G56" s="5">
        <v>12701</v>
      </c>
      <c r="H56" s="5">
        <v>689267.7</v>
      </c>
      <c r="I56" s="5">
        <v>202012.79999999999</v>
      </c>
      <c r="J56" s="5">
        <v>728282</v>
      </c>
      <c r="K56" s="5">
        <v>7282.8</v>
      </c>
      <c r="L56" s="5">
        <v>38.700000000000003</v>
      </c>
      <c r="M56" s="5">
        <v>48.9</v>
      </c>
    </row>
    <row r="57" spans="1:13" ht="30" customHeight="1" x14ac:dyDescent="0.3">
      <c r="A57" s="5">
        <v>2800135</v>
      </c>
      <c r="B57" s="4" t="s">
        <v>68</v>
      </c>
      <c r="C57" s="4" t="s">
        <v>18</v>
      </c>
      <c r="D57" s="6">
        <v>45291</v>
      </c>
      <c r="E57" s="4" t="s">
        <v>69</v>
      </c>
      <c r="F57" s="4" t="s">
        <v>20</v>
      </c>
      <c r="G57" s="5">
        <v>12701</v>
      </c>
      <c r="H57" s="5">
        <v>768885.4</v>
      </c>
      <c r="I57" s="5">
        <v>225347.4</v>
      </c>
      <c r="J57" s="5">
        <v>505204</v>
      </c>
      <c r="K57" s="5">
        <v>5052</v>
      </c>
      <c r="L57" s="5">
        <v>26.8</v>
      </c>
      <c r="M57" s="5">
        <v>54.5</v>
      </c>
    </row>
    <row r="58" spans="1:13" ht="30" customHeight="1" x14ac:dyDescent="0.3">
      <c r="A58" s="5">
        <v>2800137</v>
      </c>
      <c r="B58" s="4" t="s">
        <v>70</v>
      </c>
      <c r="C58" s="4" t="s">
        <v>18</v>
      </c>
      <c r="D58" s="6">
        <v>44926</v>
      </c>
      <c r="E58" s="4" t="s">
        <v>71</v>
      </c>
      <c r="F58" s="4" t="s">
        <v>20</v>
      </c>
      <c r="G58" s="5">
        <v>6251</v>
      </c>
      <c r="H58" s="5">
        <v>2538.1</v>
      </c>
      <c r="I58" s="5">
        <v>743.9</v>
      </c>
      <c r="J58" s="5">
        <v>13023</v>
      </c>
      <c r="K58" s="5">
        <v>130.19999999999999</v>
      </c>
      <c r="L58" s="5">
        <v>0.7</v>
      </c>
      <c r="M58" s="5">
        <v>0.2</v>
      </c>
    </row>
    <row r="59" spans="1:13" ht="30" customHeight="1" x14ac:dyDescent="0.3">
      <c r="A59" s="5">
        <v>2800137</v>
      </c>
      <c r="B59" s="4" t="s">
        <v>70</v>
      </c>
      <c r="C59" s="4" t="s">
        <v>18</v>
      </c>
      <c r="D59" s="6">
        <v>45291</v>
      </c>
      <c r="E59" s="4" t="s">
        <v>71</v>
      </c>
      <c r="F59" s="4" t="s">
        <v>20</v>
      </c>
      <c r="G59" s="5">
        <v>6251</v>
      </c>
      <c r="H59" s="5">
        <v>2560.8000000000002</v>
      </c>
      <c r="I59" s="5">
        <v>750.5</v>
      </c>
      <c r="J59" s="5">
        <v>65139</v>
      </c>
      <c r="K59" s="5">
        <v>651.4</v>
      </c>
      <c r="L59" s="5">
        <v>3.5</v>
      </c>
      <c r="M59" s="5">
        <v>0.2</v>
      </c>
    </row>
    <row r="60" spans="1:13" ht="30" customHeight="1" x14ac:dyDescent="0.3">
      <c r="A60" s="5">
        <v>2800141</v>
      </c>
      <c r="B60" s="4" t="s">
        <v>72</v>
      </c>
      <c r="C60" s="4" t="s">
        <v>18</v>
      </c>
      <c r="D60" s="6">
        <v>44926</v>
      </c>
      <c r="E60" s="4" t="s">
        <v>73</v>
      </c>
      <c r="F60" s="4" t="s">
        <v>20</v>
      </c>
      <c r="G60" s="5">
        <v>30000</v>
      </c>
      <c r="H60" s="5">
        <v>895491.7</v>
      </c>
      <c r="I60" s="5">
        <v>262453.59999999998</v>
      </c>
      <c r="J60" s="5">
        <v>1087405</v>
      </c>
      <c r="K60" s="5">
        <v>10874.1</v>
      </c>
      <c r="L60" s="5">
        <v>57.8</v>
      </c>
      <c r="M60" s="5">
        <v>63.5</v>
      </c>
    </row>
    <row r="61" spans="1:13" ht="30" customHeight="1" x14ac:dyDescent="0.3">
      <c r="A61" s="5">
        <v>2800141</v>
      </c>
      <c r="B61" s="4" t="s">
        <v>72</v>
      </c>
      <c r="C61" s="4" t="s">
        <v>18</v>
      </c>
      <c r="D61" s="6">
        <v>45291</v>
      </c>
      <c r="E61" s="4" t="s">
        <v>73</v>
      </c>
      <c r="F61" s="4" t="s">
        <v>20</v>
      </c>
      <c r="G61" s="5">
        <v>30000</v>
      </c>
      <c r="H61" s="5">
        <v>937990.2</v>
      </c>
      <c r="I61" s="5">
        <v>274909.2</v>
      </c>
      <c r="J61" s="5">
        <v>1204330</v>
      </c>
      <c r="K61" s="5">
        <v>12043.3</v>
      </c>
      <c r="L61" s="5">
        <v>64</v>
      </c>
      <c r="M61" s="5">
        <v>66.5</v>
      </c>
    </row>
    <row r="62" spans="1:13" ht="30" customHeight="1" x14ac:dyDescent="0.3">
      <c r="A62" s="5">
        <v>2800147</v>
      </c>
      <c r="B62" s="4" t="s">
        <v>74</v>
      </c>
      <c r="C62" s="4" t="s">
        <v>18</v>
      </c>
      <c r="D62" s="6">
        <v>44926</v>
      </c>
      <c r="E62" s="4" t="s">
        <v>75</v>
      </c>
      <c r="F62" s="4" t="s">
        <v>20</v>
      </c>
      <c r="G62" s="5">
        <v>60000</v>
      </c>
      <c r="H62" s="5">
        <v>1882387.6</v>
      </c>
      <c r="I62" s="5">
        <v>551696.19999999995</v>
      </c>
      <c r="J62" s="5">
        <v>1288595</v>
      </c>
      <c r="K62" s="5">
        <v>12885.9</v>
      </c>
      <c r="L62" s="5">
        <v>68.400000000000006</v>
      </c>
      <c r="M62" s="5">
        <v>133.5</v>
      </c>
    </row>
    <row r="63" spans="1:13" ht="30" customHeight="1" x14ac:dyDescent="0.3">
      <c r="A63" s="5">
        <v>2800147</v>
      </c>
      <c r="B63" s="4" t="s">
        <v>74</v>
      </c>
      <c r="C63" s="4" t="s">
        <v>18</v>
      </c>
      <c r="D63" s="6">
        <v>45291</v>
      </c>
      <c r="E63" s="4" t="s">
        <v>75</v>
      </c>
      <c r="F63" s="4" t="s">
        <v>20</v>
      </c>
      <c r="G63" s="5">
        <v>60000</v>
      </c>
      <c r="H63" s="5">
        <v>1876527.8</v>
      </c>
      <c r="I63" s="5">
        <v>549978.80000000005</v>
      </c>
      <c r="J63" s="5">
        <v>1176037</v>
      </c>
      <c r="K63" s="5">
        <v>11760.4</v>
      </c>
      <c r="L63" s="5">
        <v>62.5</v>
      </c>
      <c r="M63" s="5">
        <v>133.1</v>
      </c>
    </row>
    <row r="64" spans="1:13" ht="30" customHeight="1" x14ac:dyDescent="0.3">
      <c r="A64" s="5">
        <v>2800154</v>
      </c>
      <c r="B64" s="4" t="s">
        <v>76</v>
      </c>
      <c r="C64" s="5">
        <v>2800029</v>
      </c>
      <c r="D64" s="6">
        <v>44926</v>
      </c>
      <c r="E64" s="4" t="s">
        <v>77</v>
      </c>
      <c r="F64" s="4" t="s">
        <v>20</v>
      </c>
      <c r="G64" s="5">
        <v>17424</v>
      </c>
      <c r="H64" s="5">
        <v>665056.9</v>
      </c>
      <c r="I64" s="5">
        <v>194917</v>
      </c>
      <c r="J64" s="5">
        <v>691813.8</v>
      </c>
      <c r="K64" s="5">
        <v>6918.1</v>
      </c>
      <c r="L64" s="5">
        <v>36.700000000000003</v>
      </c>
      <c r="M64" s="5">
        <v>47.2</v>
      </c>
    </row>
    <row r="65" spans="1:13" ht="30" customHeight="1" x14ac:dyDescent="0.3">
      <c r="A65" s="5">
        <v>2800154</v>
      </c>
      <c r="B65" s="4" t="s">
        <v>76</v>
      </c>
      <c r="C65" s="5">
        <v>2800029</v>
      </c>
      <c r="D65" s="6">
        <v>45291</v>
      </c>
      <c r="E65" s="4" t="s">
        <v>77</v>
      </c>
      <c r="F65" s="4" t="s">
        <v>20</v>
      </c>
      <c r="G65" s="5">
        <v>17424</v>
      </c>
      <c r="H65" s="4" t="s">
        <v>27</v>
      </c>
      <c r="I65" s="4" t="s">
        <v>27</v>
      </c>
      <c r="J65" s="4" t="s">
        <v>27</v>
      </c>
      <c r="K65" s="4" t="s">
        <v>27</v>
      </c>
      <c r="L65" s="4" t="s">
        <v>27</v>
      </c>
      <c r="M65" s="4" t="s">
        <v>27</v>
      </c>
    </row>
    <row r="66" spans="1:13" ht="30" customHeight="1" x14ac:dyDescent="0.3">
      <c r="A66" s="5">
        <v>2800158</v>
      </c>
      <c r="B66" s="4" t="s">
        <v>78</v>
      </c>
      <c r="C66" s="4" t="s">
        <v>18</v>
      </c>
      <c r="D66" s="6">
        <v>44926</v>
      </c>
      <c r="E66" s="4" t="s">
        <v>79</v>
      </c>
      <c r="F66" s="4" t="s">
        <v>20</v>
      </c>
      <c r="G66" s="5">
        <v>20123</v>
      </c>
      <c r="H66" s="5">
        <v>1028976.8</v>
      </c>
      <c r="I66" s="5">
        <v>301575.8</v>
      </c>
      <c r="J66" s="4" t="s">
        <v>27</v>
      </c>
      <c r="K66" s="4" t="s">
        <v>27</v>
      </c>
      <c r="L66" s="4" t="s">
        <v>27</v>
      </c>
      <c r="M66" s="5">
        <v>73</v>
      </c>
    </row>
    <row r="67" spans="1:13" ht="30" customHeight="1" x14ac:dyDescent="0.3">
      <c r="A67" s="5">
        <v>2800158</v>
      </c>
      <c r="B67" s="4" t="s">
        <v>78</v>
      </c>
      <c r="C67" s="4" t="s">
        <v>18</v>
      </c>
      <c r="D67" s="6">
        <v>45291</v>
      </c>
      <c r="E67" s="4" t="s">
        <v>79</v>
      </c>
      <c r="F67" s="4" t="s">
        <v>20</v>
      </c>
      <c r="G67" s="5">
        <v>20123</v>
      </c>
      <c r="H67" s="4" t="s">
        <v>27</v>
      </c>
      <c r="I67" s="4" t="s">
        <v>27</v>
      </c>
      <c r="J67" s="4" t="s">
        <v>27</v>
      </c>
      <c r="K67" s="4" t="s">
        <v>27</v>
      </c>
      <c r="L67" s="4" t="s">
        <v>27</v>
      </c>
      <c r="M67" s="4" t="s">
        <v>27</v>
      </c>
    </row>
    <row r="68" spans="1:13" ht="30" customHeight="1" x14ac:dyDescent="0.3">
      <c r="A68" s="5">
        <v>2967956</v>
      </c>
      <c r="B68" s="4" t="s">
        <v>80</v>
      </c>
      <c r="C68" s="4" t="s">
        <v>18</v>
      </c>
      <c r="D68" s="6">
        <v>44926</v>
      </c>
      <c r="E68" s="4" t="s">
        <v>81</v>
      </c>
      <c r="F68" s="4" t="s">
        <v>20</v>
      </c>
      <c r="G68" s="5">
        <v>46857</v>
      </c>
      <c r="H68" s="4" t="s">
        <v>27</v>
      </c>
      <c r="I68" s="4" t="s">
        <v>27</v>
      </c>
      <c r="J68" s="4" t="s">
        <v>27</v>
      </c>
      <c r="K68" s="4" t="s">
        <v>27</v>
      </c>
      <c r="L68" s="4" t="s">
        <v>27</v>
      </c>
      <c r="M68" s="4" t="s">
        <v>27</v>
      </c>
    </row>
    <row r="69" spans="1:13" ht="30" customHeight="1" x14ac:dyDescent="0.3">
      <c r="A69" s="5">
        <v>2967956</v>
      </c>
      <c r="B69" s="4" t="s">
        <v>80</v>
      </c>
      <c r="C69" s="4" t="s">
        <v>18</v>
      </c>
      <c r="D69" s="6">
        <v>45291</v>
      </c>
      <c r="E69" s="4" t="s">
        <v>81</v>
      </c>
      <c r="F69" s="4" t="s">
        <v>20</v>
      </c>
      <c r="G69" s="5">
        <v>46857</v>
      </c>
      <c r="H69" s="4" t="s">
        <v>27</v>
      </c>
      <c r="I69" s="4" t="s">
        <v>27</v>
      </c>
      <c r="J69" s="4" t="s">
        <v>27</v>
      </c>
      <c r="K69" s="4" t="s">
        <v>27</v>
      </c>
      <c r="L69" s="4" t="s">
        <v>27</v>
      </c>
      <c r="M69" s="4" t="s">
        <v>27</v>
      </c>
    </row>
    <row r="70" spans="1:13" ht="30" customHeight="1" x14ac:dyDescent="0.3">
      <c r="A70" s="5">
        <v>2967962</v>
      </c>
      <c r="B70" s="4" t="s">
        <v>82</v>
      </c>
      <c r="C70" s="4" t="s">
        <v>18</v>
      </c>
      <c r="D70" s="6">
        <v>44926</v>
      </c>
      <c r="E70" s="4" t="s">
        <v>83</v>
      </c>
      <c r="F70" s="4" t="s">
        <v>20</v>
      </c>
      <c r="G70" s="5">
        <v>3840</v>
      </c>
      <c r="H70" s="5">
        <v>119476.4</v>
      </c>
      <c r="I70" s="5">
        <v>35016.5</v>
      </c>
      <c r="J70" s="4" t="s">
        <v>27</v>
      </c>
      <c r="K70" s="4" t="s">
        <v>27</v>
      </c>
      <c r="L70" s="5">
        <v>0</v>
      </c>
      <c r="M70" s="5">
        <v>8.5</v>
      </c>
    </row>
    <row r="71" spans="1:13" ht="30" customHeight="1" x14ac:dyDescent="0.3">
      <c r="A71" s="5">
        <v>2967962</v>
      </c>
      <c r="B71" s="4" t="s">
        <v>82</v>
      </c>
      <c r="C71" s="4" t="s">
        <v>18</v>
      </c>
      <c r="D71" s="6">
        <v>45291</v>
      </c>
      <c r="E71" s="4" t="s">
        <v>83</v>
      </c>
      <c r="F71" s="4" t="s">
        <v>20</v>
      </c>
      <c r="G71" s="5">
        <v>3840</v>
      </c>
      <c r="H71" s="5">
        <v>89095.3</v>
      </c>
      <c r="I71" s="5">
        <v>26112.3</v>
      </c>
      <c r="J71" s="4" t="s">
        <v>27</v>
      </c>
      <c r="K71" s="4" t="s">
        <v>27</v>
      </c>
      <c r="L71" s="5">
        <v>0</v>
      </c>
      <c r="M71" s="5">
        <v>6.3</v>
      </c>
    </row>
    <row r="72" spans="1:13" ht="30" customHeight="1" x14ac:dyDescent="0.3">
      <c r="A72" s="5">
        <v>2967964</v>
      </c>
      <c r="B72" s="4" t="s">
        <v>84</v>
      </c>
      <c r="C72" s="4" t="s">
        <v>18</v>
      </c>
      <c r="D72" s="6">
        <v>44926</v>
      </c>
      <c r="E72" s="4" t="s">
        <v>85</v>
      </c>
      <c r="F72" s="4" t="s">
        <v>20</v>
      </c>
      <c r="G72" s="5">
        <v>3220</v>
      </c>
      <c r="H72" s="5">
        <v>299961</v>
      </c>
      <c r="I72" s="5">
        <v>87913.5</v>
      </c>
      <c r="J72" s="4" t="s">
        <v>27</v>
      </c>
      <c r="K72" s="4" t="s">
        <v>27</v>
      </c>
      <c r="L72" s="5">
        <v>0</v>
      </c>
      <c r="M72" s="5">
        <v>21.3</v>
      </c>
    </row>
    <row r="73" spans="1:13" ht="30" customHeight="1" x14ac:dyDescent="0.3">
      <c r="A73" s="5">
        <v>2967964</v>
      </c>
      <c r="B73" s="4" t="s">
        <v>84</v>
      </c>
      <c r="C73" s="4" t="s">
        <v>18</v>
      </c>
      <c r="D73" s="6">
        <v>45291</v>
      </c>
      <c r="E73" s="4" t="s">
        <v>85</v>
      </c>
      <c r="F73" s="4" t="s">
        <v>20</v>
      </c>
      <c r="G73" s="5">
        <v>3220</v>
      </c>
      <c r="H73" s="5">
        <v>257335.1</v>
      </c>
      <c r="I73" s="5">
        <v>75420.600000000006</v>
      </c>
      <c r="J73" s="4" t="s">
        <v>27</v>
      </c>
      <c r="K73" s="4" t="s">
        <v>27</v>
      </c>
      <c r="L73" s="5">
        <v>0</v>
      </c>
      <c r="M73" s="5">
        <v>18.3</v>
      </c>
    </row>
    <row r="74" spans="1:13" ht="30" customHeight="1" x14ac:dyDescent="0.3">
      <c r="A74" s="5">
        <v>2967966</v>
      </c>
      <c r="B74" s="4" t="s">
        <v>86</v>
      </c>
      <c r="C74" s="4" t="s">
        <v>18</v>
      </c>
      <c r="D74" s="6">
        <v>44926</v>
      </c>
      <c r="E74" s="4" t="s">
        <v>87</v>
      </c>
      <c r="F74" s="4" t="s">
        <v>20</v>
      </c>
      <c r="G74" s="5">
        <v>12560</v>
      </c>
      <c r="H74" s="4" t="s">
        <v>27</v>
      </c>
      <c r="I74" s="4" t="s">
        <v>27</v>
      </c>
      <c r="J74" s="4" t="s">
        <v>27</v>
      </c>
      <c r="K74" s="4" t="s">
        <v>27</v>
      </c>
      <c r="L74" s="5">
        <v>0</v>
      </c>
      <c r="M74" s="4" t="s">
        <v>27</v>
      </c>
    </row>
    <row r="75" spans="1:13" ht="30" customHeight="1" x14ac:dyDescent="0.3">
      <c r="A75" s="5">
        <v>2967966</v>
      </c>
      <c r="B75" s="4" t="s">
        <v>86</v>
      </c>
      <c r="C75" s="4" t="s">
        <v>18</v>
      </c>
      <c r="D75" s="6">
        <v>45291</v>
      </c>
      <c r="E75" s="4" t="s">
        <v>87</v>
      </c>
      <c r="F75" s="4" t="s">
        <v>20</v>
      </c>
      <c r="G75" s="5">
        <v>12560</v>
      </c>
      <c r="H75" s="4" t="s">
        <v>27</v>
      </c>
      <c r="I75" s="4" t="s">
        <v>27</v>
      </c>
      <c r="J75" s="4" t="s">
        <v>27</v>
      </c>
      <c r="K75" s="4" t="s">
        <v>27</v>
      </c>
      <c r="L75" s="5">
        <v>0</v>
      </c>
      <c r="M75" s="4" t="s">
        <v>27</v>
      </c>
    </row>
    <row r="76" spans="1:13" ht="30" customHeight="1" x14ac:dyDescent="0.3">
      <c r="A76" s="5">
        <v>2967968</v>
      </c>
      <c r="B76" s="4" t="s">
        <v>88</v>
      </c>
      <c r="C76" s="4" t="s">
        <v>18</v>
      </c>
      <c r="D76" s="6">
        <v>44926</v>
      </c>
      <c r="E76" s="4" t="s">
        <v>85</v>
      </c>
      <c r="F76" s="4" t="s">
        <v>20</v>
      </c>
      <c r="G76" s="5">
        <v>8600</v>
      </c>
      <c r="H76" s="5">
        <v>232679.5</v>
      </c>
      <c r="I76" s="5">
        <v>68194.399999999994</v>
      </c>
      <c r="J76" s="4" t="s">
        <v>27</v>
      </c>
      <c r="K76" s="4" t="s">
        <v>27</v>
      </c>
      <c r="L76" s="4" t="s">
        <v>27</v>
      </c>
      <c r="M76" s="5">
        <v>16.5</v>
      </c>
    </row>
    <row r="77" spans="1:13" ht="30" customHeight="1" x14ac:dyDescent="0.3">
      <c r="A77" s="5">
        <v>2967968</v>
      </c>
      <c r="B77" s="4" t="s">
        <v>88</v>
      </c>
      <c r="C77" s="4" t="s">
        <v>18</v>
      </c>
      <c r="D77" s="6">
        <v>45291</v>
      </c>
      <c r="E77" s="4" t="s">
        <v>85</v>
      </c>
      <c r="F77" s="4" t="s">
        <v>20</v>
      </c>
      <c r="G77" s="5">
        <v>8600</v>
      </c>
      <c r="H77" s="4" t="s">
        <v>27</v>
      </c>
      <c r="I77" s="4" t="s">
        <v>27</v>
      </c>
      <c r="J77" s="4" t="s">
        <v>27</v>
      </c>
      <c r="K77" s="4" t="s">
        <v>27</v>
      </c>
      <c r="L77" s="4" t="s">
        <v>27</v>
      </c>
      <c r="M77" s="4" t="s">
        <v>27</v>
      </c>
    </row>
    <row r="78" spans="1:13" ht="30" customHeight="1" x14ac:dyDescent="0.3">
      <c r="A78" s="5">
        <v>2967976</v>
      </c>
      <c r="B78" s="4" t="s">
        <v>89</v>
      </c>
      <c r="C78" s="4" t="s">
        <v>18</v>
      </c>
      <c r="D78" s="6">
        <v>44926</v>
      </c>
      <c r="E78" s="4" t="s">
        <v>90</v>
      </c>
      <c r="F78" s="4" t="s">
        <v>20</v>
      </c>
      <c r="G78" s="5">
        <v>13100</v>
      </c>
      <c r="H78" s="5">
        <v>469460.2</v>
      </c>
      <c r="I78" s="5">
        <v>137590.9</v>
      </c>
      <c r="J78" s="4" t="s">
        <v>27</v>
      </c>
      <c r="K78" s="4" t="s">
        <v>27</v>
      </c>
      <c r="L78" s="5">
        <v>0</v>
      </c>
      <c r="M78" s="5">
        <v>33.299999999999997</v>
      </c>
    </row>
    <row r="79" spans="1:13" ht="30" customHeight="1" x14ac:dyDescent="0.3">
      <c r="A79" s="5">
        <v>2967976</v>
      </c>
      <c r="B79" s="4" t="s">
        <v>89</v>
      </c>
      <c r="C79" s="4" t="s">
        <v>18</v>
      </c>
      <c r="D79" s="6">
        <v>45291</v>
      </c>
      <c r="E79" s="4" t="s">
        <v>90</v>
      </c>
      <c r="F79" s="4" t="s">
        <v>20</v>
      </c>
      <c r="G79" s="5">
        <v>13100</v>
      </c>
      <c r="H79" s="5">
        <v>529642.6</v>
      </c>
      <c r="I79" s="5">
        <v>155229.4</v>
      </c>
      <c r="J79" s="4" t="s">
        <v>27</v>
      </c>
      <c r="K79" s="4" t="s">
        <v>27</v>
      </c>
      <c r="L79" s="5">
        <v>0</v>
      </c>
      <c r="M79" s="5">
        <v>37.6</v>
      </c>
    </row>
    <row r="80" spans="1:13" ht="30" customHeight="1" x14ac:dyDescent="0.3">
      <c r="A80" s="5">
        <v>2968006</v>
      </c>
      <c r="B80" s="4" t="s">
        <v>91</v>
      </c>
      <c r="C80" s="4" t="s">
        <v>18</v>
      </c>
      <c r="D80" s="6">
        <v>44926</v>
      </c>
      <c r="E80" s="4" t="s">
        <v>92</v>
      </c>
      <c r="F80" s="4" t="s">
        <v>20</v>
      </c>
      <c r="G80" s="5">
        <v>18124</v>
      </c>
      <c r="H80" s="5">
        <v>161552</v>
      </c>
      <c r="I80" s="5">
        <v>47348.2</v>
      </c>
      <c r="J80" s="5">
        <v>582013</v>
      </c>
      <c r="K80" s="5">
        <v>5820.1</v>
      </c>
      <c r="L80" s="5">
        <v>30.9</v>
      </c>
      <c r="M80" s="5">
        <v>11.5</v>
      </c>
    </row>
    <row r="81" spans="1:13" ht="30" customHeight="1" x14ac:dyDescent="0.3">
      <c r="A81" s="5">
        <v>2968006</v>
      </c>
      <c r="B81" s="4" t="s">
        <v>91</v>
      </c>
      <c r="C81" s="4" t="s">
        <v>18</v>
      </c>
      <c r="D81" s="6">
        <v>45291</v>
      </c>
      <c r="E81" s="4" t="s">
        <v>92</v>
      </c>
      <c r="F81" s="4" t="s">
        <v>20</v>
      </c>
      <c r="G81" s="5">
        <v>18124</v>
      </c>
      <c r="H81" s="5">
        <v>137632.29999999999</v>
      </c>
      <c r="I81" s="5">
        <v>40337.699999999997</v>
      </c>
      <c r="J81" s="5">
        <v>665307</v>
      </c>
      <c r="K81" s="5">
        <v>6653.1</v>
      </c>
      <c r="L81" s="5">
        <v>35.299999999999997</v>
      </c>
      <c r="M81" s="5">
        <v>9.8000000000000007</v>
      </c>
    </row>
    <row r="82" spans="1:13" ht="30" customHeight="1" x14ac:dyDescent="0.3">
      <c r="A82" s="5">
        <v>3500790</v>
      </c>
      <c r="B82" s="4" t="s">
        <v>93</v>
      </c>
      <c r="C82" s="4" t="s">
        <v>18</v>
      </c>
      <c r="D82" s="6">
        <v>44926</v>
      </c>
      <c r="E82" s="4" t="s">
        <v>94</v>
      </c>
      <c r="F82" s="4" t="s">
        <v>20</v>
      </c>
      <c r="G82" s="5">
        <v>0</v>
      </c>
      <c r="H82" s="4" t="s">
        <v>27</v>
      </c>
      <c r="I82" s="4" t="s">
        <v>27</v>
      </c>
      <c r="J82" s="4" t="s">
        <v>27</v>
      </c>
      <c r="K82" s="4" t="s">
        <v>27</v>
      </c>
      <c r="L82" s="4" t="s">
        <v>27</v>
      </c>
      <c r="M82" s="4" t="s">
        <v>27</v>
      </c>
    </row>
    <row r="83" spans="1:13" ht="30" customHeight="1" x14ac:dyDescent="0.3">
      <c r="A83" s="5">
        <v>3500790</v>
      </c>
      <c r="B83" s="4" t="s">
        <v>93</v>
      </c>
      <c r="C83" s="4" t="s">
        <v>18</v>
      </c>
      <c r="D83" s="6">
        <v>45291</v>
      </c>
      <c r="E83" s="4" t="s">
        <v>94</v>
      </c>
      <c r="F83" s="4" t="s">
        <v>20</v>
      </c>
      <c r="G83" s="5">
        <v>0</v>
      </c>
      <c r="H83" s="4" t="s">
        <v>27</v>
      </c>
      <c r="I83" s="4" t="s">
        <v>27</v>
      </c>
      <c r="J83" s="4" t="s">
        <v>27</v>
      </c>
      <c r="K83" s="4" t="s">
        <v>27</v>
      </c>
      <c r="L83" s="4" t="s">
        <v>27</v>
      </c>
      <c r="M83" s="4" t="s">
        <v>27</v>
      </c>
    </row>
    <row r="84" spans="1:13" ht="30" customHeight="1" x14ac:dyDescent="0.3">
      <c r="A84" s="5">
        <v>8993864</v>
      </c>
      <c r="B84" s="4" t="s">
        <v>95</v>
      </c>
      <c r="C84" s="4" t="s">
        <v>18</v>
      </c>
      <c r="D84" s="6">
        <v>44926</v>
      </c>
      <c r="E84" s="4" t="s">
        <v>96</v>
      </c>
      <c r="F84" s="4" t="s">
        <v>20</v>
      </c>
      <c r="G84" s="5">
        <v>31600</v>
      </c>
      <c r="H84" s="5">
        <v>2498192.4</v>
      </c>
      <c r="I84" s="5">
        <v>732178.2</v>
      </c>
      <c r="J84" s="5">
        <v>1435509.9</v>
      </c>
      <c r="K84" s="5">
        <v>14355.1</v>
      </c>
      <c r="L84" s="5">
        <v>76.2</v>
      </c>
      <c r="M84" s="5">
        <v>177.2</v>
      </c>
    </row>
    <row r="85" spans="1:13" ht="30" customHeight="1" x14ac:dyDescent="0.3">
      <c r="A85" s="5">
        <v>8993864</v>
      </c>
      <c r="B85" s="4" t="s">
        <v>95</v>
      </c>
      <c r="C85" s="4" t="s">
        <v>18</v>
      </c>
      <c r="D85" s="6">
        <v>45291</v>
      </c>
      <c r="E85" s="4" t="s">
        <v>96</v>
      </c>
      <c r="F85" s="4" t="s">
        <v>20</v>
      </c>
      <c r="G85" s="5">
        <v>31600</v>
      </c>
      <c r="H85" s="5">
        <v>2301124.6</v>
      </c>
      <c r="I85" s="5">
        <v>674421</v>
      </c>
      <c r="J85" s="5">
        <v>1329357</v>
      </c>
      <c r="K85" s="5">
        <v>13293.6</v>
      </c>
      <c r="L85" s="5">
        <v>70.599999999999994</v>
      </c>
      <c r="M85" s="5">
        <v>163.19999999999999</v>
      </c>
    </row>
    <row r="86" spans="1:13" ht="30" customHeight="1" x14ac:dyDescent="0.3">
      <c r="A86" s="5">
        <v>26394824</v>
      </c>
      <c r="B86" s="4" t="s">
        <v>97</v>
      </c>
      <c r="C86" s="4" t="s">
        <v>18</v>
      </c>
      <c r="D86" s="6">
        <v>44926</v>
      </c>
      <c r="E86" s="4" t="s">
        <v>98</v>
      </c>
      <c r="F86" s="4" t="s">
        <v>20</v>
      </c>
      <c r="G86" s="5">
        <v>102370</v>
      </c>
      <c r="H86" s="4" t="s">
        <v>27</v>
      </c>
      <c r="I86" s="4" t="s">
        <v>27</v>
      </c>
      <c r="J86" s="4" t="s">
        <v>27</v>
      </c>
      <c r="K86" s="4" t="s">
        <v>27</v>
      </c>
      <c r="L86" s="5">
        <v>0</v>
      </c>
      <c r="M86" s="5">
        <v>0</v>
      </c>
    </row>
    <row r="87" spans="1:13" ht="30" customHeight="1" x14ac:dyDescent="0.3">
      <c r="A87" s="5">
        <v>26394824</v>
      </c>
      <c r="B87" s="4" t="s">
        <v>97</v>
      </c>
      <c r="C87" s="4" t="s">
        <v>18</v>
      </c>
      <c r="D87" s="6">
        <v>45291</v>
      </c>
      <c r="E87" s="4" t="s">
        <v>98</v>
      </c>
      <c r="F87" s="4" t="s">
        <v>20</v>
      </c>
      <c r="G87" s="5">
        <v>102370</v>
      </c>
      <c r="H87" s="4" t="s">
        <v>27</v>
      </c>
      <c r="I87" s="4" t="s">
        <v>27</v>
      </c>
      <c r="J87" s="4" t="s">
        <v>27</v>
      </c>
      <c r="K87" s="4" t="s">
        <v>27</v>
      </c>
      <c r="L87" s="5">
        <v>0</v>
      </c>
      <c r="M87" s="5">
        <v>0</v>
      </c>
    </row>
    <row r="88" spans="1:13" ht="30" customHeight="1" x14ac:dyDescent="0.3">
      <c r="A88" s="5">
        <v>29759798</v>
      </c>
      <c r="B88" s="4" t="s">
        <v>80</v>
      </c>
      <c r="C88" s="4" t="s">
        <v>18</v>
      </c>
      <c r="D88" s="6">
        <v>44926</v>
      </c>
      <c r="E88" s="4" t="s">
        <v>99</v>
      </c>
      <c r="F88" s="4" t="s">
        <v>20</v>
      </c>
      <c r="G88" s="5">
        <v>46857</v>
      </c>
      <c r="H88" s="5">
        <v>3804405.8</v>
      </c>
      <c r="I88" s="5">
        <v>1115007.3999999999</v>
      </c>
      <c r="J88" s="4" t="s">
        <v>27</v>
      </c>
      <c r="K88" s="4" t="s">
        <v>27</v>
      </c>
      <c r="L88" s="5">
        <v>0</v>
      </c>
      <c r="M88" s="5">
        <v>269.89999999999998</v>
      </c>
    </row>
    <row r="89" spans="1:13" ht="30" customHeight="1" x14ac:dyDescent="0.3">
      <c r="A89" s="5">
        <v>29759798</v>
      </c>
      <c r="B89" s="4" t="s">
        <v>80</v>
      </c>
      <c r="C89" s="4" t="s">
        <v>18</v>
      </c>
      <c r="D89" s="6">
        <v>45291</v>
      </c>
      <c r="E89" s="4" t="s">
        <v>99</v>
      </c>
      <c r="F89" s="4" t="s">
        <v>20</v>
      </c>
      <c r="G89" s="5">
        <v>46857</v>
      </c>
      <c r="H89" s="5">
        <v>3942150.9</v>
      </c>
      <c r="I89" s="5">
        <v>1155378.2</v>
      </c>
      <c r="J89" s="4" t="s">
        <v>27</v>
      </c>
      <c r="K89" s="4" t="s">
        <v>27</v>
      </c>
      <c r="L89" s="5">
        <v>0</v>
      </c>
      <c r="M89" s="5">
        <v>279.60000000000002</v>
      </c>
    </row>
    <row r="90" spans="1:13" ht="30" customHeight="1" x14ac:dyDescent="0.3">
      <c r="A90" s="5">
        <v>31040205</v>
      </c>
      <c r="B90" s="4" t="s">
        <v>100</v>
      </c>
      <c r="C90" s="4" t="s">
        <v>18</v>
      </c>
      <c r="D90" s="6">
        <v>44926</v>
      </c>
      <c r="E90" s="4" t="s">
        <v>101</v>
      </c>
      <c r="F90" s="4" t="s">
        <v>20</v>
      </c>
      <c r="G90" s="5">
        <v>24768</v>
      </c>
      <c r="H90" s="5">
        <v>699563.5</v>
      </c>
      <c r="I90" s="5">
        <v>205030.3</v>
      </c>
      <c r="J90" s="5">
        <v>1180833</v>
      </c>
      <c r="K90" s="5">
        <v>11808.3</v>
      </c>
      <c r="L90" s="5">
        <v>62.7</v>
      </c>
      <c r="M90" s="5">
        <v>49.6</v>
      </c>
    </row>
    <row r="91" spans="1:13" ht="30" customHeight="1" x14ac:dyDescent="0.3">
      <c r="A91" s="5">
        <v>31040205</v>
      </c>
      <c r="B91" s="4" t="s">
        <v>100</v>
      </c>
      <c r="C91" s="4" t="s">
        <v>18</v>
      </c>
      <c r="D91" s="6">
        <v>45291</v>
      </c>
      <c r="E91" s="4" t="s">
        <v>101</v>
      </c>
      <c r="F91" s="4" t="s">
        <v>20</v>
      </c>
      <c r="G91" s="5">
        <v>24768</v>
      </c>
      <c r="H91" s="4" t="s">
        <v>27</v>
      </c>
      <c r="I91" s="4" t="s">
        <v>27</v>
      </c>
      <c r="J91" s="5">
        <v>1199999</v>
      </c>
      <c r="K91" s="5">
        <v>12000</v>
      </c>
      <c r="L91" s="5">
        <v>63.7</v>
      </c>
      <c r="M91" s="4" t="s">
        <v>27</v>
      </c>
    </row>
    <row r="92" spans="1:13" ht="30" customHeight="1" x14ac:dyDescent="0.3">
      <c r="A92" s="5">
        <v>31936825</v>
      </c>
      <c r="B92" s="4" t="s">
        <v>102</v>
      </c>
      <c r="C92" s="4" t="s">
        <v>18</v>
      </c>
      <c r="D92" s="6">
        <v>44926</v>
      </c>
      <c r="E92" s="4" t="s">
        <v>103</v>
      </c>
      <c r="F92" s="4" t="s">
        <v>20</v>
      </c>
      <c r="G92" s="5">
        <v>49174</v>
      </c>
      <c r="H92" s="5">
        <v>-752038.3</v>
      </c>
      <c r="I92" s="5">
        <v>-220409.8</v>
      </c>
      <c r="J92" s="5">
        <v>993668</v>
      </c>
      <c r="K92" s="5">
        <v>9936.7000000000007</v>
      </c>
      <c r="L92" s="5">
        <v>52.8</v>
      </c>
      <c r="M92" s="4" t="s">
        <v>27</v>
      </c>
    </row>
    <row r="93" spans="1:13" ht="30" customHeight="1" x14ac:dyDescent="0.3">
      <c r="A93" s="5">
        <v>31936825</v>
      </c>
      <c r="B93" s="4" t="s">
        <v>102</v>
      </c>
      <c r="C93" s="4" t="s">
        <v>18</v>
      </c>
      <c r="D93" s="6">
        <v>45291</v>
      </c>
      <c r="E93" s="4" t="s">
        <v>103</v>
      </c>
      <c r="F93" s="4" t="s">
        <v>20</v>
      </c>
      <c r="G93" s="5">
        <v>49174</v>
      </c>
      <c r="H93" s="5">
        <v>-517726.1</v>
      </c>
      <c r="I93" s="5">
        <v>-151736.79999999999</v>
      </c>
      <c r="J93" s="5">
        <v>1033810</v>
      </c>
      <c r="K93" s="5">
        <v>10338.1</v>
      </c>
      <c r="L93" s="5">
        <v>54.9</v>
      </c>
      <c r="M93" s="4" t="s">
        <v>27</v>
      </c>
    </row>
    <row r="94" spans="1:13" ht="30" customHeight="1" x14ac:dyDescent="0.3">
      <c r="A94" s="5">
        <v>32499576</v>
      </c>
      <c r="B94" s="4" t="s">
        <v>104</v>
      </c>
      <c r="C94" s="4" t="s">
        <v>18</v>
      </c>
      <c r="D94" s="6">
        <v>44926</v>
      </c>
      <c r="E94" s="4" t="s">
        <v>105</v>
      </c>
      <c r="F94" s="4" t="s">
        <v>20</v>
      </c>
      <c r="G94" s="5">
        <v>4600</v>
      </c>
      <c r="H94" s="5">
        <v>27525.1</v>
      </c>
      <c r="I94" s="5">
        <v>8067.1</v>
      </c>
      <c r="J94" s="4" t="s">
        <v>27</v>
      </c>
      <c r="K94" s="4" t="s">
        <v>27</v>
      </c>
      <c r="L94" s="5">
        <v>0</v>
      </c>
      <c r="M94" s="5">
        <v>2</v>
      </c>
    </row>
    <row r="95" spans="1:13" ht="30" customHeight="1" x14ac:dyDescent="0.3">
      <c r="A95" s="5">
        <v>32499576</v>
      </c>
      <c r="B95" s="4" t="s">
        <v>104</v>
      </c>
      <c r="C95" s="4" t="s">
        <v>18</v>
      </c>
      <c r="D95" s="6">
        <v>45291</v>
      </c>
      <c r="E95" s="4" t="s">
        <v>105</v>
      </c>
      <c r="F95" s="4" t="s">
        <v>20</v>
      </c>
      <c r="G95" s="5">
        <v>4600</v>
      </c>
      <c r="H95" s="5">
        <v>18952.2</v>
      </c>
      <c r="I95" s="5">
        <v>5554.6</v>
      </c>
      <c r="J95" s="4" t="s">
        <v>27</v>
      </c>
      <c r="K95" s="4" t="s">
        <v>27</v>
      </c>
      <c r="L95" s="5">
        <v>0</v>
      </c>
      <c r="M95" s="5">
        <v>1.3</v>
      </c>
    </row>
    <row r="96" spans="1:13" ht="30" customHeight="1" x14ac:dyDescent="0.3">
      <c r="A96" s="5">
        <v>32499859</v>
      </c>
      <c r="B96" s="4" t="s">
        <v>106</v>
      </c>
      <c r="C96" s="4" t="s">
        <v>18</v>
      </c>
      <c r="D96" s="6">
        <v>44926</v>
      </c>
      <c r="E96" s="4" t="s">
        <v>107</v>
      </c>
      <c r="F96" s="4" t="s">
        <v>20</v>
      </c>
      <c r="G96" s="5">
        <v>2160</v>
      </c>
      <c r="H96" s="5">
        <v>46212.9</v>
      </c>
      <c r="I96" s="5">
        <v>13544.2</v>
      </c>
      <c r="J96" s="4" t="s">
        <v>27</v>
      </c>
      <c r="K96" s="4" t="s">
        <v>27</v>
      </c>
      <c r="L96" s="5">
        <v>0</v>
      </c>
      <c r="M96" s="5">
        <v>3.3</v>
      </c>
    </row>
    <row r="97" spans="1:13" ht="30" customHeight="1" x14ac:dyDescent="0.3">
      <c r="A97" s="5">
        <v>32499859</v>
      </c>
      <c r="B97" s="4" t="s">
        <v>106</v>
      </c>
      <c r="C97" s="4" t="s">
        <v>18</v>
      </c>
      <c r="D97" s="6">
        <v>45291</v>
      </c>
      <c r="E97" s="4" t="s">
        <v>107</v>
      </c>
      <c r="F97" s="4" t="s">
        <v>20</v>
      </c>
      <c r="G97" s="5">
        <v>2160</v>
      </c>
      <c r="H97" s="5">
        <v>57700.800000000003</v>
      </c>
      <c r="I97" s="5">
        <v>16911.099999999999</v>
      </c>
      <c r="J97" s="4" t="s">
        <v>27</v>
      </c>
      <c r="K97" s="4" t="s">
        <v>27</v>
      </c>
      <c r="L97" s="5">
        <v>0</v>
      </c>
      <c r="M97" s="5">
        <v>4.0999999999999996</v>
      </c>
    </row>
    <row r="98" spans="1:13" ht="30" customHeight="1" x14ac:dyDescent="0.3">
      <c r="A98" s="5">
        <v>32503106</v>
      </c>
      <c r="B98" s="4" t="s">
        <v>108</v>
      </c>
      <c r="C98" s="4" t="s">
        <v>18</v>
      </c>
      <c r="D98" s="6">
        <v>44926</v>
      </c>
      <c r="E98" s="4" t="s">
        <v>109</v>
      </c>
      <c r="F98" s="4" t="s">
        <v>20</v>
      </c>
      <c r="G98" s="5">
        <v>5600</v>
      </c>
      <c r="H98" s="5">
        <v>549815</v>
      </c>
      <c r="I98" s="5">
        <v>161141.5</v>
      </c>
      <c r="J98" s="5">
        <v>402653</v>
      </c>
      <c r="K98" s="5">
        <v>4026.5</v>
      </c>
      <c r="L98" s="5">
        <v>21.4</v>
      </c>
      <c r="M98" s="5">
        <v>39</v>
      </c>
    </row>
    <row r="99" spans="1:13" ht="30" customHeight="1" x14ac:dyDescent="0.3">
      <c r="A99" s="5">
        <v>32503106</v>
      </c>
      <c r="B99" s="4" t="s">
        <v>108</v>
      </c>
      <c r="C99" s="4" t="s">
        <v>18</v>
      </c>
      <c r="D99" s="6">
        <v>45291</v>
      </c>
      <c r="E99" s="4" t="s">
        <v>109</v>
      </c>
      <c r="F99" s="4" t="s">
        <v>20</v>
      </c>
      <c r="G99" s="5">
        <v>5600</v>
      </c>
      <c r="H99" s="5">
        <v>614314.80000000005</v>
      </c>
      <c r="I99" s="5">
        <v>180045.3</v>
      </c>
      <c r="J99" s="5">
        <v>1093911</v>
      </c>
      <c r="K99" s="5">
        <v>10939.1</v>
      </c>
      <c r="L99" s="5">
        <v>58.1</v>
      </c>
      <c r="M99" s="5">
        <v>43.6</v>
      </c>
    </row>
    <row r="100" spans="1:13" ht="30" customHeight="1" x14ac:dyDescent="0.3">
      <c r="A100" s="5">
        <v>32519593</v>
      </c>
      <c r="B100" s="4" t="s">
        <v>110</v>
      </c>
      <c r="C100" s="4" t="s">
        <v>18</v>
      </c>
      <c r="D100" s="6">
        <v>44926</v>
      </c>
      <c r="E100" s="4" t="s">
        <v>111</v>
      </c>
      <c r="F100" s="4" t="s">
        <v>20</v>
      </c>
      <c r="G100" s="5">
        <v>26808</v>
      </c>
      <c r="H100" s="4" t="s">
        <v>27</v>
      </c>
      <c r="I100" s="4" t="s">
        <v>27</v>
      </c>
      <c r="J100" s="4" t="s">
        <v>27</v>
      </c>
      <c r="K100" s="4" t="s">
        <v>27</v>
      </c>
      <c r="L100" s="5">
        <v>0</v>
      </c>
      <c r="M100" s="5">
        <v>0</v>
      </c>
    </row>
    <row r="101" spans="1:13" ht="30" customHeight="1" x14ac:dyDescent="0.3">
      <c r="A101" s="5">
        <v>32519593</v>
      </c>
      <c r="B101" s="4" t="s">
        <v>110</v>
      </c>
      <c r="C101" s="4" t="s">
        <v>18</v>
      </c>
      <c r="D101" s="6">
        <v>45291</v>
      </c>
      <c r="E101" s="4" t="s">
        <v>111</v>
      </c>
      <c r="F101" s="4" t="s">
        <v>20</v>
      </c>
      <c r="G101" s="5">
        <v>26808</v>
      </c>
      <c r="H101" s="4" t="s">
        <v>27</v>
      </c>
      <c r="I101" s="4" t="s">
        <v>27</v>
      </c>
      <c r="J101" s="4" t="s">
        <v>27</v>
      </c>
      <c r="K101" s="4" t="s">
        <v>27</v>
      </c>
      <c r="L101" s="5">
        <v>0</v>
      </c>
      <c r="M101" s="4" t="s">
        <v>27</v>
      </c>
    </row>
    <row r="102" spans="1:13" ht="30" customHeight="1" x14ac:dyDescent="0.3">
      <c r="A102" s="5">
        <v>32554599</v>
      </c>
      <c r="B102" s="4" t="s">
        <v>112</v>
      </c>
      <c r="C102" s="4" t="s">
        <v>18</v>
      </c>
      <c r="D102" s="6">
        <v>44926</v>
      </c>
      <c r="E102" s="4" t="s">
        <v>113</v>
      </c>
      <c r="F102" s="4" t="s">
        <v>20</v>
      </c>
      <c r="G102" s="5">
        <v>1411</v>
      </c>
      <c r="H102" s="5">
        <v>29528.7</v>
      </c>
      <c r="I102" s="5">
        <v>8654.4</v>
      </c>
      <c r="J102" s="5">
        <v>9693</v>
      </c>
      <c r="K102" s="5">
        <v>96.9</v>
      </c>
      <c r="L102" s="5">
        <v>0.5</v>
      </c>
      <c r="M102" s="5">
        <v>2.1</v>
      </c>
    </row>
    <row r="103" spans="1:13" ht="30" customHeight="1" x14ac:dyDescent="0.3">
      <c r="A103" s="5">
        <v>32554599</v>
      </c>
      <c r="B103" s="4" t="s">
        <v>112</v>
      </c>
      <c r="C103" s="4" t="s">
        <v>18</v>
      </c>
      <c r="D103" s="6">
        <v>45291</v>
      </c>
      <c r="E103" s="4" t="s">
        <v>113</v>
      </c>
      <c r="F103" s="4" t="s">
        <v>20</v>
      </c>
      <c r="G103" s="5">
        <v>1411</v>
      </c>
      <c r="H103" s="5">
        <v>19736.2</v>
      </c>
      <c r="I103" s="5">
        <v>5784.4</v>
      </c>
      <c r="J103" s="5">
        <v>9627</v>
      </c>
      <c r="K103" s="5">
        <v>96.3</v>
      </c>
      <c r="L103" s="5">
        <v>0.5</v>
      </c>
      <c r="M103" s="5">
        <v>1.4</v>
      </c>
    </row>
    <row r="104" spans="1:13" ht="30" customHeight="1" x14ac:dyDescent="0.3">
      <c r="A104" s="5">
        <v>32554602</v>
      </c>
      <c r="B104" s="4" t="s">
        <v>114</v>
      </c>
      <c r="C104" s="4" t="s">
        <v>18</v>
      </c>
      <c r="D104" s="6">
        <v>44926</v>
      </c>
      <c r="E104" s="4" t="s">
        <v>111</v>
      </c>
      <c r="F104" s="4" t="s">
        <v>20</v>
      </c>
      <c r="G104" s="5">
        <v>43000</v>
      </c>
      <c r="H104" s="4" t="s">
        <v>27</v>
      </c>
      <c r="I104" s="4" t="s">
        <v>27</v>
      </c>
      <c r="J104" s="4" t="s">
        <v>27</v>
      </c>
      <c r="K104" s="4" t="s">
        <v>27</v>
      </c>
      <c r="L104" s="5">
        <v>0</v>
      </c>
      <c r="M104" s="5">
        <v>0</v>
      </c>
    </row>
    <row r="105" spans="1:13" ht="30" customHeight="1" x14ac:dyDescent="0.3">
      <c r="A105" s="5">
        <v>32554602</v>
      </c>
      <c r="B105" s="4" t="s">
        <v>114</v>
      </c>
      <c r="C105" s="4" t="s">
        <v>18</v>
      </c>
      <c r="D105" s="6">
        <v>45291</v>
      </c>
      <c r="E105" s="4" t="s">
        <v>111</v>
      </c>
      <c r="F105" s="4" t="s">
        <v>20</v>
      </c>
      <c r="G105" s="5">
        <v>43000</v>
      </c>
      <c r="H105" s="4" t="s">
        <v>27</v>
      </c>
      <c r="I105" s="4" t="s">
        <v>27</v>
      </c>
      <c r="J105" s="4" t="s">
        <v>27</v>
      </c>
      <c r="K105" s="4" t="s">
        <v>27</v>
      </c>
      <c r="L105" s="5">
        <v>0</v>
      </c>
      <c r="M105" s="4" t="s">
        <v>27</v>
      </c>
    </row>
    <row r="106" spans="1:13" ht="30" customHeight="1" x14ac:dyDescent="0.3">
      <c r="A106" s="5">
        <v>32554623</v>
      </c>
      <c r="B106" s="4" t="s">
        <v>115</v>
      </c>
      <c r="C106" s="4" t="s">
        <v>18</v>
      </c>
      <c r="D106" s="6">
        <v>44926</v>
      </c>
      <c r="E106" s="4" t="s">
        <v>116</v>
      </c>
      <c r="F106" s="4" t="s">
        <v>20</v>
      </c>
      <c r="G106" s="5">
        <v>1653973</v>
      </c>
      <c r="H106" s="5">
        <v>359531.8</v>
      </c>
      <c r="I106" s="5">
        <v>105372.7</v>
      </c>
      <c r="J106" s="4" t="s">
        <v>27</v>
      </c>
      <c r="K106" s="4" t="s">
        <v>27</v>
      </c>
      <c r="L106" s="5">
        <v>0</v>
      </c>
      <c r="M106" s="5">
        <v>25.5</v>
      </c>
    </row>
    <row r="107" spans="1:13" ht="30" customHeight="1" x14ac:dyDescent="0.3">
      <c r="A107" s="5">
        <v>32554623</v>
      </c>
      <c r="B107" s="4" t="s">
        <v>115</v>
      </c>
      <c r="C107" s="4" t="s">
        <v>18</v>
      </c>
      <c r="D107" s="6">
        <v>45291</v>
      </c>
      <c r="E107" s="4" t="s">
        <v>116</v>
      </c>
      <c r="F107" s="4" t="s">
        <v>20</v>
      </c>
      <c r="G107" s="5">
        <v>1653973</v>
      </c>
      <c r="H107" s="5">
        <v>369823.2</v>
      </c>
      <c r="I107" s="5">
        <v>108389</v>
      </c>
      <c r="J107" s="4" t="s">
        <v>27</v>
      </c>
      <c r="K107" s="4" t="s">
        <v>27</v>
      </c>
      <c r="L107" s="5">
        <v>0</v>
      </c>
      <c r="M107" s="5">
        <v>26.2</v>
      </c>
    </row>
    <row r="108" spans="1:13" ht="30" customHeight="1" x14ac:dyDescent="0.3">
      <c r="A108" s="5">
        <v>32558045</v>
      </c>
      <c r="B108" s="4" t="s">
        <v>117</v>
      </c>
      <c r="C108" s="4" t="s">
        <v>18</v>
      </c>
      <c r="D108" s="6">
        <v>44926</v>
      </c>
      <c r="E108" s="4" t="s">
        <v>118</v>
      </c>
      <c r="F108" s="4" t="s">
        <v>20</v>
      </c>
      <c r="G108" s="5">
        <v>3840</v>
      </c>
      <c r="H108" s="5">
        <v>98157.4</v>
      </c>
      <c r="I108" s="5">
        <v>28768.3</v>
      </c>
      <c r="J108" s="4" t="s">
        <v>27</v>
      </c>
      <c r="K108" s="4" t="s">
        <v>27</v>
      </c>
      <c r="L108" s="5">
        <v>0</v>
      </c>
      <c r="M108" s="5">
        <v>7</v>
      </c>
    </row>
    <row r="109" spans="1:13" ht="30" customHeight="1" x14ac:dyDescent="0.3">
      <c r="A109" s="5">
        <v>32558045</v>
      </c>
      <c r="B109" s="4" t="s">
        <v>117</v>
      </c>
      <c r="C109" s="4" t="s">
        <v>18</v>
      </c>
      <c r="D109" s="6">
        <v>45291</v>
      </c>
      <c r="E109" s="4" t="s">
        <v>118</v>
      </c>
      <c r="F109" s="4" t="s">
        <v>20</v>
      </c>
      <c r="G109" s="5">
        <v>3840</v>
      </c>
      <c r="H109" s="5">
        <v>81519.600000000006</v>
      </c>
      <c r="I109" s="5">
        <v>23892</v>
      </c>
      <c r="J109" s="4" t="s">
        <v>27</v>
      </c>
      <c r="K109" s="4" t="s">
        <v>27</v>
      </c>
      <c r="L109" s="5">
        <v>0</v>
      </c>
      <c r="M109" s="5">
        <v>5.8</v>
      </c>
    </row>
    <row r="110" spans="1:13" ht="30" customHeight="1" x14ac:dyDescent="0.3">
      <c r="A110" s="5">
        <v>32566845</v>
      </c>
      <c r="B110" s="4" t="s">
        <v>119</v>
      </c>
      <c r="C110" s="4" t="s">
        <v>18</v>
      </c>
      <c r="D110" s="6">
        <v>44926</v>
      </c>
      <c r="E110" s="4" t="s">
        <v>120</v>
      </c>
      <c r="F110" s="4" t="s">
        <v>20</v>
      </c>
      <c r="G110" s="5">
        <v>800</v>
      </c>
      <c r="H110" s="5">
        <v>52495</v>
      </c>
      <c r="I110" s="5">
        <v>15385.4</v>
      </c>
      <c r="J110" s="5">
        <v>17942</v>
      </c>
      <c r="K110" s="5">
        <v>179.4</v>
      </c>
      <c r="L110" s="5">
        <v>1</v>
      </c>
      <c r="M110" s="5">
        <v>3.7</v>
      </c>
    </row>
    <row r="111" spans="1:13" ht="30" customHeight="1" x14ac:dyDescent="0.3">
      <c r="A111" s="5">
        <v>32566845</v>
      </c>
      <c r="B111" s="4" t="s">
        <v>119</v>
      </c>
      <c r="C111" s="4" t="s">
        <v>18</v>
      </c>
      <c r="D111" s="6">
        <v>45291</v>
      </c>
      <c r="E111" s="4" t="s">
        <v>120</v>
      </c>
      <c r="F111" s="4" t="s">
        <v>20</v>
      </c>
      <c r="G111" s="5">
        <v>800</v>
      </c>
      <c r="H111" s="5">
        <v>58877.5</v>
      </c>
      <c r="I111" s="5">
        <v>17256</v>
      </c>
      <c r="J111" s="5">
        <v>36295</v>
      </c>
      <c r="K111" s="5">
        <v>363</v>
      </c>
      <c r="L111" s="5">
        <v>1.9</v>
      </c>
      <c r="M111" s="5">
        <v>4.2</v>
      </c>
    </row>
    <row r="112" spans="1:13" ht="30" customHeight="1" x14ac:dyDescent="0.3">
      <c r="A112" s="5">
        <v>32574950</v>
      </c>
      <c r="B112" s="4" t="s">
        <v>121</v>
      </c>
      <c r="C112" s="4" t="s">
        <v>18</v>
      </c>
      <c r="D112" s="6">
        <v>44926</v>
      </c>
      <c r="E112" s="4" t="s">
        <v>122</v>
      </c>
      <c r="F112" s="4" t="s">
        <v>20</v>
      </c>
      <c r="G112" s="5">
        <v>2256</v>
      </c>
      <c r="H112" s="5">
        <v>38547.9</v>
      </c>
      <c r="I112" s="5">
        <v>11297.7</v>
      </c>
      <c r="J112" s="4" t="s">
        <v>27</v>
      </c>
      <c r="K112" s="4" t="s">
        <v>27</v>
      </c>
      <c r="L112" s="5">
        <v>0</v>
      </c>
      <c r="M112" s="5">
        <v>2.7</v>
      </c>
    </row>
    <row r="113" spans="1:13" ht="30" customHeight="1" x14ac:dyDescent="0.3">
      <c r="A113" s="5">
        <v>32574950</v>
      </c>
      <c r="B113" s="4" t="s">
        <v>121</v>
      </c>
      <c r="C113" s="4" t="s">
        <v>18</v>
      </c>
      <c r="D113" s="6">
        <v>45291</v>
      </c>
      <c r="E113" s="4" t="s">
        <v>122</v>
      </c>
      <c r="F113" s="4" t="s">
        <v>20</v>
      </c>
      <c r="G113" s="5">
        <v>2256</v>
      </c>
      <c r="H113" s="5">
        <v>31954.5</v>
      </c>
      <c r="I113" s="5">
        <v>9365.2999999999993</v>
      </c>
      <c r="J113" s="4" t="s">
        <v>27</v>
      </c>
      <c r="K113" s="4" t="s">
        <v>27</v>
      </c>
      <c r="L113" s="5">
        <v>0</v>
      </c>
      <c r="M113" s="5">
        <v>2.2999999999999998</v>
      </c>
    </row>
    <row r="114" spans="1:13" ht="30" customHeight="1" x14ac:dyDescent="0.3">
      <c r="A114" s="5">
        <v>32583074</v>
      </c>
      <c r="B114" s="4" t="s">
        <v>123</v>
      </c>
      <c r="C114" s="4" t="s">
        <v>18</v>
      </c>
      <c r="D114" s="6">
        <v>44926</v>
      </c>
      <c r="E114" s="4" t="s">
        <v>124</v>
      </c>
      <c r="F114" s="4" t="s">
        <v>20</v>
      </c>
      <c r="G114" s="5">
        <v>520000</v>
      </c>
      <c r="H114" s="5">
        <v>30958700.100000001</v>
      </c>
      <c r="I114" s="5">
        <v>9073474.9000000004</v>
      </c>
      <c r="J114" s="5">
        <v>18657456.699999999</v>
      </c>
      <c r="K114" s="5">
        <v>186574.6</v>
      </c>
      <c r="L114" s="5">
        <v>991</v>
      </c>
      <c r="M114" s="5">
        <v>2196</v>
      </c>
    </row>
    <row r="115" spans="1:13" ht="30" customHeight="1" x14ac:dyDescent="0.3">
      <c r="A115" s="5">
        <v>32583074</v>
      </c>
      <c r="B115" s="4" t="s">
        <v>123</v>
      </c>
      <c r="C115" s="4" t="s">
        <v>18</v>
      </c>
      <c r="D115" s="6">
        <v>45291</v>
      </c>
      <c r="E115" s="4" t="s">
        <v>124</v>
      </c>
      <c r="F115" s="4" t="s">
        <v>20</v>
      </c>
      <c r="G115" s="5">
        <v>520000</v>
      </c>
      <c r="H115" s="5">
        <v>28338282.600000001</v>
      </c>
      <c r="I115" s="5">
        <v>8305474.5</v>
      </c>
      <c r="J115" s="5">
        <v>20993772.699999999</v>
      </c>
      <c r="K115" s="5">
        <v>209937.7</v>
      </c>
      <c r="L115" s="5">
        <v>1115.0999999999999</v>
      </c>
      <c r="M115" s="5">
        <v>2010.2</v>
      </c>
    </row>
    <row r="116" spans="1:13" ht="30" customHeight="1" x14ac:dyDescent="0.3">
      <c r="A116" s="5">
        <v>32967793</v>
      </c>
      <c r="B116" s="4" t="s">
        <v>125</v>
      </c>
      <c r="C116" s="4" t="s">
        <v>18</v>
      </c>
      <c r="D116" s="6">
        <v>44926</v>
      </c>
      <c r="E116" s="4" t="s">
        <v>126</v>
      </c>
      <c r="F116" s="4" t="s">
        <v>20</v>
      </c>
      <c r="G116" s="5">
        <v>15840</v>
      </c>
      <c r="H116" s="5">
        <v>38246.9</v>
      </c>
      <c r="I116" s="5">
        <v>11209.5</v>
      </c>
      <c r="J116" s="5">
        <v>437156</v>
      </c>
      <c r="K116" s="5">
        <v>4371.6000000000004</v>
      </c>
      <c r="L116" s="5">
        <v>23.2</v>
      </c>
      <c r="M116" s="4" t="s">
        <v>27</v>
      </c>
    </row>
    <row r="117" spans="1:13" ht="30" customHeight="1" x14ac:dyDescent="0.3">
      <c r="A117" s="5">
        <v>32967793</v>
      </c>
      <c r="B117" s="4" t="s">
        <v>125</v>
      </c>
      <c r="C117" s="4" t="s">
        <v>18</v>
      </c>
      <c r="D117" s="6">
        <v>45291</v>
      </c>
      <c r="E117" s="4" t="s">
        <v>126</v>
      </c>
      <c r="F117" s="4" t="s">
        <v>20</v>
      </c>
      <c r="G117" s="5">
        <v>15840</v>
      </c>
      <c r="H117" s="5">
        <v>45321.7</v>
      </c>
      <c r="I117" s="5">
        <v>13283</v>
      </c>
      <c r="J117" s="5">
        <v>314794</v>
      </c>
      <c r="K117" s="5">
        <v>3147.9</v>
      </c>
      <c r="L117" s="5">
        <v>16.7</v>
      </c>
      <c r="M117" s="4" t="s">
        <v>27</v>
      </c>
    </row>
  </sheetData>
  <sheetProtection sheet="1" objects="1" scenarios="1" selectLockedCells="1" selectUnlockedCells="1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BF3F5-F42D-4B20-8164-FD1418478ED4}">
  <dimension ref="A1:H70"/>
  <sheetViews>
    <sheetView workbookViewId="0"/>
  </sheetViews>
  <sheetFormatPr defaultRowHeight="14.4" x14ac:dyDescent="0.3"/>
  <cols>
    <col min="1" max="7" width="20" customWidth="1"/>
    <col min="8" max="8" width="14" style="32" bestFit="1" customWidth="1"/>
  </cols>
  <sheetData>
    <row r="1" spans="1:7" x14ac:dyDescent="0.3">
      <c r="A1" s="15" t="s">
        <v>167</v>
      </c>
    </row>
    <row r="2" spans="1:7" ht="15.6" x14ac:dyDescent="0.3">
      <c r="A2" s="1" t="s">
        <v>0</v>
      </c>
    </row>
    <row r="3" spans="1:7" x14ac:dyDescent="0.3">
      <c r="A3" s="2" t="s">
        <v>127</v>
      </c>
    </row>
    <row r="4" spans="1:7" x14ac:dyDescent="0.3">
      <c r="A4" s="2" t="s">
        <v>128</v>
      </c>
    </row>
    <row r="5" spans="1:7" x14ac:dyDescent="0.3">
      <c r="A5" s="2" t="s">
        <v>3</v>
      </c>
    </row>
    <row r="6" spans="1:7" ht="15" thickBot="1" x14ac:dyDescent="0.35">
      <c r="A6" s="2" t="s">
        <v>132</v>
      </c>
    </row>
    <row r="7" spans="1:7" ht="60" customHeight="1" x14ac:dyDescent="0.3">
      <c r="A7" s="59" t="s">
        <v>4</v>
      </c>
      <c r="B7" s="60" t="s">
        <v>5</v>
      </c>
      <c r="C7" s="60" t="s">
        <v>7</v>
      </c>
      <c r="D7" s="60" t="s">
        <v>8</v>
      </c>
      <c r="E7" s="60" t="s">
        <v>10</v>
      </c>
      <c r="F7" s="60" t="s">
        <v>15</v>
      </c>
      <c r="G7" s="61" t="s">
        <v>16</v>
      </c>
    </row>
    <row r="8" spans="1:7" ht="30" customHeight="1" x14ac:dyDescent="0.3">
      <c r="A8" s="62">
        <v>2673745</v>
      </c>
      <c r="B8" s="4" t="s">
        <v>17</v>
      </c>
      <c r="C8" s="6">
        <v>45291</v>
      </c>
      <c r="D8" s="4" t="s">
        <v>19</v>
      </c>
      <c r="E8" s="5">
        <v>24000</v>
      </c>
      <c r="F8" s="5">
        <v>51.4</v>
      </c>
      <c r="G8" s="63">
        <v>46.1</v>
      </c>
    </row>
    <row r="9" spans="1:7" ht="30" customHeight="1" x14ac:dyDescent="0.3">
      <c r="A9" s="62">
        <v>2800011</v>
      </c>
      <c r="B9" s="4" t="s">
        <v>21</v>
      </c>
      <c r="C9" s="6">
        <v>45291</v>
      </c>
      <c r="D9" s="4" t="s">
        <v>22</v>
      </c>
      <c r="E9" s="5">
        <v>6372</v>
      </c>
      <c r="F9" s="5">
        <v>8.3000000000000007</v>
      </c>
      <c r="G9" s="63">
        <v>21.6</v>
      </c>
    </row>
    <row r="10" spans="1:7" ht="30" customHeight="1" x14ac:dyDescent="0.3">
      <c r="A10" s="62">
        <v>2800015</v>
      </c>
      <c r="B10" s="4" t="s">
        <v>23</v>
      </c>
      <c r="C10" s="6">
        <v>45291</v>
      </c>
      <c r="D10" s="4" t="s">
        <v>24</v>
      </c>
      <c r="E10" s="5">
        <v>26000</v>
      </c>
      <c r="F10" s="5">
        <v>79.2</v>
      </c>
      <c r="G10" s="63">
        <v>55.2</v>
      </c>
    </row>
    <row r="11" spans="1:7" ht="30" customHeight="1" x14ac:dyDescent="0.3">
      <c r="A11" s="62">
        <v>2800017</v>
      </c>
      <c r="B11" s="4" t="s">
        <v>25</v>
      </c>
      <c r="C11" s="6">
        <v>45291</v>
      </c>
      <c r="D11" s="4" t="s">
        <v>26</v>
      </c>
      <c r="E11" s="5">
        <v>17300</v>
      </c>
      <c r="F11" s="5">
        <v>31.5</v>
      </c>
      <c r="G11" s="64" t="s">
        <v>27</v>
      </c>
    </row>
    <row r="12" spans="1:7" ht="30" customHeight="1" x14ac:dyDescent="0.3">
      <c r="A12" s="62">
        <v>2800023</v>
      </c>
      <c r="B12" s="4" t="s">
        <v>28</v>
      </c>
      <c r="C12" s="6">
        <v>45291</v>
      </c>
      <c r="D12" s="4" t="s">
        <v>29</v>
      </c>
      <c r="E12" s="5">
        <v>15000</v>
      </c>
      <c r="F12" s="5">
        <v>41.6</v>
      </c>
      <c r="G12" s="63">
        <v>51.1</v>
      </c>
    </row>
    <row r="13" spans="1:7" ht="30" customHeight="1" x14ac:dyDescent="0.3">
      <c r="A13" s="62">
        <v>2800027</v>
      </c>
      <c r="B13" s="4" t="s">
        <v>129</v>
      </c>
      <c r="C13" s="6">
        <v>45291</v>
      </c>
      <c r="D13" s="4" t="s">
        <v>31</v>
      </c>
      <c r="E13" s="5">
        <v>20000</v>
      </c>
      <c r="F13" s="7">
        <v>0.5</v>
      </c>
      <c r="G13" s="65">
        <v>2.1</v>
      </c>
    </row>
    <row r="14" spans="1:7" ht="30" customHeight="1" x14ac:dyDescent="0.3">
      <c r="A14" s="62">
        <v>2800029</v>
      </c>
      <c r="B14" s="4" t="s">
        <v>32</v>
      </c>
      <c r="C14" s="6">
        <v>45291</v>
      </c>
      <c r="D14" s="4" t="s">
        <v>33</v>
      </c>
      <c r="E14" s="5">
        <v>15000</v>
      </c>
      <c r="F14" s="5">
        <v>53.4</v>
      </c>
      <c r="G14" s="63">
        <v>115.3</v>
      </c>
    </row>
    <row r="15" spans="1:7" ht="30" customHeight="1" x14ac:dyDescent="0.3">
      <c r="A15" s="62">
        <v>2800035</v>
      </c>
      <c r="B15" s="4" t="s">
        <v>34</v>
      </c>
      <c r="C15" s="6">
        <v>45291</v>
      </c>
      <c r="D15" s="4" t="s">
        <v>35</v>
      </c>
      <c r="E15" s="5">
        <v>300517</v>
      </c>
      <c r="F15" s="5">
        <v>272.7</v>
      </c>
      <c r="G15" s="63">
        <v>183.1</v>
      </c>
    </row>
    <row r="16" spans="1:7" ht="30" customHeight="1" x14ac:dyDescent="0.3">
      <c r="A16" s="62">
        <v>2800039</v>
      </c>
      <c r="B16" s="4" t="s">
        <v>36</v>
      </c>
      <c r="C16" s="6">
        <v>45291</v>
      </c>
      <c r="D16" s="4" t="s">
        <v>37</v>
      </c>
      <c r="E16" s="5">
        <v>10220</v>
      </c>
      <c r="F16" s="5">
        <v>7</v>
      </c>
      <c r="G16" s="63">
        <v>31</v>
      </c>
    </row>
    <row r="17" spans="1:7" ht="30" customHeight="1" x14ac:dyDescent="0.3">
      <c r="A17" s="62">
        <v>2800043</v>
      </c>
      <c r="B17" s="4" t="s">
        <v>38</v>
      </c>
      <c r="C17" s="6">
        <v>45291</v>
      </c>
      <c r="D17" s="4" t="s">
        <v>39</v>
      </c>
      <c r="E17" s="5">
        <v>22000</v>
      </c>
      <c r="F17" s="5">
        <v>29.2</v>
      </c>
      <c r="G17" s="64" t="s">
        <v>27</v>
      </c>
    </row>
    <row r="18" spans="1:7" ht="30" customHeight="1" x14ac:dyDescent="0.3">
      <c r="A18" s="62">
        <v>2800047</v>
      </c>
      <c r="B18" s="4" t="s">
        <v>40</v>
      </c>
      <c r="C18" s="6">
        <v>45291</v>
      </c>
      <c r="D18" s="4" t="s">
        <v>41</v>
      </c>
      <c r="E18" s="5">
        <v>22000</v>
      </c>
      <c r="F18" s="5">
        <v>32.6</v>
      </c>
      <c r="G18" s="63">
        <v>35.200000000000003</v>
      </c>
    </row>
    <row r="19" spans="1:7" ht="30" customHeight="1" x14ac:dyDescent="0.3">
      <c r="A19" s="62">
        <v>2800061</v>
      </c>
      <c r="B19" s="4" t="s">
        <v>42</v>
      </c>
      <c r="C19" s="6">
        <v>45291</v>
      </c>
      <c r="D19" s="4" t="s">
        <v>43</v>
      </c>
      <c r="E19" s="5">
        <v>6162</v>
      </c>
      <c r="F19" s="5">
        <v>15.3</v>
      </c>
      <c r="G19" s="63">
        <v>12.2</v>
      </c>
    </row>
    <row r="20" spans="1:7" ht="30" customHeight="1" x14ac:dyDescent="0.3">
      <c r="A20" s="62">
        <v>2800065</v>
      </c>
      <c r="B20" s="4" t="s">
        <v>44</v>
      </c>
      <c r="C20" s="6">
        <v>45291</v>
      </c>
      <c r="D20" s="4" t="s">
        <v>45</v>
      </c>
      <c r="E20" s="5">
        <v>6000</v>
      </c>
      <c r="F20" s="5">
        <v>20</v>
      </c>
      <c r="G20" s="64" t="s">
        <v>27</v>
      </c>
    </row>
    <row r="21" spans="1:7" ht="30" customHeight="1" x14ac:dyDescent="0.3">
      <c r="A21" s="62">
        <v>2800069</v>
      </c>
      <c r="B21" s="4" t="s">
        <v>46</v>
      </c>
      <c r="C21" s="6">
        <v>45291</v>
      </c>
      <c r="D21" s="4" t="s">
        <v>47</v>
      </c>
      <c r="E21" s="5">
        <v>5785</v>
      </c>
      <c r="F21" s="5">
        <v>11.8</v>
      </c>
      <c r="G21" s="63">
        <v>11.2</v>
      </c>
    </row>
    <row r="22" spans="1:7" ht="30" customHeight="1" x14ac:dyDescent="0.3">
      <c r="A22" s="62">
        <v>2800073</v>
      </c>
      <c r="B22" s="4" t="s">
        <v>48</v>
      </c>
      <c r="C22" s="6">
        <v>45291</v>
      </c>
      <c r="D22" s="4" t="s">
        <v>49</v>
      </c>
      <c r="E22" s="5">
        <v>12456</v>
      </c>
      <c r="F22" s="5">
        <v>21.9</v>
      </c>
      <c r="G22" s="64" t="s">
        <v>27</v>
      </c>
    </row>
    <row r="23" spans="1:7" ht="30" customHeight="1" x14ac:dyDescent="0.3">
      <c r="A23" s="62">
        <v>2800081</v>
      </c>
      <c r="B23" s="4" t="s">
        <v>50</v>
      </c>
      <c r="C23" s="6">
        <v>45291</v>
      </c>
      <c r="D23" s="4" t="s">
        <v>51</v>
      </c>
      <c r="E23" s="5">
        <v>1483</v>
      </c>
      <c r="F23" s="5">
        <v>3.7</v>
      </c>
      <c r="G23" s="63">
        <v>8.3000000000000007</v>
      </c>
    </row>
    <row r="24" spans="1:7" ht="30" customHeight="1" x14ac:dyDescent="0.3">
      <c r="A24" s="62">
        <v>2800087</v>
      </c>
      <c r="B24" s="4" t="s">
        <v>52</v>
      </c>
      <c r="C24" s="6">
        <v>45291</v>
      </c>
      <c r="D24" s="4" t="s">
        <v>53</v>
      </c>
      <c r="E24" s="5">
        <v>6460</v>
      </c>
      <c r="F24" s="5">
        <v>16.600000000000001</v>
      </c>
      <c r="G24" s="63">
        <v>17.5</v>
      </c>
    </row>
    <row r="25" spans="1:7" ht="30" customHeight="1" x14ac:dyDescent="0.3">
      <c r="A25" s="62">
        <v>2800095</v>
      </c>
      <c r="B25" s="4" t="s">
        <v>54</v>
      </c>
      <c r="C25" s="6">
        <v>45291</v>
      </c>
      <c r="D25" s="4" t="s">
        <v>55</v>
      </c>
      <c r="E25" s="5">
        <v>9812</v>
      </c>
      <c r="F25" s="5">
        <v>19.8</v>
      </c>
      <c r="G25" s="63">
        <v>12.8</v>
      </c>
    </row>
    <row r="26" spans="1:7" ht="30" customHeight="1" x14ac:dyDescent="0.3">
      <c r="A26" s="62">
        <v>2800103</v>
      </c>
      <c r="B26" s="4" t="s">
        <v>56</v>
      </c>
      <c r="C26" s="6">
        <v>45291</v>
      </c>
      <c r="D26" s="4" t="s">
        <v>57</v>
      </c>
      <c r="E26" s="5">
        <v>11501</v>
      </c>
      <c r="F26" s="5">
        <v>25.1</v>
      </c>
      <c r="G26" s="64" t="s">
        <v>27</v>
      </c>
    </row>
    <row r="27" spans="1:7" ht="30" customHeight="1" x14ac:dyDescent="0.3">
      <c r="A27" s="62">
        <v>2800109</v>
      </c>
      <c r="B27" s="4" t="s">
        <v>58</v>
      </c>
      <c r="C27" s="6">
        <v>45291</v>
      </c>
      <c r="D27" s="4" t="s">
        <v>59</v>
      </c>
      <c r="E27" s="5">
        <v>9450</v>
      </c>
      <c r="F27" s="5">
        <v>7.1</v>
      </c>
      <c r="G27" s="63">
        <v>12.4</v>
      </c>
    </row>
    <row r="28" spans="1:7" ht="30" customHeight="1" x14ac:dyDescent="0.3">
      <c r="A28" s="62">
        <v>2800123</v>
      </c>
      <c r="B28" s="4" t="s">
        <v>60</v>
      </c>
      <c r="C28" s="6">
        <v>45291</v>
      </c>
      <c r="D28" s="4" t="s">
        <v>61</v>
      </c>
      <c r="E28" s="5">
        <v>9500</v>
      </c>
      <c r="F28" s="5">
        <v>5.0999999999999996</v>
      </c>
      <c r="G28" s="63">
        <v>19.5</v>
      </c>
    </row>
    <row r="29" spans="1:7" ht="30" customHeight="1" x14ac:dyDescent="0.3">
      <c r="A29" s="62">
        <v>2800125</v>
      </c>
      <c r="B29" s="4" t="s">
        <v>62</v>
      </c>
      <c r="C29" s="6">
        <v>45291</v>
      </c>
      <c r="D29" s="4" t="s">
        <v>63</v>
      </c>
      <c r="E29" s="5">
        <v>21000</v>
      </c>
      <c r="F29" s="5">
        <v>49</v>
      </c>
      <c r="G29" s="63">
        <v>60.1</v>
      </c>
    </row>
    <row r="30" spans="1:7" ht="30" customHeight="1" x14ac:dyDescent="0.3">
      <c r="A30" s="62">
        <v>2800131</v>
      </c>
      <c r="B30" s="4" t="s">
        <v>64</v>
      </c>
      <c r="C30" s="6">
        <v>45291</v>
      </c>
      <c r="D30" s="4" t="s">
        <v>65</v>
      </c>
      <c r="E30" s="5">
        <v>22000</v>
      </c>
      <c r="F30" s="5">
        <v>64.8</v>
      </c>
      <c r="G30" s="64" t="s">
        <v>27</v>
      </c>
    </row>
    <row r="31" spans="1:7" ht="30" customHeight="1" x14ac:dyDescent="0.3">
      <c r="A31" s="62">
        <v>2800133</v>
      </c>
      <c r="B31" s="4" t="s">
        <v>66</v>
      </c>
      <c r="C31" s="6">
        <v>45291</v>
      </c>
      <c r="D31" s="4" t="s">
        <v>67</v>
      </c>
      <c r="E31" s="5">
        <v>2048</v>
      </c>
      <c r="F31" s="5">
        <v>2.1</v>
      </c>
      <c r="G31" s="63">
        <v>3.4</v>
      </c>
    </row>
    <row r="32" spans="1:7" ht="30" customHeight="1" x14ac:dyDescent="0.3">
      <c r="A32" s="62">
        <v>2800135</v>
      </c>
      <c r="B32" s="4" t="s">
        <v>68</v>
      </c>
      <c r="C32" s="6">
        <v>45291</v>
      </c>
      <c r="D32" s="4" t="s">
        <v>69</v>
      </c>
      <c r="E32" s="5">
        <v>12701</v>
      </c>
      <c r="F32" s="5">
        <v>26.8</v>
      </c>
      <c r="G32" s="63">
        <v>54.5</v>
      </c>
    </row>
    <row r="33" spans="1:7" ht="30" customHeight="1" x14ac:dyDescent="0.3">
      <c r="A33" s="62">
        <v>2800137</v>
      </c>
      <c r="B33" s="4" t="s">
        <v>70</v>
      </c>
      <c r="C33" s="6">
        <v>45291</v>
      </c>
      <c r="D33" s="4" t="s">
        <v>71</v>
      </c>
      <c r="E33" s="5">
        <v>6251</v>
      </c>
      <c r="F33" s="5">
        <v>3.5</v>
      </c>
      <c r="G33" s="63">
        <v>0.2</v>
      </c>
    </row>
    <row r="34" spans="1:7" ht="30" customHeight="1" x14ac:dyDescent="0.3">
      <c r="A34" s="62">
        <v>2800141</v>
      </c>
      <c r="B34" s="4" t="s">
        <v>72</v>
      </c>
      <c r="C34" s="6">
        <v>45291</v>
      </c>
      <c r="D34" s="4" t="s">
        <v>73</v>
      </c>
      <c r="E34" s="5">
        <v>30000</v>
      </c>
      <c r="F34" s="5">
        <v>64</v>
      </c>
      <c r="G34" s="63">
        <v>66.5</v>
      </c>
    </row>
    <row r="35" spans="1:7" ht="30" customHeight="1" x14ac:dyDescent="0.3">
      <c r="A35" s="62">
        <v>2800147</v>
      </c>
      <c r="B35" s="4" t="s">
        <v>74</v>
      </c>
      <c r="C35" s="6">
        <v>45291</v>
      </c>
      <c r="D35" s="4" t="s">
        <v>75</v>
      </c>
      <c r="E35" s="5">
        <v>60000</v>
      </c>
      <c r="F35" s="5">
        <v>62.5</v>
      </c>
      <c r="G35" s="63">
        <v>133.1</v>
      </c>
    </row>
    <row r="36" spans="1:7" ht="30" customHeight="1" x14ac:dyDescent="0.3">
      <c r="A36" s="62">
        <v>2800154</v>
      </c>
      <c r="B36" s="4" t="s">
        <v>130</v>
      </c>
      <c r="C36" s="6">
        <v>45291</v>
      </c>
      <c r="D36" s="4" t="s">
        <v>77</v>
      </c>
      <c r="E36" s="5">
        <v>17424</v>
      </c>
      <c r="F36" s="8">
        <v>36.700000000000003</v>
      </c>
      <c r="G36" s="66">
        <v>47.2</v>
      </c>
    </row>
    <row r="37" spans="1:7" ht="30" customHeight="1" x14ac:dyDescent="0.3">
      <c r="A37" s="62">
        <v>2800158</v>
      </c>
      <c r="B37" s="4" t="s">
        <v>78</v>
      </c>
      <c r="C37" s="6">
        <v>45291</v>
      </c>
      <c r="D37" s="4" t="s">
        <v>79</v>
      </c>
      <c r="E37" s="5">
        <v>20123</v>
      </c>
      <c r="F37" s="4" t="s">
        <v>27</v>
      </c>
      <c r="G37" s="64" t="s">
        <v>27</v>
      </c>
    </row>
    <row r="38" spans="1:7" ht="30" customHeight="1" x14ac:dyDescent="0.3">
      <c r="A38" s="62">
        <v>2967956</v>
      </c>
      <c r="B38" s="4" t="s">
        <v>80</v>
      </c>
      <c r="C38" s="6">
        <v>45291</v>
      </c>
      <c r="D38" s="4" t="s">
        <v>81</v>
      </c>
      <c r="E38" s="5">
        <v>46857</v>
      </c>
      <c r="F38" s="4" t="s">
        <v>27</v>
      </c>
      <c r="G38" s="64" t="s">
        <v>27</v>
      </c>
    </row>
    <row r="39" spans="1:7" ht="30" customHeight="1" x14ac:dyDescent="0.3">
      <c r="A39" s="62">
        <v>2967962</v>
      </c>
      <c r="B39" s="4" t="s">
        <v>82</v>
      </c>
      <c r="C39" s="6">
        <v>45291</v>
      </c>
      <c r="D39" s="4" t="s">
        <v>83</v>
      </c>
      <c r="E39" s="5">
        <v>3840</v>
      </c>
      <c r="F39" s="5">
        <v>0</v>
      </c>
      <c r="G39" s="63">
        <v>6.3</v>
      </c>
    </row>
    <row r="40" spans="1:7" ht="30" customHeight="1" x14ac:dyDescent="0.3">
      <c r="A40" s="62">
        <v>2967964</v>
      </c>
      <c r="B40" s="4" t="s">
        <v>84</v>
      </c>
      <c r="C40" s="6">
        <v>45291</v>
      </c>
      <c r="D40" s="4" t="s">
        <v>85</v>
      </c>
      <c r="E40" s="5">
        <v>3220</v>
      </c>
      <c r="F40" s="5">
        <v>0</v>
      </c>
      <c r="G40" s="63">
        <v>18.3</v>
      </c>
    </row>
    <row r="41" spans="1:7" ht="30" customHeight="1" x14ac:dyDescent="0.3">
      <c r="A41" s="62">
        <v>2967966</v>
      </c>
      <c r="B41" s="4" t="s">
        <v>86</v>
      </c>
      <c r="C41" s="6">
        <v>45291</v>
      </c>
      <c r="D41" s="4" t="s">
        <v>87</v>
      </c>
      <c r="E41" s="5">
        <v>12560</v>
      </c>
      <c r="F41" s="5">
        <v>0</v>
      </c>
      <c r="G41" s="64" t="s">
        <v>27</v>
      </c>
    </row>
    <row r="42" spans="1:7" ht="30" customHeight="1" x14ac:dyDescent="0.3">
      <c r="A42" s="62">
        <v>2967968</v>
      </c>
      <c r="B42" s="4" t="s">
        <v>88</v>
      </c>
      <c r="C42" s="6">
        <v>45291</v>
      </c>
      <c r="D42" s="4" t="s">
        <v>85</v>
      </c>
      <c r="E42" s="5">
        <v>8600</v>
      </c>
      <c r="F42" s="4" t="s">
        <v>27</v>
      </c>
      <c r="G42" s="64" t="s">
        <v>27</v>
      </c>
    </row>
    <row r="43" spans="1:7" ht="30" customHeight="1" x14ac:dyDescent="0.3">
      <c r="A43" s="62">
        <v>2967976</v>
      </c>
      <c r="B43" s="4" t="s">
        <v>89</v>
      </c>
      <c r="C43" s="6">
        <v>45291</v>
      </c>
      <c r="D43" s="4" t="s">
        <v>90</v>
      </c>
      <c r="E43" s="5">
        <v>13100</v>
      </c>
      <c r="F43" s="5">
        <v>0</v>
      </c>
      <c r="G43" s="63">
        <v>37.6</v>
      </c>
    </row>
    <row r="44" spans="1:7" ht="30" customHeight="1" x14ac:dyDescent="0.3">
      <c r="A44" s="62">
        <v>2968006</v>
      </c>
      <c r="B44" s="4" t="s">
        <v>91</v>
      </c>
      <c r="C44" s="6">
        <v>45291</v>
      </c>
      <c r="D44" s="4" t="s">
        <v>92</v>
      </c>
      <c r="E44" s="5">
        <v>18124</v>
      </c>
      <c r="F44" s="5">
        <v>35.299999999999997</v>
      </c>
      <c r="G44" s="63">
        <v>9.8000000000000007</v>
      </c>
    </row>
    <row r="45" spans="1:7" ht="30" customHeight="1" x14ac:dyDescent="0.3">
      <c r="A45" s="62">
        <v>3500790</v>
      </c>
      <c r="B45" s="4" t="s">
        <v>93</v>
      </c>
      <c r="C45" s="6">
        <v>45291</v>
      </c>
      <c r="D45" s="4" t="s">
        <v>94</v>
      </c>
      <c r="E45" s="5">
        <v>0</v>
      </c>
      <c r="F45" s="4" t="s">
        <v>27</v>
      </c>
      <c r="G45" s="64" t="s">
        <v>27</v>
      </c>
    </row>
    <row r="46" spans="1:7" ht="30" customHeight="1" x14ac:dyDescent="0.3">
      <c r="A46" s="62">
        <v>8993864</v>
      </c>
      <c r="B46" s="4" t="s">
        <v>95</v>
      </c>
      <c r="C46" s="6">
        <v>45291</v>
      </c>
      <c r="D46" s="4" t="s">
        <v>96</v>
      </c>
      <c r="E46" s="5">
        <v>31600</v>
      </c>
      <c r="F46" s="5">
        <v>70.599999999999994</v>
      </c>
      <c r="G46" s="63">
        <v>163.19999999999999</v>
      </c>
    </row>
    <row r="47" spans="1:7" ht="30" customHeight="1" x14ac:dyDescent="0.3">
      <c r="A47" s="62">
        <v>26394824</v>
      </c>
      <c r="B47" s="4" t="s">
        <v>97</v>
      </c>
      <c r="C47" s="6">
        <v>45291</v>
      </c>
      <c r="D47" s="4" t="s">
        <v>98</v>
      </c>
      <c r="E47" s="5">
        <v>102370</v>
      </c>
      <c r="F47" s="5">
        <v>0</v>
      </c>
      <c r="G47" s="63">
        <v>0</v>
      </c>
    </row>
    <row r="48" spans="1:7" ht="30" customHeight="1" x14ac:dyDescent="0.3">
      <c r="A48" s="62">
        <v>29759798</v>
      </c>
      <c r="B48" s="4" t="s">
        <v>80</v>
      </c>
      <c r="C48" s="6">
        <v>45291</v>
      </c>
      <c r="D48" s="4" t="s">
        <v>99</v>
      </c>
      <c r="E48" s="5">
        <v>46857</v>
      </c>
      <c r="F48" s="5">
        <v>0</v>
      </c>
      <c r="G48" s="63">
        <v>279.60000000000002</v>
      </c>
    </row>
    <row r="49" spans="1:7" ht="30" customHeight="1" x14ac:dyDescent="0.3">
      <c r="A49" s="62">
        <v>31040205</v>
      </c>
      <c r="B49" s="4" t="s">
        <v>100</v>
      </c>
      <c r="C49" s="6">
        <v>45291</v>
      </c>
      <c r="D49" s="4" t="s">
        <v>101</v>
      </c>
      <c r="E49" s="5">
        <v>24768</v>
      </c>
      <c r="F49" s="9">
        <v>62.7</v>
      </c>
      <c r="G49" s="67">
        <v>49.6</v>
      </c>
    </row>
    <row r="50" spans="1:7" ht="30" customHeight="1" x14ac:dyDescent="0.3">
      <c r="A50" s="62">
        <v>31936825</v>
      </c>
      <c r="B50" s="4" t="s">
        <v>102</v>
      </c>
      <c r="C50" s="6">
        <v>45291</v>
      </c>
      <c r="D50" s="4" t="s">
        <v>103</v>
      </c>
      <c r="E50" s="5">
        <v>49174</v>
      </c>
      <c r="F50" s="5">
        <v>54.9</v>
      </c>
      <c r="G50" s="64" t="s">
        <v>27</v>
      </c>
    </row>
    <row r="51" spans="1:7" ht="30" customHeight="1" x14ac:dyDescent="0.3">
      <c r="A51" s="62">
        <v>32499576</v>
      </c>
      <c r="B51" s="4" t="s">
        <v>104</v>
      </c>
      <c r="C51" s="6">
        <v>45291</v>
      </c>
      <c r="D51" s="4" t="s">
        <v>105</v>
      </c>
      <c r="E51" s="5">
        <v>4600</v>
      </c>
      <c r="F51" s="5">
        <v>0</v>
      </c>
      <c r="G51" s="63">
        <v>1.3</v>
      </c>
    </row>
    <row r="52" spans="1:7" ht="30" customHeight="1" x14ac:dyDescent="0.3">
      <c r="A52" s="62">
        <v>32499859</v>
      </c>
      <c r="B52" s="4" t="s">
        <v>106</v>
      </c>
      <c r="C52" s="6">
        <v>45291</v>
      </c>
      <c r="D52" s="4" t="s">
        <v>107</v>
      </c>
      <c r="E52" s="5">
        <v>2160</v>
      </c>
      <c r="F52" s="5">
        <v>0</v>
      </c>
      <c r="G52" s="63">
        <v>4.0999999999999996</v>
      </c>
    </row>
    <row r="53" spans="1:7" ht="30" customHeight="1" x14ac:dyDescent="0.3">
      <c r="A53" s="62">
        <v>32503106</v>
      </c>
      <c r="B53" s="4" t="s">
        <v>108</v>
      </c>
      <c r="C53" s="6">
        <v>45291</v>
      </c>
      <c r="D53" s="4" t="s">
        <v>109</v>
      </c>
      <c r="E53" s="5">
        <v>5600</v>
      </c>
      <c r="F53" s="5">
        <v>58.1</v>
      </c>
      <c r="G53" s="63">
        <v>43.6</v>
      </c>
    </row>
    <row r="54" spans="1:7" ht="30" customHeight="1" x14ac:dyDescent="0.3">
      <c r="A54" s="62">
        <v>32519593</v>
      </c>
      <c r="B54" s="4" t="s">
        <v>110</v>
      </c>
      <c r="C54" s="6">
        <v>45291</v>
      </c>
      <c r="D54" s="4" t="s">
        <v>111</v>
      </c>
      <c r="E54" s="5">
        <v>26808</v>
      </c>
      <c r="F54" s="5">
        <v>0</v>
      </c>
      <c r="G54" s="64">
        <v>0</v>
      </c>
    </row>
    <row r="55" spans="1:7" ht="30" customHeight="1" x14ac:dyDescent="0.3">
      <c r="A55" s="62">
        <v>32554599</v>
      </c>
      <c r="B55" s="4" t="s">
        <v>112</v>
      </c>
      <c r="C55" s="6">
        <v>45291</v>
      </c>
      <c r="D55" s="4" t="s">
        <v>113</v>
      </c>
      <c r="E55" s="5">
        <v>1411</v>
      </c>
      <c r="F55" s="5">
        <v>0.5</v>
      </c>
      <c r="G55" s="63">
        <v>1.4</v>
      </c>
    </row>
    <row r="56" spans="1:7" ht="30" customHeight="1" x14ac:dyDescent="0.3">
      <c r="A56" s="62">
        <v>32554602</v>
      </c>
      <c r="B56" s="4" t="s">
        <v>114</v>
      </c>
      <c r="C56" s="6">
        <v>45291</v>
      </c>
      <c r="D56" s="4" t="s">
        <v>111</v>
      </c>
      <c r="E56" s="5">
        <v>43000</v>
      </c>
      <c r="F56" s="5">
        <v>0</v>
      </c>
      <c r="G56" s="64">
        <v>0</v>
      </c>
    </row>
    <row r="57" spans="1:7" ht="30" customHeight="1" x14ac:dyDescent="0.3">
      <c r="A57" s="62">
        <v>32554623</v>
      </c>
      <c r="B57" s="4" t="s">
        <v>115</v>
      </c>
      <c r="C57" s="6">
        <v>45291</v>
      </c>
      <c r="D57" s="4" t="s">
        <v>116</v>
      </c>
      <c r="E57" s="5">
        <v>1653973</v>
      </c>
      <c r="F57" s="5">
        <v>0</v>
      </c>
      <c r="G57" s="63">
        <v>26.2</v>
      </c>
    </row>
    <row r="58" spans="1:7" ht="30" customHeight="1" x14ac:dyDescent="0.3">
      <c r="A58" s="62">
        <v>32558045</v>
      </c>
      <c r="B58" s="4" t="s">
        <v>117</v>
      </c>
      <c r="C58" s="6">
        <v>45291</v>
      </c>
      <c r="D58" s="4" t="s">
        <v>118</v>
      </c>
      <c r="E58" s="5">
        <v>3840</v>
      </c>
      <c r="F58" s="5">
        <v>0</v>
      </c>
      <c r="G58" s="63">
        <v>5.8</v>
      </c>
    </row>
    <row r="59" spans="1:7" ht="30" customHeight="1" x14ac:dyDescent="0.3">
      <c r="A59" s="62">
        <v>32566845</v>
      </c>
      <c r="B59" s="4" t="s">
        <v>119</v>
      </c>
      <c r="C59" s="6">
        <v>45291</v>
      </c>
      <c r="D59" s="4" t="s">
        <v>120</v>
      </c>
      <c r="E59" s="5">
        <v>800</v>
      </c>
      <c r="F59" s="5">
        <v>1.9</v>
      </c>
      <c r="G59" s="63">
        <v>4.2</v>
      </c>
    </row>
    <row r="60" spans="1:7" ht="30" customHeight="1" x14ac:dyDescent="0.3">
      <c r="A60" s="62">
        <v>32574950</v>
      </c>
      <c r="B60" s="4" t="s">
        <v>121</v>
      </c>
      <c r="C60" s="6">
        <v>45291</v>
      </c>
      <c r="D60" s="4" t="s">
        <v>122</v>
      </c>
      <c r="E60" s="5">
        <v>2256</v>
      </c>
      <c r="F60" s="5">
        <v>0</v>
      </c>
      <c r="G60" s="63">
        <v>2.2999999999999998</v>
      </c>
    </row>
    <row r="61" spans="1:7" ht="30" customHeight="1" x14ac:dyDescent="0.3">
      <c r="A61" s="62">
        <v>32583074</v>
      </c>
      <c r="B61" s="4" t="s">
        <v>123</v>
      </c>
      <c r="C61" s="6">
        <v>45291</v>
      </c>
      <c r="D61" s="4" t="s">
        <v>124</v>
      </c>
      <c r="E61" s="5">
        <v>520000</v>
      </c>
      <c r="F61" s="5">
        <v>1115.0999999999999</v>
      </c>
      <c r="G61" s="63">
        <v>2010.2</v>
      </c>
    </row>
    <row r="62" spans="1:7" ht="30" customHeight="1" thickBot="1" x14ac:dyDescent="0.35">
      <c r="A62" s="62">
        <v>32967793</v>
      </c>
      <c r="B62" s="4" t="s">
        <v>125</v>
      </c>
      <c r="C62" s="6">
        <v>45291</v>
      </c>
      <c r="D62" s="11" t="s">
        <v>126</v>
      </c>
      <c r="E62" s="10">
        <v>15840</v>
      </c>
      <c r="F62" s="10">
        <v>16.7</v>
      </c>
      <c r="G62" s="68" t="s">
        <v>27</v>
      </c>
    </row>
    <row r="63" spans="1:7" ht="15" thickBot="1" x14ac:dyDescent="0.35">
      <c r="A63" s="69"/>
      <c r="B63" s="70"/>
      <c r="C63" s="70"/>
      <c r="D63" s="71" t="s">
        <v>153</v>
      </c>
      <c r="E63" s="72">
        <f>SUM(E2:E62)</f>
        <v>3389923</v>
      </c>
      <c r="F63" s="73">
        <f>SUM(F8:F62)</f>
        <v>2479</v>
      </c>
      <c r="G63" s="74">
        <f>SUM(G8:G62)</f>
        <v>3663.1</v>
      </c>
    </row>
    <row r="64" spans="1:7" s="32" customFormat="1" x14ac:dyDescent="0.3">
      <c r="D64" s="57"/>
    </row>
    <row r="65" spans="4:4" s="32" customFormat="1" x14ac:dyDescent="0.3"/>
    <row r="66" spans="4:4" s="32" customFormat="1" x14ac:dyDescent="0.3"/>
    <row r="67" spans="4:4" s="32" customFormat="1" x14ac:dyDescent="0.3">
      <c r="D67" s="58"/>
    </row>
    <row r="68" spans="4:4" s="32" customFormat="1" x14ac:dyDescent="0.3"/>
    <row r="69" spans="4:4" s="32" customFormat="1" x14ac:dyDescent="0.3"/>
    <row r="70" spans="4:4" s="32" customFormat="1" x14ac:dyDescent="0.3"/>
  </sheetData>
  <sheetProtection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AC32-04A6-4CD6-97B9-2CA02C82979A}">
  <dimension ref="A1:H19"/>
  <sheetViews>
    <sheetView workbookViewId="0"/>
  </sheetViews>
  <sheetFormatPr defaultRowHeight="14.4" x14ac:dyDescent="0.3"/>
  <cols>
    <col min="2" max="2" width="17.33203125" bestFit="1" customWidth="1"/>
    <col min="3" max="3" width="39.33203125" bestFit="1" customWidth="1"/>
    <col min="4" max="4" width="42.6640625" bestFit="1" customWidth="1"/>
    <col min="5" max="5" width="44.21875" style="13" bestFit="1" customWidth="1"/>
    <col min="6" max="6" width="42.6640625" bestFit="1" customWidth="1"/>
    <col min="7" max="7" width="43.21875" style="14" bestFit="1" customWidth="1"/>
  </cols>
  <sheetData>
    <row r="1" spans="1:7" x14ac:dyDescent="0.3">
      <c r="A1" s="15" t="s">
        <v>167</v>
      </c>
    </row>
    <row r="2" spans="1:7" ht="15" thickBot="1" x14ac:dyDescent="0.35">
      <c r="A2" s="15"/>
    </row>
    <row r="3" spans="1:7" ht="15" thickBot="1" x14ac:dyDescent="0.35">
      <c r="A3" s="15"/>
      <c r="B3" s="19" t="s">
        <v>145</v>
      </c>
      <c r="C3" s="20" t="s">
        <v>146</v>
      </c>
      <c r="D3" s="49" t="s">
        <v>147</v>
      </c>
    </row>
    <row r="4" spans="1:7" x14ac:dyDescent="0.3">
      <c r="A4" s="15"/>
      <c r="B4" s="23">
        <v>191</v>
      </c>
      <c r="C4" s="16" t="s">
        <v>148</v>
      </c>
      <c r="D4" s="54">
        <v>18900</v>
      </c>
    </row>
    <row r="5" spans="1:7" x14ac:dyDescent="0.3">
      <c r="A5" s="15"/>
      <c r="B5" s="45">
        <v>187</v>
      </c>
      <c r="C5" s="12" t="s">
        <v>149</v>
      </c>
      <c r="D5" s="55">
        <v>14700</v>
      </c>
    </row>
    <row r="6" spans="1:7" x14ac:dyDescent="0.3">
      <c r="A6" s="15"/>
      <c r="B6" s="45">
        <v>252</v>
      </c>
      <c r="C6" s="12" t="s">
        <v>150</v>
      </c>
      <c r="D6" s="55">
        <v>19600</v>
      </c>
    </row>
    <row r="7" spans="1:7" ht="15" thickBot="1" x14ac:dyDescent="0.35">
      <c r="A7" s="15"/>
      <c r="B7" s="24">
        <f>SUM(B4:B6)</f>
        <v>630</v>
      </c>
      <c r="C7" s="26"/>
      <c r="D7" s="56">
        <f>SUM(D4:D6)</f>
        <v>53200</v>
      </c>
    </row>
    <row r="8" spans="1:7" ht="15" thickBot="1" x14ac:dyDescent="0.35">
      <c r="A8" s="15"/>
    </row>
    <row r="9" spans="1:7" ht="15" thickBot="1" x14ac:dyDescent="0.35">
      <c r="B9" s="19" t="s">
        <v>133</v>
      </c>
      <c r="C9" s="20" t="s">
        <v>136</v>
      </c>
      <c r="D9" s="20" t="s">
        <v>134</v>
      </c>
      <c r="E9" s="21" t="s">
        <v>137</v>
      </c>
      <c r="F9" s="20" t="s">
        <v>135</v>
      </c>
      <c r="G9" s="22" t="s">
        <v>138</v>
      </c>
    </row>
    <row r="10" spans="1:7" x14ac:dyDescent="0.3">
      <c r="B10" s="23" t="s">
        <v>131</v>
      </c>
      <c r="C10" s="17">
        <v>32970</v>
      </c>
      <c r="D10" s="16">
        <v>630</v>
      </c>
      <c r="E10" s="18">
        <f>C10/D10</f>
        <v>52.333333333333336</v>
      </c>
      <c r="F10" s="16">
        <v>62</v>
      </c>
      <c r="G10" s="17">
        <f>E10*F10</f>
        <v>3244.666666666667</v>
      </c>
    </row>
    <row r="11" spans="1:7" ht="15" thickBot="1" x14ac:dyDescent="0.35">
      <c r="B11" s="24" t="s">
        <v>139</v>
      </c>
      <c r="C11" s="25">
        <v>655774</v>
      </c>
      <c r="D11" s="26">
        <v>630</v>
      </c>
      <c r="E11" s="27">
        <f>C11/D11</f>
        <v>1040.911111111111</v>
      </c>
      <c r="F11" s="26">
        <v>62</v>
      </c>
      <c r="G11" s="25">
        <f>E11*F11</f>
        <v>64536.488888888882</v>
      </c>
    </row>
    <row r="12" spans="1:7" ht="15" thickBot="1" x14ac:dyDescent="0.35">
      <c r="B12" s="32"/>
      <c r="C12" s="30"/>
      <c r="D12" s="32"/>
      <c r="E12" s="42"/>
      <c r="F12" s="32"/>
      <c r="G12" s="43"/>
    </row>
    <row r="13" spans="1:7" ht="15" thickBot="1" x14ac:dyDescent="0.35">
      <c r="B13" s="19" t="s">
        <v>133</v>
      </c>
      <c r="C13" s="20" t="s">
        <v>155</v>
      </c>
      <c r="D13" s="20" t="s">
        <v>156</v>
      </c>
      <c r="E13" s="44" t="s">
        <v>154</v>
      </c>
      <c r="F13" s="20" t="s">
        <v>157</v>
      </c>
      <c r="G13" s="44" t="s">
        <v>154</v>
      </c>
    </row>
    <row r="14" spans="1:7" x14ac:dyDescent="0.3">
      <c r="B14" s="23" t="s">
        <v>131</v>
      </c>
      <c r="C14" s="17">
        <f>'HPWH Calculations'!$F$63+'HPWH Calculations'!$G$63</f>
        <v>6142.1</v>
      </c>
      <c r="D14" s="16">
        <f>$C14*0.5</f>
        <v>3071.05</v>
      </c>
      <c r="E14" s="47">
        <f>D14*1</f>
        <v>3071.05</v>
      </c>
      <c r="F14" s="16">
        <f>$C14*0.7</f>
        <v>4299.47</v>
      </c>
      <c r="G14" s="47">
        <f>F14*1</f>
        <v>4299.47</v>
      </c>
    </row>
    <row r="15" spans="1:7" ht="15" thickBot="1" x14ac:dyDescent="0.35">
      <c r="B15" s="24" t="s">
        <v>139</v>
      </c>
      <c r="C15" s="25">
        <f>'HPWH Calculations'!$F$63+'HPWH Calculations'!$G$63</f>
        <v>6142.1</v>
      </c>
      <c r="D15" s="26">
        <f>$C15*0.5</f>
        <v>3071.05</v>
      </c>
      <c r="E15" s="46">
        <f>D15*25</f>
        <v>76776.25</v>
      </c>
      <c r="F15" s="26">
        <f>$C15*0.7</f>
        <v>4299.47</v>
      </c>
      <c r="G15" s="46">
        <f>F15*25</f>
        <v>107486.75</v>
      </c>
    </row>
    <row r="16" spans="1:7" ht="15" thickBot="1" x14ac:dyDescent="0.35">
      <c r="B16" s="32"/>
      <c r="C16" s="30"/>
      <c r="D16" s="32"/>
      <c r="E16" s="42"/>
      <c r="F16" s="32"/>
      <c r="G16" s="43"/>
    </row>
    <row r="17" spans="2:8" ht="15" thickBot="1" x14ac:dyDescent="0.35">
      <c r="B17" s="19" t="s">
        <v>133</v>
      </c>
      <c r="C17" s="20" t="s">
        <v>136</v>
      </c>
      <c r="D17" s="20" t="s">
        <v>152</v>
      </c>
      <c r="E17" s="21" t="s">
        <v>151</v>
      </c>
      <c r="F17" s="21" t="s">
        <v>158</v>
      </c>
      <c r="G17" s="44" t="s">
        <v>163</v>
      </c>
      <c r="H17" s="14"/>
    </row>
    <row r="18" spans="2:8" x14ac:dyDescent="0.3">
      <c r="B18" s="23" t="s">
        <v>131</v>
      </c>
      <c r="C18" s="17">
        <v>32970</v>
      </c>
      <c r="D18" s="17">
        <f>D7</f>
        <v>53200</v>
      </c>
      <c r="E18" s="18">
        <f>C18/D18</f>
        <v>0.61973684210526314</v>
      </c>
      <c r="F18" s="48">
        <f>'HPWH Calculations'!$E$63</f>
        <v>3389923</v>
      </c>
      <c r="G18" s="50">
        <f>E18*F18</f>
        <v>2100860.1749999998</v>
      </c>
      <c r="H18" s="14"/>
    </row>
    <row r="19" spans="2:8" ht="15" thickBot="1" x14ac:dyDescent="0.35">
      <c r="B19" s="24" t="s">
        <v>139</v>
      </c>
      <c r="C19" s="25">
        <v>655774</v>
      </c>
      <c r="D19" s="25">
        <f>D7</f>
        <v>53200</v>
      </c>
      <c r="E19" s="51">
        <f>C19/D19</f>
        <v>12.326578947368422</v>
      </c>
      <c r="F19" s="52">
        <f>'HPWH Calculations'!$E$63</f>
        <v>3389923</v>
      </c>
      <c r="G19" s="53">
        <f>E19*F19</f>
        <v>41786153.484999999</v>
      </c>
      <c r="H19" s="14"/>
    </row>
  </sheetData>
  <sheetProtection sheet="1" objects="1" scenarios="1" selectLockedCells="1" selectUnlockedCells="1"/>
  <pageMargins left="0.7" right="0.7" top="0.75" bottom="0.75" header="0.3" footer="0.3"/>
  <pageSetup orientation="portrait" r:id="rId1"/>
  <ignoredErrors>
    <ignoredError sqref="F14:F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9588D-3966-4AC1-A85B-06CBAA55DE8F}">
  <dimension ref="A1:E10"/>
  <sheetViews>
    <sheetView workbookViewId="0"/>
  </sheetViews>
  <sheetFormatPr defaultRowHeight="14.4" x14ac:dyDescent="0.3"/>
  <cols>
    <col min="1" max="1" width="32.77734375" bestFit="1" customWidth="1"/>
    <col min="2" max="2" width="32.77734375" customWidth="1"/>
    <col min="3" max="3" width="38.77734375" bestFit="1" customWidth="1"/>
    <col min="4" max="4" width="47.88671875" bestFit="1" customWidth="1"/>
    <col min="5" max="5" width="49.77734375" style="29" bestFit="1" customWidth="1"/>
  </cols>
  <sheetData>
    <row r="1" spans="1:5" x14ac:dyDescent="0.3">
      <c r="A1" s="15" t="s">
        <v>166</v>
      </c>
      <c r="B1" s="15"/>
      <c r="C1" s="15"/>
    </row>
    <row r="2" spans="1:5" ht="15" thickBot="1" x14ac:dyDescent="0.35"/>
    <row r="3" spans="1:5" ht="15" thickBot="1" x14ac:dyDescent="0.35">
      <c r="A3" s="19" t="s">
        <v>133</v>
      </c>
      <c r="B3" s="28" t="s">
        <v>141</v>
      </c>
      <c r="C3" s="28" t="s">
        <v>140</v>
      </c>
      <c r="D3" s="20" t="s">
        <v>142</v>
      </c>
      <c r="E3" s="34" t="s">
        <v>137</v>
      </c>
    </row>
    <row r="4" spans="1:5" ht="15" thickBot="1" x14ac:dyDescent="0.35">
      <c r="A4" s="35" t="s">
        <v>131</v>
      </c>
      <c r="B4" s="36" t="s">
        <v>161</v>
      </c>
      <c r="C4" s="37">
        <v>49999997</v>
      </c>
      <c r="D4" s="38">
        <f>'PCAP Calculations'!G10</f>
        <v>3244.666666666667</v>
      </c>
      <c r="E4" s="39">
        <f>C4/D4</f>
        <v>15409.902506677623</v>
      </c>
    </row>
    <row r="5" spans="1:5" ht="15" thickBot="1" x14ac:dyDescent="0.35">
      <c r="A5" s="32"/>
      <c r="B5" s="32"/>
      <c r="C5" s="33"/>
      <c r="D5" s="30"/>
      <c r="E5" s="31"/>
    </row>
    <row r="6" spans="1:5" ht="15" thickBot="1" x14ac:dyDescent="0.35">
      <c r="A6" s="19" t="s">
        <v>133</v>
      </c>
      <c r="B6" s="28" t="s">
        <v>141</v>
      </c>
      <c r="C6" s="28" t="s">
        <v>144</v>
      </c>
      <c r="D6" s="20" t="s">
        <v>159</v>
      </c>
      <c r="E6" s="34" t="s">
        <v>160</v>
      </c>
    </row>
    <row r="7" spans="1:5" ht="15" thickBot="1" x14ac:dyDescent="0.35">
      <c r="A7" s="19" t="s">
        <v>131</v>
      </c>
      <c r="B7" s="20" t="s">
        <v>143</v>
      </c>
      <c r="C7" s="41">
        <v>1684035.38</v>
      </c>
      <c r="D7" s="21">
        <f>'PCAP Calculations'!E14</f>
        <v>3071.05</v>
      </c>
      <c r="E7" s="39">
        <f>C7/D7</f>
        <v>548.35817717067448</v>
      </c>
    </row>
    <row r="8" spans="1:5" ht="15" thickBot="1" x14ac:dyDescent="0.35">
      <c r="A8" s="35"/>
      <c r="B8" s="40"/>
      <c r="C8" s="40"/>
      <c r="D8" s="40"/>
      <c r="E8" s="39"/>
    </row>
    <row r="9" spans="1:5" ht="15" thickBot="1" x14ac:dyDescent="0.35">
      <c r="A9" s="19" t="s">
        <v>133</v>
      </c>
      <c r="B9" s="28" t="s">
        <v>141</v>
      </c>
      <c r="C9" s="28" t="s">
        <v>140</v>
      </c>
      <c r="D9" s="44" t="s">
        <v>164</v>
      </c>
      <c r="E9" s="34" t="s">
        <v>165</v>
      </c>
    </row>
    <row r="10" spans="1:5" ht="15" thickBot="1" x14ac:dyDescent="0.35">
      <c r="A10" s="35" t="s">
        <v>131</v>
      </c>
      <c r="B10" s="36" t="s">
        <v>162</v>
      </c>
      <c r="C10" s="37">
        <v>49999997</v>
      </c>
      <c r="D10" s="38">
        <f>'PCAP Calculations'!G18</f>
        <v>2100860.1749999998</v>
      </c>
      <c r="E10" s="39">
        <f>C10/D10</f>
        <v>23.799773823595853</v>
      </c>
    </row>
  </sheetData>
  <sheetProtection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B9690C650B345B468B46005D9536F" ma:contentTypeVersion="20" ma:contentTypeDescription="Create a new document." ma:contentTypeScope="" ma:versionID="03c32e5ee59af570e656fa507570ef97">
  <xsd:schema xmlns:xsd="http://www.w3.org/2001/XMLSchema" xmlns:xs="http://www.w3.org/2001/XMLSchema" xmlns:p="http://schemas.microsoft.com/office/2006/metadata/properties" xmlns:ns3="2b656576-1881-4096-88c4-4f9a141d8ff7" xmlns:ns4="bd66b60c-6f72-4dde-b450-204215a24464" targetNamespace="http://schemas.microsoft.com/office/2006/metadata/properties" ma:root="true" ma:fieldsID="71bdc5987b11c267567b8a9c4f32fa29" ns3:_="" ns4:_="">
    <xsd:import namespace="2b656576-1881-4096-88c4-4f9a141d8ff7"/>
    <xsd:import namespace="bd66b60c-6f72-4dde-b450-204215a2446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Time" minOccurs="0"/>
                <xsd:element ref="ns3:LastSharedByUser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56576-1881-4096-88c4-4f9a141d8f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66b60c-6f72-4dde-b450-204215a244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d66b60c-6f72-4dde-b450-204215a2446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75314A-7074-4C90-B93B-AE93CA6452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656576-1881-4096-88c4-4f9a141d8ff7"/>
    <ds:schemaRef ds:uri="bd66b60c-6f72-4dde-b450-204215a244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1C7D04-019F-4ED6-9FF9-318C4787F6E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d66b60c-6f72-4dde-b450-204215a24464"/>
    <ds:schemaRef ds:uri="http://purl.org/dc/terms/"/>
    <ds:schemaRef ds:uri="http://schemas.openxmlformats.org/package/2006/metadata/core-properties"/>
    <ds:schemaRef ds:uri="2b656576-1881-4096-88c4-4f9a141d8ff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219959-678C-4F31-B254-6001CF1059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ESPM Information and Metrics</vt:lpstr>
      <vt:lpstr>HPWH Calculations</vt:lpstr>
      <vt:lpstr>PCAP Calculations</vt:lpstr>
      <vt:lpstr>Cost Effectiveness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Boland, Carol</cp:lastModifiedBy>
  <cp:revision/>
  <dcterms:created xsi:type="dcterms:W3CDTF">2024-02-29T05:58:20Z</dcterms:created>
  <dcterms:modified xsi:type="dcterms:W3CDTF">2024-03-31T19:04:13Z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0x0101000D8B9690C650B345B468B46005D9536F</vt:lpwstr>
  </property>
</Properties>
</file>