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311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sustainablestrategies-my.sharepoint.com/personal/debra_figueroa_strategiesdc_com/Documents/CPRG/Application_/Technical Spreadhseets /"/>
    </mc:Choice>
  </mc:AlternateContent>
  <xr:revisionPtr revIDLastSave="0" documentId="8_{72F10EAD-8392-FB43-BBAA-46C96B553404}" xr6:coauthVersionLast="47" xr6:coauthVersionMax="47" xr10:uidLastSave="{00000000-0000-0000-0000-000000000000}"/>
  <bookViews>
    <workbookView xWindow="0" yWindow="760" windowWidth="30240" windowHeight="17080" xr2:uid="{B17B2D96-E4FC-4340-8D13-6D8EBBEFA804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25" i="1" l="1"/>
  <c r="I25" i="1"/>
  <c r="E25" i="1"/>
  <c r="F25" i="1"/>
  <c r="G25" i="1"/>
  <c r="H25" i="1"/>
  <c r="D25" i="1"/>
  <c r="D29" i="1"/>
  <c r="I30" i="1"/>
  <c r="I32" i="1"/>
  <c r="S14" i="1"/>
  <c r="E32" i="1"/>
  <c r="D32" i="1"/>
  <c r="F29" i="1"/>
  <c r="H30" i="1"/>
  <c r="N12" i="1"/>
  <c r="J30" i="1"/>
  <c r="J32" i="1"/>
  <c r="I29" i="1"/>
  <c r="E30" i="1"/>
  <c r="F30" i="1"/>
  <c r="G30" i="1"/>
  <c r="G32" i="1" s="1"/>
  <c r="D30" i="1"/>
  <c r="J29" i="1"/>
  <c r="E29" i="1"/>
  <c r="G29" i="1"/>
  <c r="H29" i="1"/>
  <c r="M25" i="1"/>
  <c r="T21" i="1" s="1"/>
  <c r="T22" i="1" s="1"/>
  <c r="M24" i="1"/>
  <c r="S21" i="1" s="1"/>
  <c r="S22" i="1" s="1"/>
  <c r="O12" i="1"/>
  <c r="P12" i="1"/>
  <c r="Q12" i="1"/>
  <c r="R12" i="1"/>
  <c r="S12" i="1"/>
  <c r="T12" i="1"/>
  <c r="H32" i="1" l="1"/>
  <c r="F32" i="1"/>
  <c r="S13" i="1"/>
  <c r="T13" i="1"/>
  <c r="T14" i="1" s="1"/>
</calcChain>
</file>

<file path=xl/sharedStrings.xml><?xml version="1.0" encoding="utf-8"?>
<sst xmlns="http://schemas.openxmlformats.org/spreadsheetml/2006/main" count="34" uniqueCount="28">
  <si>
    <t>Year</t>
  </si>
  <si>
    <t>Measure 1 Emissions Reductions MT/CO2e</t>
  </si>
  <si>
    <r>
      <t>Measure 2 Emissions Reductions MT/CO</t>
    </r>
    <r>
      <rPr>
        <b/>
        <sz val="6.5"/>
        <color rgb="FF000000"/>
        <rFont val="Times New Roman"/>
        <family val="1"/>
      </rPr>
      <t>2</t>
    </r>
    <r>
      <rPr>
        <b/>
        <sz val="10"/>
        <color rgb="FF000000"/>
        <rFont val="Times New Roman"/>
        <family val="1"/>
      </rPr>
      <t>e</t>
    </r>
  </si>
  <si>
    <r>
      <t>Total Emissions Reductions MT/CO</t>
    </r>
    <r>
      <rPr>
        <b/>
        <sz val="6.5"/>
        <color rgb="FF000000"/>
        <rFont val="Times New Roman"/>
        <family val="1"/>
      </rPr>
      <t>2</t>
    </r>
    <r>
      <rPr>
        <b/>
        <sz val="10"/>
        <color rgb="FF000000"/>
        <rFont val="Times New Roman"/>
        <family val="1"/>
      </rPr>
      <t>e</t>
    </r>
  </si>
  <si>
    <t>Sarasota </t>
  </si>
  <si>
    <t>Orange</t>
  </si>
  <si>
    <t>Jacksonville </t>
  </si>
  <si>
    <t>Tampa</t>
  </si>
  <si>
    <t>GHG Measure 1 EEET </t>
  </si>
  <si>
    <t>2025-2030</t>
  </si>
  <si>
    <t>2025-2050</t>
  </si>
  <si>
    <t>Households Served:</t>
  </si>
  <si>
    <t>Annual Bill Savings ($):</t>
  </si>
  <si>
    <t>Annual Emissions Reduction (tons CO2e):</t>
  </si>
  <si>
    <t>Measure 2 LSSHPB</t>
  </si>
  <si>
    <t>Buildings Served:</t>
  </si>
  <si>
    <t>Annual Solar Bill Savings ($):</t>
  </si>
  <si>
    <t>Annual Energy Efficiency Savings ($):</t>
  </si>
  <si>
    <t>Total Annual Savings ($):</t>
  </si>
  <si>
    <t>Energy saving</t>
  </si>
  <si>
    <t>Solar</t>
  </si>
  <si>
    <t>EE</t>
  </si>
  <si>
    <t>Total</t>
  </si>
  <si>
    <t>CO2 reductions</t>
  </si>
  <si>
    <t>measure1/measure 2 ratio from Sarasota</t>
  </si>
  <si>
    <t>Measure 1 (Tool kit)</t>
  </si>
  <si>
    <t>Measure 2</t>
  </si>
  <si>
    <t>* I used electricity cost of $.12/KWh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</si>
</sst>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13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0"/>
      <color theme="1"/>
      <name val="Times New Roman"/>
      <family val="1"/>
    </font>
    <font>
      <b/>
      <sz val="10"/>
      <color rgb="FF000000"/>
      <name val="Times New Roman"/>
      <family val="1"/>
    </font>
    <font>
      <b/>
      <sz val="6.5"/>
      <color rgb="FF000000"/>
      <name val="Times New Roman"/>
      <family val="1"/>
    </font>
    <font>
      <sz val="10"/>
      <color rgb="FF000000"/>
      <name val="Times New Roman"/>
      <family val="1"/>
    </font>
    <font>
      <sz val="10"/>
      <color rgb="FF242424"/>
      <name val="Times New Roman"/>
      <family val="1"/>
    </font>
    <font>
      <b/>
      <sz val="10"/>
      <color rgb="FF242424"/>
      <name val="Times New Roman"/>
      <family val="1"/>
    </font>
    <font>
      <b/>
      <sz val="10"/>
      <color rgb="FF000000"/>
      <name val="Calibri"/>
      <family val="2"/>
    </font>
    <font>
      <sz val="9"/>
      <color rgb="FF000000"/>
      <name val="Times New Roman"/>
      <family val="1"/>
    </font>
    <font>
      <sz val="11"/>
      <color theme="1"/>
      <name val="Arial"/>
      <family val="2"/>
    </font>
    <font>
      <sz val="11"/>
      <color theme="1"/>
      <name val="Aptos Narrow"/>
      <family val="2"/>
    </font>
  </fonts>
  <fills count="7">
    <fill>
      <patternFill patternType="none"/>
    </fill>
    <fill>
      <patternFill patternType="gray125"/>
    </fill>
    <fill>
      <patternFill patternType="solid">
        <fgColor rgb="FFCCCCCC"/>
        <bgColor indexed="64"/>
      </patternFill>
    </fill>
    <fill>
      <patternFill patternType="solid">
        <fgColor rgb="FFEFEFEF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24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thick">
        <color rgb="FF000000"/>
      </left>
      <right style="medium">
        <color rgb="FF000000"/>
      </right>
      <top style="thick">
        <color rgb="FF000000"/>
      </top>
      <bottom style="medium">
        <color rgb="FFCCCCCC"/>
      </bottom>
      <diagonal/>
    </border>
    <border>
      <left/>
      <right style="medium">
        <color rgb="FFCCCCCC"/>
      </right>
      <top style="thick">
        <color rgb="FF000000"/>
      </top>
      <bottom style="medium">
        <color rgb="FFCCCCCC"/>
      </bottom>
      <diagonal/>
    </border>
    <border>
      <left/>
      <right style="medium">
        <color rgb="FF000000"/>
      </right>
      <top style="thick">
        <color rgb="FF000000"/>
      </top>
      <bottom style="medium">
        <color rgb="FFCCCCCC"/>
      </bottom>
      <diagonal/>
    </border>
    <border>
      <left/>
      <right style="thick">
        <color rgb="FF000000"/>
      </right>
      <top style="thick">
        <color rgb="FF000000"/>
      </top>
      <bottom style="medium">
        <color rgb="FFCCCCCC"/>
      </bottom>
      <diagonal/>
    </border>
    <border>
      <left style="thick">
        <color rgb="FF000000"/>
      </left>
      <right style="medium">
        <color rgb="FF000000"/>
      </right>
      <top/>
      <bottom style="medium">
        <color rgb="FFCCCCCC"/>
      </bottom>
      <diagonal/>
    </border>
    <border>
      <left/>
      <right style="medium">
        <color rgb="FFCCCCCC"/>
      </right>
      <top/>
      <bottom style="medium">
        <color rgb="FFCCCCCC"/>
      </bottom>
      <diagonal/>
    </border>
    <border>
      <left/>
      <right style="medium">
        <color rgb="FF000000"/>
      </right>
      <top/>
      <bottom style="medium">
        <color rgb="FFCCCCCC"/>
      </bottom>
      <diagonal/>
    </border>
    <border>
      <left/>
      <right style="thick">
        <color rgb="FF000000"/>
      </right>
      <top/>
      <bottom style="medium">
        <color rgb="FFCCCCCC"/>
      </bottom>
      <diagonal/>
    </border>
    <border>
      <left style="thick">
        <color rgb="FF000000"/>
      </left>
      <right style="medium">
        <color rgb="FF000000"/>
      </right>
      <top/>
      <bottom style="thick">
        <color rgb="FF000000"/>
      </bottom>
      <diagonal/>
    </border>
    <border>
      <left/>
      <right style="medium">
        <color rgb="FFCCCCCC"/>
      </right>
      <top/>
      <bottom style="thick">
        <color rgb="FF000000"/>
      </bottom>
      <diagonal/>
    </border>
    <border>
      <left/>
      <right style="medium">
        <color rgb="FF000000"/>
      </right>
      <top/>
      <bottom style="thick">
        <color rgb="FF000000"/>
      </bottom>
      <diagonal/>
    </border>
    <border>
      <left/>
      <right style="thick">
        <color rgb="FF000000"/>
      </right>
      <top/>
      <bottom style="thick">
        <color rgb="FF000000"/>
      </bottom>
      <diagonal/>
    </border>
    <border>
      <left/>
      <right style="medium">
        <color rgb="FFCCCCCC"/>
      </right>
      <top/>
      <bottom style="medium">
        <color rgb="FFB7B7B7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3">
    <xf numFmtId="0" fontId="0" fillId="0" borderId="0" xfId="0"/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6" fillId="4" borderId="3" xfId="0" applyFont="1" applyFill="1" applyBorder="1" applyAlignment="1">
      <alignment horizontal="center" vertical="center" wrapText="1"/>
    </xf>
    <xf numFmtId="0" fontId="7" fillId="4" borderId="4" xfId="0" applyFont="1" applyFill="1" applyBorder="1" applyAlignment="1">
      <alignment horizontal="center" vertical="center" wrapText="1"/>
    </xf>
    <xf numFmtId="3" fontId="7" fillId="4" borderId="4" xfId="0" applyNumberFormat="1" applyFont="1" applyFill="1" applyBorder="1" applyAlignment="1">
      <alignment horizontal="center" vertical="center" wrapText="1"/>
    </xf>
    <xf numFmtId="3" fontId="8" fillId="4" borderId="4" xfId="0" applyNumberFormat="1" applyFont="1" applyFill="1" applyBorder="1" applyAlignment="1">
      <alignment horizontal="center" vertical="center" wrapText="1"/>
    </xf>
    <xf numFmtId="4" fontId="7" fillId="4" borderId="4" xfId="0" applyNumberFormat="1" applyFont="1" applyFill="1" applyBorder="1" applyAlignment="1">
      <alignment horizontal="center" vertical="center" wrapText="1"/>
    </xf>
    <xf numFmtId="4" fontId="8" fillId="4" borderId="4" xfId="0" applyNumberFormat="1" applyFont="1" applyFill="1" applyBorder="1" applyAlignment="1">
      <alignment horizontal="center" vertical="center" wrapText="1"/>
    </xf>
    <xf numFmtId="3" fontId="4" fillId="4" borderId="4" xfId="0" applyNumberFormat="1" applyFont="1" applyFill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right" vertical="center" wrapText="1"/>
    </xf>
    <xf numFmtId="0" fontId="3" fillId="0" borderId="12" xfId="0" applyFont="1" applyBorder="1" applyAlignment="1">
      <alignment wrapText="1"/>
    </xf>
    <xf numFmtId="0" fontId="3" fillId="0" borderId="13" xfId="0" applyFont="1" applyBorder="1" applyAlignment="1">
      <alignment wrapText="1"/>
    </xf>
    <xf numFmtId="0" fontId="10" fillId="0" borderId="15" xfId="0" applyFont="1" applyBorder="1" applyAlignment="1">
      <alignment horizontal="right" vertical="center" wrapText="1"/>
    </xf>
    <xf numFmtId="0" fontId="3" fillId="0" borderId="16" xfId="0" applyFont="1" applyBorder="1" applyAlignment="1">
      <alignment wrapText="1"/>
    </xf>
    <xf numFmtId="0" fontId="3" fillId="0" borderId="17" xfId="0" applyFont="1" applyBorder="1" applyAlignment="1">
      <alignment wrapText="1"/>
    </xf>
    <xf numFmtId="0" fontId="3" fillId="0" borderId="18" xfId="0" applyFont="1" applyBorder="1" applyAlignment="1">
      <alignment wrapText="1"/>
    </xf>
    <xf numFmtId="164" fontId="0" fillId="0" borderId="0" xfId="1" applyNumberFormat="1" applyFont="1"/>
    <xf numFmtId="164" fontId="11" fillId="0" borderId="20" xfId="0" applyNumberFormat="1" applyFont="1" applyBorder="1"/>
    <xf numFmtId="0" fontId="6" fillId="5" borderId="20" xfId="0" applyFont="1" applyFill="1" applyBorder="1" applyAlignment="1">
      <alignment horizontal="center" vertical="center" wrapText="1"/>
    </xf>
    <xf numFmtId="0" fontId="3" fillId="5" borderId="20" xfId="0" applyFont="1" applyFill="1" applyBorder="1" applyAlignment="1">
      <alignment vertical="top" wrapText="1"/>
    </xf>
    <xf numFmtId="3" fontId="3" fillId="5" borderId="20" xfId="0" applyNumberFormat="1" applyFont="1" applyFill="1" applyBorder="1" applyAlignment="1">
      <alignment vertical="center" wrapText="1"/>
    </xf>
    <xf numFmtId="0" fontId="3" fillId="5" borderId="20" xfId="0" applyFont="1" applyFill="1" applyBorder="1" applyAlignment="1">
      <alignment horizontal="center" vertical="top" wrapText="1"/>
    </xf>
    <xf numFmtId="164" fontId="0" fillId="5" borderId="0" xfId="1" applyNumberFormat="1" applyFont="1" applyFill="1"/>
    <xf numFmtId="0" fontId="2" fillId="0" borderId="0" xfId="0" applyFont="1"/>
    <xf numFmtId="164" fontId="0" fillId="5" borderId="0" xfId="0" applyNumberFormat="1" applyFill="1"/>
    <xf numFmtId="0" fontId="4" fillId="6" borderId="11" xfId="0" applyFont="1" applyFill="1" applyBorder="1" applyAlignment="1">
      <alignment vertical="center" wrapText="1"/>
    </xf>
    <xf numFmtId="0" fontId="3" fillId="6" borderId="12" xfId="0" applyFont="1" applyFill="1" applyBorder="1" applyAlignment="1">
      <alignment wrapText="1"/>
    </xf>
    <xf numFmtId="0" fontId="3" fillId="6" borderId="13" xfId="0" applyFont="1" applyFill="1" applyBorder="1" applyAlignment="1">
      <alignment wrapText="1"/>
    </xf>
    <xf numFmtId="0" fontId="3" fillId="6" borderId="14" xfId="0" applyFont="1" applyFill="1" applyBorder="1" applyAlignment="1">
      <alignment wrapText="1"/>
    </xf>
    <xf numFmtId="0" fontId="10" fillId="6" borderId="11" xfId="0" applyFont="1" applyFill="1" applyBorder="1" applyAlignment="1">
      <alignment horizontal="right" vertical="center" wrapText="1"/>
    </xf>
    <xf numFmtId="164" fontId="3" fillId="6" borderId="12" xfId="0" applyNumberFormat="1" applyFont="1" applyFill="1" applyBorder="1" applyAlignment="1">
      <alignment wrapText="1"/>
    </xf>
    <xf numFmtId="164" fontId="3" fillId="6" borderId="19" xfId="0" applyNumberFormat="1" applyFont="1" applyFill="1" applyBorder="1" applyAlignment="1">
      <alignment wrapText="1"/>
    </xf>
    <xf numFmtId="0" fontId="10" fillId="6" borderId="15" xfId="0" applyFont="1" applyFill="1" applyBorder="1" applyAlignment="1">
      <alignment horizontal="right" vertical="center" wrapText="1"/>
    </xf>
    <xf numFmtId="164" fontId="0" fillId="6" borderId="0" xfId="1" applyNumberFormat="1" applyFont="1" applyFill="1"/>
    <xf numFmtId="164" fontId="3" fillId="6" borderId="16" xfId="0" applyNumberFormat="1" applyFont="1" applyFill="1" applyBorder="1" applyAlignment="1">
      <alignment wrapText="1"/>
    </xf>
    <xf numFmtId="0" fontId="2" fillId="6" borderId="0" xfId="0" applyFont="1" applyFill="1"/>
    <xf numFmtId="0" fontId="0" fillId="6" borderId="0" xfId="0" applyFill="1"/>
    <xf numFmtId="164" fontId="0" fillId="6" borderId="0" xfId="0" applyNumberFormat="1" applyFill="1"/>
    <xf numFmtId="164" fontId="12" fillId="6" borderId="0" xfId="0" applyNumberFormat="1" applyFont="1" applyFill="1"/>
    <xf numFmtId="3" fontId="3" fillId="0" borderId="13" xfId="0" applyNumberFormat="1" applyFont="1" applyBorder="1" applyAlignment="1">
      <alignment wrapText="1"/>
    </xf>
    <xf numFmtId="3" fontId="3" fillId="0" borderId="14" xfId="0" applyNumberFormat="1" applyFont="1" applyBorder="1" applyAlignment="1">
      <alignment wrapText="1"/>
    </xf>
    <xf numFmtId="3" fontId="3" fillId="0" borderId="12" xfId="0" applyNumberFormat="1" applyFont="1" applyBorder="1" applyAlignment="1">
      <alignment wrapText="1"/>
    </xf>
    <xf numFmtId="0" fontId="4" fillId="3" borderId="5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5" borderId="21" xfId="0" applyFont="1" applyFill="1" applyBorder="1" applyAlignment="1">
      <alignment horizontal="center" vertical="center" wrapText="1"/>
    </xf>
    <xf numFmtId="0" fontId="4" fillId="5" borderId="22" xfId="0" applyFont="1" applyFill="1" applyBorder="1" applyAlignment="1">
      <alignment horizontal="center" vertical="center" wrapText="1"/>
    </xf>
    <xf numFmtId="0" fontId="4" fillId="5" borderId="23" xfId="0" applyFont="1" applyFill="1" applyBorder="1" applyAlignment="1">
      <alignment horizontal="center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92FA6D-ACA0-4F63-A0D2-E669E69955F7}">
  <dimension ref="C7:T33"/>
  <sheetViews>
    <sheetView tabSelected="1" topLeftCell="A8" workbookViewId="0">
      <selection activeCell="S21" sqref="S21"/>
    </sheetView>
  </sheetViews>
  <sheetFormatPr baseColWidth="10" defaultColWidth="8.83203125" defaultRowHeight="15" x14ac:dyDescent="0.2"/>
  <cols>
    <col min="4" max="4" width="13.5" customWidth="1"/>
    <col min="5" max="5" width="13.1640625" customWidth="1"/>
    <col min="6" max="6" width="14.83203125" customWidth="1"/>
    <col min="7" max="7" width="12.33203125" customWidth="1"/>
    <col min="8" max="8" width="9.5" bestFit="1" customWidth="1"/>
    <col min="9" max="9" width="13.1640625" customWidth="1"/>
    <col min="10" max="10" width="13.6640625" customWidth="1"/>
    <col min="13" max="13" width="21.1640625" customWidth="1"/>
    <col min="14" max="14" width="13.33203125" bestFit="1" customWidth="1"/>
    <col min="15" max="18" width="14.33203125" bestFit="1" customWidth="1"/>
    <col min="19" max="19" width="15.5" customWidth="1"/>
    <col min="20" max="20" width="18.33203125" customWidth="1"/>
  </cols>
  <sheetData>
    <row r="7" spans="3:20" ht="16" thickBot="1" x14ac:dyDescent="0.25"/>
    <row r="8" spans="3:20" ht="57" thickBot="1" x14ac:dyDescent="0.25">
      <c r="C8" s="1" t="s">
        <v>0</v>
      </c>
      <c r="D8" s="2" t="s">
        <v>1</v>
      </c>
      <c r="E8" s="2" t="s">
        <v>2</v>
      </c>
      <c r="F8" s="2" t="s">
        <v>3</v>
      </c>
    </row>
    <row r="9" spans="3:20" ht="16" thickBot="1" x14ac:dyDescent="0.25">
      <c r="C9" s="47" t="s">
        <v>4</v>
      </c>
      <c r="D9" s="48"/>
      <c r="E9" s="48"/>
      <c r="F9" s="49"/>
      <c r="M9" s="40" t="s">
        <v>19</v>
      </c>
      <c r="N9" s="41">
        <v>2025</v>
      </c>
      <c r="O9" s="41">
        <v>2026</v>
      </c>
      <c r="P9" s="41">
        <v>2027</v>
      </c>
      <c r="Q9" s="41">
        <v>2028</v>
      </c>
      <c r="R9" s="41">
        <v>2029</v>
      </c>
      <c r="S9" s="41">
        <v>2030</v>
      </c>
      <c r="T9" s="41">
        <v>2050</v>
      </c>
    </row>
    <row r="10" spans="3:20" ht="16" thickBot="1" x14ac:dyDescent="0.25">
      <c r="C10" s="3">
        <v>2030</v>
      </c>
      <c r="D10" s="4">
        <v>837</v>
      </c>
      <c r="E10" s="5">
        <v>115809</v>
      </c>
      <c r="F10" s="6">
        <v>116646</v>
      </c>
      <c r="M10" s="41" t="s">
        <v>20</v>
      </c>
      <c r="N10" s="38">
        <v>4627077</v>
      </c>
      <c r="O10" s="38">
        <v>14294280</v>
      </c>
      <c r="P10" s="38">
        <v>29793673</v>
      </c>
      <c r="Q10" s="38">
        <v>52229814</v>
      </c>
      <c r="R10" s="38">
        <v>82332887</v>
      </c>
      <c r="S10" s="38">
        <v>112435960</v>
      </c>
      <c r="T10" s="43">
        <v>714497420</v>
      </c>
    </row>
    <row r="11" spans="3:20" ht="16" thickBot="1" x14ac:dyDescent="0.25">
      <c r="C11" s="3">
        <v>2050</v>
      </c>
      <c r="D11" s="5">
        <v>9199</v>
      </c>
      <c r="E11" s="5">
        <v>579043</v>
      </c>
      <c r="F11" s="6">
        <v>588241</v>
      </c>
      <c r="M11" s="41" t="s">
        <v>21</v>
      </c>
      <c r="N11" s="38">
        <v>4194338</v>
      </c>
      <c r="O11" s="38">
        <v>13837036</v>
      </c>
      <c r="P11" s="38">
        <v>29239186.800000001</v>
      </c>
      <c r="Q11" s="38">
        <v>49798438.400000006</v>
      </c>
      <c r="R11" s="38">
        <v>75323690</v>
      </c>
      <c r="S11" s="38">
        <v>100848941.60000001</v>
      </c>
      <c r="T11" s="43">
        <v>611353973.60000002</v>
      </c>
    </row>
    <row r="12" spans="3:20" ht="16" thickBot="1" x14ac:dyDescent="0.25">
      <c r="C12" s="47" t="s">
        <v>5</v>
      </c>
      <c r="D12" s="48"/>
      <c r="E12" s="48"/>
      <c r="F12" s="49"/>
      <c r="M12" s="41" t="s">
        <v>22</v>
      </c>
      <c r="N12" s="42">
        <f>SUM(N10:N11)</f>
        <v>8821415</v>
      </c>
      <c r="O12" s="42">
        <f t="shared" ref="O12:T12" si="0">SUM(O10:O11)</f>
        <v>28131316</v>
      </c>
      <c r="P12" s="42">
        <f t="shared" si="0"/>
        <v>59032859.799999997</v>
      </c>
      <c r="Q12" s="42">
        <f t="shared" si="0"/>
        <v>102028252.40000001</v>
      </c>
      <c r="R12" s="42">
        <f t="shared" si="0"/>
        <v>157656577</v>
      </c>
      <c r="S12" s="42">
        <f t="shared" si="0"/>
        <v>213284901.60000002</v>
      </c>
      <c r="T12" s="38">
        <f t="shared" si="0"/>
        <v>1325851393.5999999</v>
      </c>
    </row>
    <row r="13" spans="3:20" ht="16" thickBot="1" x14ac:dyDescent="0.25">
      <c r="C13" s="3">
        <v>2030</v>
      </c>
      <c r="D13" s="7">
        <v>2367.9</v>
      </c>
      <c r="E13" s="7">
        <v>33744.730000000003</v>
      </c>
      <c r="F13" s="8">
        <v>36112.629999999997</v>
      </c>
      <c r="M13" s="41" t="s">
        <v>25</v>
      </c>
      <c r="N13" s="38">
        <v>47840</v>
      </c>
      <c r="O13" s="38">
        <v>152560</v>
      </c>
      <c r="P13" s="38">
        <v>320143</v>
      </c>
      <c r="Q13" s="38">
        <v>553312</v>
      </c>
      <c r="R13" s="38">
        <v>854992</v>
      </c>
      <c r="S13" s="42">
        <f>S12*M24</f>
        <v>1530437.9287690963</v>
      </c>
      <c r="T13" s="38">
        <f>T12*M25</f>
        <v>20733860.730085798</v>
      </c>
    </row>
    <row r="14" spans="3:20" ht="16" thickBot="1" x14ac:dyDescent="0.25">
      <c r="C14" s="3">
        <v>2050</v>
      </c>
      <c r="D14" s="7">
        <v>12849.73</v>
      </c>
      <c r="E14" s="7">
        <v>147022.37</v>
      </c>
      <c r="F14" s="8">
        <v>159872.1</v>
      </c>
      <c r="M14" s="41" t="s">
        <v>26</v>
      </c>
      <c r="N14" s="41"/>
      <c r="O14" s="41"/>
      <c r="P14" s="41"/>
      <c r="Q14" s="41"/>
      <c r="R14" s="41"/>
      <c r="S14" s="42">
        <f>S12-S13</f>
        <v>211754463.67123094</v>
      </c>
      <c r="T14" s="42">
        <f>T12-T13</f>
        <v>1305117532.8699141</v>
      </c>
    </row>
    <row r="15" spans="3:20" ht="16" thickBot="1" x14ac:dyDescent="0.25">
      <c r="C15" s="47" t="s">
        <v>6</v>
      </c>
      <c r="D15" s="48"/>
      <c r="E15" s="48"/>
      <c r="F15" s="49"/>
    </row>
    <row r="16" spans="3:20" ht="16" thickBot="1" x14ac:dyDescent="0.25">
      <c r="C16" s="3">
        <v>2030</v>
      </c>
      <c r="D16" s="5">
        <v>39730</v>
      </c>
      <c r="E16" s="5">
        <v>113086</v>
      </c>
      <c r="F16" s="9">
        <v>152816</v>
      </c>
    </row>
    <row r="17" spans="3:20" ht="16" thickBot="1" x14ac:dyDescent="0.25">
      <c r="C17" s="3">
        <v>2050</v>
      </c>
      <c r="D17" s="5">
        <v>65047</v>
      </c>
      <c r="E17" s="5">
        <v>492350</v>
      </c>
      <c r="F17" s="9">
        <v>557397</v>
      </c>
      <c r="M17" s="28" t="s">
        <v>23</v>
      </c>
    </row>
    <row r="18" spans="3:20" x14ac:dyDescent="0.2">
      <c r="C18" s="50" t="s">
        <v>7</v>
      </c>
      <c r="D18" s="51"/>
      <c r="E18" s="51"/>
      <c r="F18" s="52"/>
      <c r="M18" t="s">
        <v>20</v>
      </c>
      <c r="N18" s="22">
        <v>1702.40643159405</v>
      </c>
      <c r="O18" s="22">
        <v>4789.9347524027999</v>
      </c>
      <c r="P18" s="22">
        <v>9983.6962550352309</v>
      </c>
      <c r="Q18" s="22">
        <v>14521.70902331604</v>
      </c>
      <c r="R18" s="22">
        <v>22891.412710440818</v>
      </c>
      <c r="S18" s="22">
        <v>26874.7939593952</v>
      </c>
      <c r="T18" s="22">
        <v>111246.47663678639</v>
      </c>
    </row>
    <row r="19" spans="3:20" x14ac:dyDescent="0.2">
      <c r="C19" s="23">
        <v>2030</v>
      </c>
      <c r="D19" s="24">
        <v>366</v>
      </c>
      <c r="E19" s="25">
        <v>50614</v>
      </c>
      <c r="F19" s="25">
        <v>50098</v>
      </c>
      <c r="M19" t="s">
        <v>21</v>
      </c>
      <c r="N19" s="22">
        <v>1543.1919519557</v>
      </c>
      <c r="O19" s="22">
        <v>4636.71479827236</v>
      </c>
      <c r="P19" s="22">
        <v>9797.8909735444686</v>
      </c>
      <c r="Q19" s="22">
        <v>13845.701848762626</v>
      </c>
      <c r="R19" s="22">
        <v>20942.6116038334</v>
      </c>
      <c r="S19" s="22">
        <v>24105.228669929795</v>
      </c>
      <c r="T19" s="22">
        <v>95187.153427228492</v>
      </c>
    </row>
    <row r="20" spans="3:20" x14ac:dyDescent="0.2">
      <c r="C20" s="26">
        <v>2050</v>
      </c>
      <c r="D20" s="25">
        <v>3228</v>
      </c>
      <c r="E20" s="25">
        <v>203205</v>
      </c>
      <c r="F20" s="25">
        <v>206434</v>
      </c>
      <c r="M20" t="s">
        <v>22</v>
      </c>
      <c r="N20" s="21">
        <v>3245.59838354975</v>
      </c>
      <c r="O20" s="21">
        <v>9426.6495506751598</v>
      </c>
      <c r="P20" s="21">
        <v>19781.587228579701</v>
      </c>
      <c r="Q20" s="21">
        <v>28367.410872078668</v>
      </c>
      <c r="R20" s="21">
        <v>43834.024314274218</v>
      </c>
      <c r="S20" s="27">
        <v>50980.022629324994</v>
      </c>
      <c r="T20" s="27">
        <v>206433.63006401487</v>
      </c>
    </row>
    <row r="21" spans="3:20" x14ac:dyDescent="0.2">
      <c r="M21" t="s">
        <v>25</v>
      </c>
      <c r="N21">
        <v>18</v>
      </c>
      <c r="O21">
        <v>55</v>
      </c>
      <c r="P21">
        <v>124</v>
      </c>
      <c r="Q21">
        <v>190</v>
      </c>
      <c r="R21">
        <v>312</v>
      </c>
      <c r="S21" s="27">
        <f>S20*M24</f>
        <v>365.81004870072712</v>
      </c>
      <c r="T21" s="27">
        <f>T20*M25</f>
        <v>3228.2397231047698</v>
      </c>
    </row>
    <row r="22" spans="3:20" ht="16" thickBot="1" x14ac:dyDescent="0.25">
      <c r="M22" t="s">
        <v>26</v>
      </c>
      <c r="S22" s="29">
        <f>S20-S21</f>
        <v>50614.212580624269</v>
      </c>
      <c r="T22" s="29">
        <f>T20-T21</f>
        <v>203205.39034091009</v>
      </c>
    </row>
    <row r="23" spans="3:20" ht="47" thickTop="1" thickBot="1" x14ac:dyDescent="0.25">
      <c r="C23" s="10" t="s">
        <v>8</v>
      </c>
      <c r="D23" s="11">
        <v>2025</v>
      </c>
      <c r="E23" s="11">
        <v>2026</v>
      </c>
      <c r="F23" s="11">
        <v>2027</v>
      </c>
      <c r="G23" s="11">
        <v>2028</v>
      </c>
      <c r="H23" s="12">
        <v>2029</v>
      </c>
      <c r="I23" s="12" t="s">
        <v>9</v>
      </c>
      <c r="J23" s="13" t="s">
        <v>10</v>
      </c>
      <c r="M23" t="s">
        <v>24</v>
      </c>
    </row>
    <row r="24" spans="3:20" ht="27" thickBot="1" x14ac:dyDescent="0.25">
      <c r="C24" s="14" t="s">
        <v>11</v>
      </c>
      <c r="D24" s="15">
        <v>200</v>
      </c>
      <c r="E24" s="15">
        <v>200</v>
      </c>
      <c r="F24" s="15">
        <v>200</v>
      </c>
      <c r="G24" s="15">
        <v>200</v>
      </c>
      <c r="H24" s="16">
        <v>200</v>
      </c>
      <c r="I24" s="44">
        <v>1000</v>
      </c>
      <c r="J24" s="45">
        <v>1000</v>
      </c>
      <c r="L24">
        <v>2030</v>
      </c>
      <c r="M24">
        <f>837/116646</f>
        <v>7.1755568129211458E-3</v>
      </c>
    </row>
    <row r="25" spans="3:20" ht="40" thickBot="1" x14ac:dyDescent="0.25">
      <c r="C25" s="14" t="s">
        <v>12</v>
      </c>
      <c r="D25" s="46">
        <f>N13*0.12</f>
        <v>5740.8</v>
      </c>
      <c r="E25" s="46">
        <f t="shared" ref="E25:H25" si="1">O13*0.12</f>
        <v>18307.2</v>
      </c>
      <c r="F25" s="46">
        <f t="shared" si="1"/>
        <v>38417.159999999996</v>
      </c>
      <c r="G25" s="46">
        <f t="shared" si="1"/>
        <v>66397.440000000002</v>
      </c>
      <c r="H25" s="46">
        <f t="shared" si="1"/>
        <v>102599.03999999999</v>
      </c>
      <c r="I25" s="46">
        <f t="shared" ref="I25" si="2">S13*0.12</f>
        <v>183652.55145229155</v>
      </c>
      <c r="J25" s="46">
        <f>T13*0.12</f>
        <v>2488063.2876102957</v>
      </c>
      <c r="L25">
        <v>2050</v>
      </c>
      <c r="M25">
        <f>9199/588241</f>
        <v>1.5638148309961394E-2</v>
      </c>
    </row>
    <row r="26" spans="3:20" ht="66" thickBot="1" x14ac:dyDescent="0.25">
      <c r="C26" s="17" t="s">
        <v>13</v>
      </c>
      <c r="D26" s="18">
        <v>18</v>
      </c>
      <c r="E26" s="18">
        <v>55</v>
      </c>
      <c r="F26" s="18">
        <v>124</v>
      </c>
      <c r="G26" s="18">
        <v>190</v>
      </c>
      <c r="H26" s="19">
        <v>312</v>
      </c>
      <c r="I26" s="19">
        <v>366</v>
      </c>
      <c r="J26" s="20">
        <v>3228</v>
      </c>
    </row>
    <row r="27" spans="3:20" ht="30" thickTop="1" thickBot="1" x14ac:dyDescent="0.25">
      <c r="C27" s="30" t="s">
        <v>14</v>
      </c>
      <c r="D27" s="31"/>
      <c r="E27" s="31"/>
      <c r="F27" s="31"/>
      <c r="G27" s="31"/>
      <c r="H27" s="32"/>
      <c r="I27" s="32"/>
      <c r="J27" s="33"/>
    </row>
    <row r="28" spans="3:20" ht="27" thickBot="1" x14ac:dyDescent="0.25">
      <c r="C28" s="34" t="s">
        <v>15</v>
      </c>
      <c r="D28" s="31">
        <v>10</v>
      </c>
      <c r="E28" s="31">
        <v>9</v>
      </c>
      <c r="F28" s="31">
        <v>7</v>
      </c>
      <c r="G28" s="31">
        <v>6</v>
      </c>
      <c r="H28" s="32">
        <v>6</v>
      </c>
      <c r="I28" s="32">
        <v>38</v>
      </c>
      <c r="J28" s="33">
        <v>38</v>
      </c>
    </row>
    <row r="29" spans="3:20" ht="53" thickBot="1" x14ac:dyDescent="0.25">
      <c r="C29" s="34" t="s">
        <v>16</v>
      </c>
      <c r="D29" s="35">
        <f>N10*0.12</f>
        <v>555249.24</v>
      </c>
      <c r="E29" s="35">
        <f t="shared" ref="D29:J30" si="3">O10*0.12</f>
        <v>1715313.5999999999</v>
      </c>
      <c r="F29" s="35">
        <f>P10*0.12</f>
        <v>3575240.76</v>
      </c>
      <c r="G29" s="35">
        <f t="shared" si="3"/>
        <v>6267577.6799999997</v>
      </c>
      <c r="H29" s="35">
        <f t="shared" si="3"/>
        <v>9879946.4399999995</v>
      </c>
      <c r="I29" s="35">
        <f>S10*0.12</f>
        <v>13492315.199999999</v>
      </c>
      <c r="J29" s="35">
        <f t="shared" si="3"/>
        <v>85739690.399999991</v>
      </c>
      <c r="K29" t="s">
        <v>27</v>
      </c>
    </row>
    <row r="30" spans="3:20" ht="66" thickBot="1" x14ac:dyDescent="0.25">
      <c r="C30" s="34" t="s">
        <v>17</v>
      </c>
      <c r="D30" s="36">
        <f t="shared" si="3"/>
        <v>503320.56</v>
      </c>
      <c r="E30" s="36">
        <f t="shared" si="3"/>
        <v>1660444.3199999998</v>
      </c>
      <c r="F30" s="36">
        <f t="shared" si="3"/>
        <v>3508702.4159999997</v>
      </c>
      <c r="G30" s="36">
        <f t="shared" si="3"/>
        <v>5975812.6080000009</v>
      </c>
      <c r="H30" s="36">
        <f>R11*0.12</f>
        <v>9038842.7999999989</v>
      </c>
      <c r="I30" s="36">
        <f>S11*0.12</f>
        <v>12101872.992000001</v>
      </c>
      <c r="J30" s="36">
        <f>T11*0.12</f>
        <v>73362476.832000002</v>
      </c>
    </row>
    <row r="31" spans="3:20" ht="66" thickBot="1" x14ac:dyDescent="0.25">
      <c r="C31" s="37" t="s">
        <v>13</v>
      </c>
      <c r="D31" s="38">
        <v>3245.59838354975</v>
      </c>
      <c r="E31" s="38">
        <v>9426.6495506751598</v>
      </c>
      <c r="F31" s="38">
        <v>19781.587228579701</v>
      </c>
      <c r="G31" s="38">
        <v>28367.410872078668</v>
      </c>
      <c r="H31" s="38">
        <v>43834.024314274218</v>
      </c>
      <c r="I31" s="38">
        <v>50980.022629325002</v>
      </c>
      <c r="J31" s="38">
        <v>206433.63006401487</v>
      </c>
    </row>
    <row r="32" spans="3:20" ht="54" thickTop="1" thickBot="1" x14ac:dyDescent="0.25">
      <c r="C32" s="37" t="s">
        <v>18</v>
      </c>
      <c r="D32" s="39">
        <f>D29+D30</f>
        <v>1058569.8</v>
      </c>
      <c r="E32" s="39">
        <f>E29+E30</f>
        <v>3375757.92</v>
      </c>
      <c r="F32" s="39">
        <f t="shared" ref="F32:H32" si="4">F29+F30</f>
        <v>7083943.175999999</v>
      </c>
      <c r="G32" s="39">
        <f t="shared" si="4"/>
        <v>12243390.288000001</v>
      </c>
      <c r="H32" s="39">
        <f t="shared" si="4"/>
        <v>18918789.239999998</v>
      </c>
      <c r="I32" s="39">
        <f>I29+I30</f>
        <v>25594188.192000002</v>
      </c>
      <c r="J32" s="39">
        <f>J29+J30</f>
        <v>159102167.23199999</v>
      </c>
    </row>
    <row r="33" ht="16" thickTop="1" x14ac:dyDescent="0.2"/>
  </sheetData>
  <mergeCells count="4">
    <mergeCell ref="C9:F9"/>
    <mergeCell ref="C12:F12"/>
    <mergeCell ref="C15:F15"/>
    <mergeCell ref="C18:F1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Kebreab Ghebremichael</dc:creator>
  <cp:lastModifiedBy>Debra Figueroa</cp:lastModifiedBy>
  <dcterms:created xsi:type="dcterms:W3CDTF">2024-04-01T15:49:57Z</dcterms:created>
  <dcterms:modified xsi:type="dcterms:W3CDTF">2024-04-02T02:54:57Z</dcterms:modified>
</cp:coreProperties>
</file>