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 codeName="ThisWorkbook" defaultThemeVersion="166925"/>
  <xr:revisionPtr revIDLastSave="0" documentId="13_ncr:1_{325EBCD5-7A1B-4F4C-8954-ED4BC3DA5296}" xr6:coauthVersionLast="47" xr6:coauthVersionMax="47" xr10:uidLastSave="{00000000-0000-0000-0000-000000000000}"/>
  <bookViews>
    <workbookView xWindow="-120" yWindow="-120" windowWidth="20730" windowHeight="11160" tabRatio="979" activeTab="1" xr2:uid="{AAC398A2-E95D-4231-A920-55B8B1C73F3F}"/>
  </bookViews>
  <sheets>
    <sheet name="Consolidated Budget" sheetId="30" r:id="rId1"/>
    <sheet name="Measure 1 Budget" sheetId="16" r:id="rId2"/>
    <sheet name="Measure 2 Budget" sheetId="27" r:id="rId3"/>
    <sheet name="Measure 3 Budget" sheetId="28" r:id="rId4"/>
    <sheet name="Measure 4 Budget" sheetId="29" r:id="rId5"/>
    <sheet name="Measure 5 Budget" sheetId="31" r:id="rId6"/>
  </sheets>
  <definedNames>
    <definedName name="_xlnm._FilterDatabase" localSheetId="0" hidden="1">'Consolidated Budget'!#REF!</definedName>
    <definedName name="_xlnm._FilterDatabase" localSheetId="1" hidden="1">'Measure 1 Budget'!#REF!</definedName>
    <definedName name="_xlnm._FilterDatabase" localSheetId="2" hidden="1">'Measure 2 Budget'!#REF!</definedName>
    <definedName name="_xlnm._FilterDatabase" localSheetId="3" hidden="1">'Measure 3 Budget'!#REF!</definedName>
    <definedName name="_xlnm._FilterDatabase" localSheetId="4" hidden="1">'Measure 4 Budget'!#REF!</definedName>
    <definedName name="_xlnm._FilterDatabase" localSheetId="5" hidden="1">'Measure 5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6" l="1"/>
  <c r="E12" i="16"/>
  <c r="D37" i="29"/>
  <c r="D37" i="28"/>
  <c r="D37" i="27"/>
  <c r="J27" i="27"/>
  <c r="J26" i="27"/>
  <c r="J25" i="27"/>
  <c r="J27" i="16"/>
  <c r="J26" i="16"/>
  <c r="J34" i="27" l="1"/>
  <c r="J35" i="27"/>
  <c r="J13" i="16" l="1"/>
  <c r="J34" i="29" l="1"/>
  <c r="J34" i="28"/>
  <c r="J35" i="16"/>
  <c r="J36" i="16"/>
  <c r="E55" i="29" l="1"/>
  <c r="F55" i="29"/>
  <c r="G55" i="29"/>
  <c r="H55" i="29"/>
  <c r="D55" i="29"/>
  <c r="E56" i="28"/>
  <c r="F56" i="28"/>
  <c r="G56" i="28"/>
  <c r="H56" i="28"/>
  <c r="D56" i="28"/>
  <c r="H56" i="27"/>
  <c r="E56" i="27"/>
  <c r="F56" i="27"/>
  <c r="G56" i="27"/>
  <c r="D56" i="27"/>
  <c r="D12" i="16"/>
  <c r="E52" i="16"/>
  <c r="F52" i="16"/>
  <c r="G52" i="16"/>
  <c r="H52" i="16"/>
  <c r="D52" i="16"/>
  <c r="J52" i="16" l="1"/>
  <c r="J27" i="31"/>
  <c r="J23" i="27"/>
  <c r="H22" i="27"/>
  <c r="G22" i="27"/>
  <c r="F22" i="27"/>
  <c r="E22" i="27"/>
  <c r="D22" i="27"/>
  <c r="H21" i="27"/>
  <c r="G21" i="27"/>
  <c r="G28" i="27" s="1"/>
  <c r="F21" i="27"/>
  <c r="E21" i="27"/>
  <c r="D21" i="27"/>
  <c r="J20" i="27"/>
  <c r="J19" i="27"/>
  <c r="J18" i="27"/>
  <c r="G28" i="29"/>
  <c r="F28" i="29"/>
  <c r="J20" i="16"/>
  <c r="E21" i="16"/>
  <c r="F21" i="16"/>
  <c r="G21" i="16"/>
  <c r="H21" i="16"/>
  <c r="D21" i="16"/>
  <c r="E22" i="16"/>
  <c r="F22" i="16"/>
  <c r="G22" i="16"/>
  <c r="H22" i="16"/>
  <c r="D22" i="16"/>
  <c r="H12" i="29"/>
  <c r="H15" i="29" s="1"/>
  <c r="G12" i="29"/>
  <c r="F12" i="29"/>
  <c r="F15" i="29" s="1"/>
  <c r="E12" i="29"/>
  <c r="E15" i="29" s="1"/>
  <c r="D12" i="29"/>
  <c r="D15" i="29" s="1"/>
  <c r="H12" i="28"/>
  <c r="H15" i="28" s="1"/>
  <c r="G12" i="28"/>
  <c r="F12" i="28"/>
  <c r="E12" i="28"/>
  <c r="D12" i="28"/>
  <c r="H12" i="27"/>
  <c r="G12" i="27"/>
  <c r="F12" i="27"/>
  <c r="E12" i="27"/>
  <c r="D12" i="27"/>
  <c r="F12" i="16"/>
  <c r="F15" i="16" s="1"/>
  <c r="G12" i="16"/>
  <c r="G15" i="16" s="1"/>
  <c r="H12" i="16"/>
  <c r="D15" i="16"/>
  <c r="J18" i="31"/>
  <c r="J19" i="31"/>
  <c r="J39" i="27"/>
  <c r="J40" i="27"/>
  <c r="J41" i="27"/>
  <c r="J42" i="27"/>
  <c r="J9" i="16"/>
  <c r="J7" i="16"/>
  <c r="J8" i="16"/>
  <c r="E58" i="28"/>
  <c r="F58" i="28"/>
  <c r="J42" i="28"/>
  <c r="J7" i="29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6" i="31"/>
  <c r="J25" i="31"/>
  <c r="J24" i="31"/>
  <c r="J23" i="31"/>
  <c r="J22" i="31"/>
  <c r="J21" i="31"/>
  <c r="J20" i="31"/>
  <c r="H16" i="31"/>
  <c r="G16" i="31"/>
  <c r="F16" i="31"/>
  <c r="E16" i="31"/>
  <c r="D16" i="31"/>
  <c r="J15" i="31"/>
  <c r="J14" i="31"/>
  <c r="J13" i="31"/>
  <c r="H11" i="31"/>
  <c r="G11" i="31"/>
  <c r="F11" i="31"/>
  <c r="E11" i="31"/>
  <c r="D11" i="31"/>
  <c r="J10" i="31"/>
  <c r="J9" i="31"/>
  <c r="J8" i="31"/>
  <c r="J11" i="31" s="1"/>
  <c r="H57" i="29"/>
  <c r="G57" i="29"/>
  <c r="F57" i="29"/>
  <c r="E57" i="29"/>
  <c r="D57" i="29"/>
  <c r="J56" i="29"/>
  <c r="J55" i="29"/>
  <c r="H51" i="29"/>
  <c r="G51" i="29"/>
  <c r="F51" i="29"/>
  <c r="E51" i="29"/>
  <c r="D51" i="29"/>
  <c r="J50" i="29"/>
  <c r="J49" i="29"/>
  <c r="J48" i="29"/>
  <c r="J47" i="29"/>
  <c r="J46" i="29"/>
  <c r="J45" i="29"/>
  <c r="H43" i="29"/>
  <c r="G43" i="29"/>
  <c r="F43" i="29"/>
  <c r="E43" i="29"/>
  <c r="D43" i="29"/>
  <c r="J42" i="29"/>
  <c r="J41" i="29"/>
  <c r="J40" i="29"/>
  <c r="J39" i="29"/>
  <c r="H37" i="29"/>
  <c r="G37" i="29"/>
  <c r="F37" i="29"/>
  <c r="E37" i="29"/>
  <c r="J36" i="29"/>
  <c r="J35" i="29"/>
  <c r="H32" i="29"/>
  <c r="G32" i="29"/>
  <c r="F32" i="29"/>
  <c r="E32" i="29"/>
  <c r="D32" i="29"/>
  <c r="J31" i="29"/>
  <c r="J30" i="29"/>
  <c r="G15" i="29"/>
  <c r="J14" i="29"/>
  <c r="H10" i="29"/>
  <c r="G10" i="29"/>
  <c r="F10" i="29"/>
  <c r="E10" i="29"/>
  <c r="D10" i="29"/>
  <c r="J9" i="29"/>
  <c r="J8" i="29"/>
  <c r="H58" i="28"/>
  <c r="G58" i="28"/>
  <c r="D58" i="28"/>
  <c r="J57" i="28"/>
  <c r="H52" i="28"/>
  <c r="G52" i="28"/>
  <c r="F52" i="28"/>
  <c r="E52" i="28"/>
  <c r="J51" i="28"/>
  <c r="J50" i="28"/>
  <c r="J49" i="28"/>
  <c r="J47" i="28"/>
  <c r="J46" i="28"/>
  <c r="H44" i="28"/>
  <c r="G44" i="28"/>
  <c r="F44" i="28"/>
  <c r="E44" i="28"/>
  <c r="D44" i="28"/>
  <c r="J43" i="28"/>
  <c r="J41" i="28"/>
  <c r="J40" i="28"/>
  <c r="J39" i="28"/>
  <c r="H37" i="28"/>
  <c r="G37" i="28"/>
  <c r="F37" i="28"/>
  <c r="E37" i="28"/>
  <c r="J36" i="28"/>
  <c r="J35" i="28"/>
  <c r="H32" i="28"/>
  <c r="G32" i="28"/>
  <c r="F32" i="28"/>
  <c r="E32" i="28"/>
  <c r="D32" i="28"/>
  <c r="J31" i="28"/>
  <c r="J30" i="28"/>
  <c r="J14" i="28"/>
  <c r="H10" i="28"/>
  <c r="G10" i="28"/>
  <c r="F10" i="28"/>
  <c r="E10" i="28"/>
  <c r="D10" i="28"/>
  <c r="D15" i="28" s="1"/>
  <c r="J9" i="28"/>
  <c r="J8" i="28"/>
  <c r="J7" i="28"/>
  <c r="H58" i="27"/>
  <c r="G58" i="27"/>
  <c r="F58" i="27"/>
  <c r="E58" i="27"/>
  <c r="D58" i="27"/>
  <c r="J57" i="27"/>
  <c r="J56" i="27"/>
  <c r="H52" i="27"/>
  <c r="G52" i="27"/>
  <c r="F52" i="27"/>
  <c r="E52" i="27"/>
  <c r="D52" i="27"/>
  <c r="J51" i="27"/>
  <c r="J50" i="27"/>
  <c r="J49" i="27"/>
  <c r="J48" i="27"/>
  <c r="J47" i="27"/>
  <c r="J46" i="27"/>
  <c r="H44" i="27"/>
  <c r="G44" i="27"/>
  <c r="F44" i="27"/>
  <c r="E44" i="27"/>
  <c r="D44" i="27"/>
  <c r="J43" i="27"/>
  <c r="H37" i="27"/>
  <c r="G37" i="27"/>
  <c r="F37" i="27"/>
  <c r="E37" i="27"/>
  <c r="J36" i="27"/>
  <c r="J37" i="27" s="1"/>
  <c r="H32" i="27"/>
  <c r="G32" i="27"/>
  <c r="F32" i="27"/>
  <c r="E32" i="27"/>
  <c r="D32" i="27"/>
  <c r="J31" i="27"/>
  <c r="J30" i="27"/>
  <c r="I15" i="27"/>
  <c r="J14" i="27"/>
  <c r="I10" i="27"/>
  <c r="H10" i="27"/>
  <c r="G10" i="27"/>
  <c r="F10" i="27"/>
  <c r="E10" i="27"/>
  <c r="E15" i="27" s="1"/>
  <c r="D10" i="27"/>
  <c r="J7" i="27"/>
  <c r="J10" i="27" s="1"/>
  <c r="E54" i="16"/>
  <c r="F54" i="16"/>
  <c r="G54" i="16"/>
  <c r="H54" i="16"/>
  <c r="D54" i="16"/>
  <c r="J53" i="16"/>
  <c r="E48" i="16"/>
  <c r="F48" i="16"/>
  <c r="G48" i="16"/>
  <c r="H48" i="16"/>
  <c r="D48" i="16"/>
  <c r="E43" i="16"/>
  <c r="F43" i="16"/>
  <c r="G43" i="16"/>
  <c r="H43" i="16"/>
  <c r="D43" i="16"/>
  <c r="J42" i="16"/>
  <c r="E37" i="16"/>
  <c r="F37" i="16"/>
  <c r="G37" i="16"/>
  <c r="H37" i="16"/>
  <c r="D37" i="16"/>
  <c r="J34" i="16"/>
  <c r="J39" i="16"/>
  <c r="J40" i="16"/>
  <c r="J41" i="16"/>
  <c r="J45" i="16"/>
  <c r="J46" i="16"/>
  <c r="J47" i="16"/>
  <c r="E32" i="16"/>
  <c r="F32" i="16"/>
  <c r="G32" i="16"/>
  <c r="H32" i="16"/>
  <c r="D32" i="16"/>
  <c r="J31" i="16"/>
  <c r="J30" i="16"/>
  <c r="J19" i="16"/>
  <c r="J23" i="16"/>
  <c r="J18" i="16"/>
  <c r="E10" i="16"/>
  <c r="F10" i="16"/>
  <c r="G10" i="16"/>
  <c r="H10" i="16"/>
  <c r="D10" i="16"/>
  <c r="J14" i="16"/>
  <c r="H28" i="29" l="1"/>
  <c r="D28" i="29"/>
  <c r="J32" i="29"/>
  <c r="D7" i="30"/>
  <c r="E28" i="29"/>
  <c r="E52" i="29" s="1"/>
  <c r="E59" i="29" s="1"/>
  <c r="D28" i="28"/>
  <c r="E28" i="28"/>
  <c r="G28" i="28"/>
  <c r="E15" i="28"/>
  <c r="E53" i="28" s="1"/>
  <c r="E60" i="28" s="1"/>
  <c r="J22" i="27"/>
  <c r="J37" i="29"/>
  <c r="J10" i="28"/>
  <c r="H28" i="27"/>
  <c r="J32" i="27"/>
  <c r="J37" i="28"/>
  <c r="F28" i="28"/>
  <c r="J32" i="28"/>
  <c r="D28" i="27"/>
  <c r="H28" i="28"/>
  <c r="H53" i="28" s="1"/>
  <c r="H60" i="28" s="1"/>
  <c r="E28" i="27"/>
  <c r="E53" i="27" s="1"/>
  <c r="E60" i="27" s="1"/>
  <c r="F28" i="27"/>
  <c r="J44" i="27"/>
  <c r="J10" i="29"/>
  <c r="F15" i="28"/>
  <c r="G15" i="28"/>
  <c r="J52" i="27"/>
  <c r="G28" i="16"/>
  <c r="G49" i="16" s="1"/>
  <c r="G56" i="16" s="1"/>
  <c r="D28" i="16"/>
  <c r="D49" i="16" s="1"/>
  <c r="D56" i="16" s="1"/>
  <c r="F28" i="16"/>
  <c r="F49" i="16" s="1"/>
  <c r="F56" i="16" s="1"/>
  <c r="E28" i="16"/>
  <c r="J10" i="16"/>
  <c r="H28" i="16"/>
  <c r="H15" i="16"/>
  <c r="J37" i="16"/>
  <c r="J54" i="16"/>
  <c r="J21" i="27"/>
  <c r="J32" i="16"/>
  <c r="J43" i="16"/>
  <c r="E10" i="30"/>
  <c r="E15" i="16"/>
  <c r="J48" i="16"/>
  <c r="J21" i="16"/>
  <c r="J22" i="16"/>
  <c r="J12" i="29"/>
  <c r="J15" i="29" s="1"/>
  <c r="D15" i="27"/>
  <c r="D8" i="30" s="1"/>
  <c r="F15" i="27"/>
  <c r="F8" i="30" s="1"/>
  <c r="G15" i="27"/>
  <c r="G53" i="27" s="1"/>
  <c r="G60" i="27" s="1"/>
  <c r="H15" i="27"/>
  <c r="G10" i="30"/>
  <c r="D16" i="30"/>
  <c r="H11" i="30"/>
  <c r="F11" i="30"/>
  <c r="F16" i="30"/>
  <c r="E11" i="30"/>
  <c r="F10" i="30"/>
  <c r="G16" i="30"/>
  <c r="E16" i="30"/>
  <c r="H16" i="30"/>
  <c r="H10" i="30"/>
  <c r="E7" i="30"/>
  <c r="F12" i="30"/>
  <c r="H12" i="30"/>
  <c r="D10" i="30"/>
  <c r="J12" i="27"/>
  <c r="J15" i="27" s="1"/>
  <c r="J58" i="28"/>
  <c r="J56" i="28"/>
  <c r="H13" i="30"/>
  <c r="F13" i="30"/>
  <c r="G12" i="30"/>
  <c r="J44" i="28"/>
  <c r="D12" i="30"/>
  <c r="E12" i="30"/>
  <c r="G11" i="30"/>
  <c r="J12" i="28"/>
  <c r="J15" i="28" s="1"/>
  <c r="G7" i="30"/>
  <c r="F7" i="30"/>
  <c r="E13" i="30"/>
  <c r="G13" i="30"/>
  <c r="H50" i="31"/>
  <c r="H57" i="31" s="1"/>
  <c r="J41" i="31"/>
  <c r="J16" i="31"/>
  <c r="F50" i="31"/>
  <c r="F57" i="31" s="1"/>
  <c r="G50" i="31"/>
  <c r="G57" i="31" s="1"/>
  <c r="H7" i="30"/>
  <c r="D50" i="31"/>
  <c r="D57" i="31" s="1"/>
  <c r="E50" i="31"/>
  <c r="E57" i="31" s="1"/>
  <c r="J43" i="29"/>
  <c r="D11" i="30"/>
  <c r="G52" i="29"/>
  <c r="G59" i="29" s="1"/>
  <c r="H52" i="29"/>
  <c r="H59" i="29" s="1"/>
  <c r="D52" i="29"/>
  <c r="D59" i="29" s="1"/>
  <c r="F52" i="29"/>
  <c r="F59" i="29" s="1"/>
  <c r="J49" i="31"/>
  <c r="J12" i="16"/>
  <c r="J57" i="29"/>
  <c r="J51" i="29"/>
  <c r="J58" i="27"/>
  <c r="H53" i="27" l="1"/>
  <c r="H60" i="27" s="1"/>
  <c r="J28" i="29"/>
  <c r="E9" i="30"/>
  <c r="J28" i="28"/>
  <c r="F53" i="28"/>
  <c r="F60" i="28" s="1"/>
  <c r="H9" i="30"/>
  <c r="G53" i="28"/>
  <c r="G60" i="28" s="1"/>
  <c r="E8" i="30"/>
  <c r="J28" i="27"/>
  <c r="G9" i="30"/>
  <c r="F9" i="30"/>
  <c r="F14" i="30" s="1"/>
  <c r="F18" i="30" s="1"/>
  <c r="H8" i="30"/>
  <c r="G8" i="30"/>
  <c r="D9" i="30"/>
  <c r="H49" i="16"/>
  <c r="H56" i="16" s="1"/>
  <c r="J28" i="16"/>
  <c r="F53" i="27"/>
  <c r="F60" i="27" s="1"/>
  <c r="D53" i="27"/>
  <c r="D60" i="27" s="1"/>
  <c r="J10" i="30"/>
  <c r="J15" i="16"/>
  <c r="E49" i="16"/>
  <c r="E56" i="16" s="1"/>
  <c r="J16" i="30"/>
  <c r="J11" i="30"/>
  <c r="J12" i="30"/>
  <c r="J7" i="30"/>
  <c r="J50" i="31"/>
  <c r="J57" i="31" s="1"/>
  <c r="J52" i="29"/>
  <c r="J59" i="29" s="1"/>
  <c r="D26" i="30" l="1"/>
  <c r="E14" i="30"/>
  <c r="E18" i="30" s="1"/>
  <c r="H14" i="30"/>
  <c r="H18" i="30" s="1"/>
  <c r="G14" i="30"/>
  <c r="G18" i="30" s="1"/>
  <c r="J8" i="30"/>
  <c r="J9" i="30"/>
  <c r="J53" i="27"/>
  <c r="J60" i="27" s="1"/>
  <c r="D24" i="30" s="1"/>
  <c r="J49" i="16"/>
  <c r="J56" i="16" s="1"/>
  <c r="D23" i="30" s="1"/>
  <c r="D52" i="28"/>
  <c r="J52" i="28" s="1"/>
  <c r="J48" i="28"/>
  <c r="D13" i="30" l="1"/>
  <c r="D53" i="28"/>
  <c r="J53" i="28" l="1"/>
  <c r="J60" i="28" s="1"/>
  <c r="D60" i="28"/>
  <c r="D14" i="30"/>
  <c r="J13" i="30"/>
  <c r="J14" i="30" l="1"/>
  <c r="J18" i="30" s="1"/>
  <c r="D18" i="30"/>
  <c r="D25" i="30"/>
  <c r="D29" i="30" l="1"/>
  <c r="E25" i="30" s="1"/>
  <c r="E26" i="30" l="1"/>
  <c r="E27" i="30"/>
  <c r="E23" i="30"/>
  <c r="E24" i="30"/>
  <c r="E29" i="30" l="1"/>
</calcChain>
</file>

<file path=xl/sharedStrings.xml><?xml version="1.0" encoding="utf-8"?>
<sst xmlns="http://schemas.openxmlformats.org/spreadsheetml/2006/main" count="361" uniqueCount="78">
  <si>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</si>
  <si>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</si>
  <si>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</si>
  <si>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</si>
  <si>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</si>
  <si>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</si>
  <si>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</si>
  <si>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</si>
  <si>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</si>
  <si>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</si>
  <si>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</si>
  <si>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</si>
  <si>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</si>
  <si>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</si>
  <si>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</si>
  <si>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</si>
  <si>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</si>
  <si>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</si>
  <si>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</si>
  <si>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</si>
  <si>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</si>
  <si>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</si>
  <si>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</si>
  <si>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</si>
  <si>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</si>
  <si>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</si>
  <si>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</si>
  <si>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</si>
  <si>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</si>
  <si>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</si>
  <si>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</si>
  <si>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</si>
  <si>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</si>
  <si>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</si>
  <si>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</si>
  <si>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</si>
  <si>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</si>
  <si>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</si>
  <si>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</si>
  <si>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</si>
  <si>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</si>
  <si>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</si>
  <si>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</si>
  <si>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>Airfare - $400 roundtrip @ 1 roundtrip per year</t>
  </si>
  <si>
    <t>Luggage Fees - $25 per flight @ 2 flights per year</t>
  </si>
  <si>
    <t xml:space="preserve">This Excel Workbook is provided to aid applicants in developing the required budget table(s) within the budget narrative.  </t>
  </si>
  <si>
    <t>Petrochemical and Refinery Innovation Detailed Budget Table</t>
  </si>
  <si>
    <t>New Oil and Gas Technology Detailed Budget Table</t>
  </si>
  <si>
    <t>Electric Power Innovation Program Detailed Budget Table</t>
  </si>
  <si>
    <t>Rural Clean Vehicle Program Detailed Budget Table</t>
  </si>
  <si>
    <t xml:space="preserve">Project Manager @ $115,000/yr, 1 FTE, with salary increase </t>
  </si>
  <si>
    <t>Fringe Full-time Employees @ 38.93% of salary</t>
  </si>
  <si>
    <t>Indirect Costs Full-time Employee @ 34.33% of salary</t>
  </si>
  <si>
    <t>Per Diem - $59 per day @ 3.5 days per year</t>
  </si>
  <si>
    <t>Hotel - $107 per day @ 3 days per year</t>
  </si>
  <si>
    <t>Registration Fees</t>
  </si>
  <si>
    <t>Office Supplies</t>
  </si>
  <si>
    <t>Program analytic services</t>
  </si>
  <si>
    <t>Small Operator Technical Assistance</t>
  </si>
  <si>
    <t>Grant Program to fund pilot projects for new technologies in clean energy generation</t>
  </si>
  <si>
    <t>Rebates for clean energy storage projects</t>
  </si>
  <si>
    <t>Grant program for low emission energy generation projects</t>
  </si>
  <si>
    <t>Technical Assistance</t>
  </si>
  <si>
    <t>Rebates to replace older medium and heavy duty vehicles in areas of Texas that are not covered by the Texas Clean Fleet Program</t>
  </si>
  <si>
    <t>New Oil and Gas Technology</t>
  </si>
  <si>
    <t>Electric Power Innovation</t>
  </si>
  <si>
    <t>Rural Clean Vehicle Program</t>
  </si>
  <si>
    <t>1 Laptop and accessories @ $2500</t>
  </si>
  <si>
    <t>In State Travel for outreach, engagement, and workshops</t>
  </si>
  <si>
    <t>Third-party program administrator</t>
  </si>
  <si>
    <t>Grant program to fund emission reduction projects at petrochemical facilities and refineries</t>
  </si>
  <si>
    <t>Petrochemical and Refinery Innovation</t>
  </si>
  <si>
    <t>Out of State Travel for conference or workshop presentations:</t>
  </si>
  <si>
    <t xml:space="preserve">Grant Program to fund new oil and gas technology projects </t>
  </si>
  <si>
    <t>Mileage for local travel (995 miles per year at $0.67/mi)</t>
  </si>
  <si>
    <t>Parking - $20 per day @ 3 days per year</t>
  </si>
  <si>
    <t>Per Diem - $59 per day @ 3 days per year</t>
  </si>
  <si>
    <t>Taxi, rideshare, or other transportation - $45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</si>
</sst>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000000"/>
      <name val="Calibri"/>
      <scheme val="minor"/>
    </font>
    <font>
      <i/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/>
  </cellStyleXfs>
  <cellXfs count="85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6" fontId="6" fillId="0" borderId="1" xfId="0" applyNumberFormat="1" applyFont="1" applyBorder="1" applyAlignment="1">
      <alignment wrapText="1"/>
    </xf>
    <xf numFmtId="6" fontId="7" fillId="4" borderId="4" xfId="0" applyNumberFormat="1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8" fillId="0" borderId="9" xfId="0" applyFont="1" applyBorder="1" applyAlignment="1">
      <alignment wrapText="1"/>
    </xf>
    <xf numFmtId="6" fontId="9" fillId="0" borderId="10" xfId="0" applyNumberFormat="1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6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4"/>
    </xf>
    <xf numFmtId="0" fontId="11" fillId="0" borderId="0" xfId="0" applyFont="1"/>
    <xf numFmtId="6" fontId="0" fillId="0" borderId="0" xfId="0" applyNumberFormat="1"/>
    <xf numFmtId="6" fontId="6" fillId="0" borderId="0" xfId="0" applyNumberFormat="1" applyFont="1"/>
    <xf numFmtId="0" fontId="10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8" fillId="6" borderId="11" xfId="0" applyFont="1" applyFill="1" applyBorder="1" applyAlignment="1">
      <alignment wrapText="1"/>
    </xf>
    <xf numFmtId="0" fontId="8" fillId="6" borderId="12" xfId="0" applyFont="1" applyFill="1" applyBorder="1" applyAlignment="1">
      <alignment wrapText="1"/>
    </xf>
    <xf numFmtId="0" fontId="8" fillId="6" borderId="13" xfId="0" applyFont="1" applyFill="1" applyBorder="1" applyAlignment="1">
      <alignment wrapText="1"/>
    </xf>
    <xf numFmtId="0" fontId="8" fillId="6" borderId="7" xfId="0" applyFont="1" applyFill="1" applyBorder="1" applyAlignment="1">
      <alignment wrapText="1"/>
    </xf>
    <xf numFmtId="0" fontId="8" fillId="6" borderId="3" xfId="0" applyFont="1" applyFill="1" applyBorder="1"/>
    <xf numFmtId="0" fontId="10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8" fillId="3" borderId="11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8" fillId="3" borderId="13" xfId="0" applyFont="1" applyFill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0" borderId="14" xfId="0" applyNumberFormat="1" applyFont="1" applyBorder="1" applyAlignment="1">
      <alignment wrapText="1"/>
    </xf>
    <xf numFmtId="0" fontId="8" fillId="0" borderId="0" xfId="0" applyFont="1"/>
    <xf numFmtId="0" fontId="8" fillId="3" borderId="15" xfId="0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0" fontId="12" fillId="0" borderId="0" xfId="0" applyFont="1"/>
    <xf numFmtId="0" fontId="8" fillId="0" borderId="16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8" fillId="3" borderId="1" xfId="0" applyFont="1" applyFill="1" applyBorder="1"/>
    <xf numFmtId="6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left" wrapText="1" indent="2"/>
    </xf>
    <xf numFmtId="6" fontId="14" fillId="0" borderId="1" xfId="0" applyNumberFormat="1" applyFont="1" applyBorder="1" applyAlignment="1">
      <alignment wrapText="1"/>
    </xf>
    <xf numFmtId="6" fontId="15" fillId="0" borderId="0" xfId="0" applyNumberFormat="1" applyFont="1"/>
    <xf numFmtId="0" fontId="15" fillId="0" borderId="0" xfId="0" applyFont="1"/>
    <xf numFmtId="0" fontId="15" fillId="0" borderId="1" xfId="0" applyFont="1" applyBorder="1" applyAlignment="1">
      <alignment horizontal="left" wrapText="1" indent="2"/>
    </xf>
    <xf numFmtId="6" fontId="15" fillId="0" borderId="1" xfId="0" applyNumberFormat="1" applyFont="1" applyBorder="1" applyAlignment="1">
      <alignment wrapText="1"/>
    </xf>
    <xf numFmtId="6" fontId="14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0" xfId="0" applyFont="1" applyAlignment="1">
      <alignment vertical="top"/>
    </xf>
    <xf numFmtId="0" fontId="14" fillId="0" borderId="1" xfId="0" applyFont="1" applyBorder="1" applyAlignment="1">
      <alignment horizontal="left" wrapText="1" indent="4"/>
    </xf>
    <xf numFmtId="165" fontId="6" fillId="4" borderId="1" xfId="0" applyNumberFormat="1" applyFont="1" applyFill="1" applyBorder="1" applyAlignment="1">
      <alignment wrapText="1"/>
    </xf>
    <xf numFmtId="6" fontId="14" fillId="4" borderId="4" xfId="0" applyNumberFormat="1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6" fontId="16" fillId="0" borderId="10" xfId="0" applyNumberFormat="1" applyFont="1" applyBorder="1" applyAlignment="1">
      <alignment wrapText="1"/>
    </xf>
    <xf numFmtId="0" fontId="14" fillId="0" borderId="0" xfId="0" applyFont="1" applyAlignment="1">
      <alignment wrapText="1"/>
    </xf>
    <xf numFmtId="6" fontId="14" fillId="7" borderId="1" xfId="0" applyNumberFormat="1" applyFont="1" applyFill="1" applyBorder="1" applyAlignment="1">
      <alignment horizontal="left" vertical="top" wrapText="1"/>
    </xf>
    <xf numFmtId="6" fontId="14" fillId="7" borderId="8" xfId="0" applyNumberFormat="1" applyFont="1" applyFill="1" applyBorder="1" applyAlignment="1">
      <alignment wrapText="1"/>
    </xf>
    <xf numFmtId="6" fontId="14" fillId="7" borderId="1" xfId="0" applyNumberFormat="1" applyFont="1" applyFill="1" applyBorder="1" applyAlignment="1">
      <alignment wrapText="1"/>
    </xf>
    <xf numFmtId="0" fontId="15" fillId="8" borderId="0" xfId="0" applyFont="1" applyFill="1"/>
    <xf numFmtId="8" fontId="0" fillId="0" borderId="0" xfId="0" applyNumberFormat="1"/>
    <xf numFmtId="0" fontId="3" fillId="0" borderId="0" xfId="0" applyFont="1" applyAlignment="1">
      <alignment horizontal="left" wrapText="1"/>
    </xf>
    <xf numFmtId="9" fontId="14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3" fontId="0" fillId="0" borderId="0" xfId="0" applyNumberFormat="1"/>
    <xf numFmtId="3" fontId="6" fillId="0" borderId="0" xfId="0" applyNumberFormat="1" applyFont="1"/>
    <xf numFmtId="1" fontId="0" fillId="0" borderId="0" xfId="0" applyNumberFormat="1"/>
    <xf numFmtId="6" fontId="14" fillId="0" borderId="17" xfId="0" applyNumberFormat="1" applyFont="1" applyFill="1" applyBorder="1" applyAlignment="1">
      <alignment wrapText="1"/>
    </xf>
    <xf numFmtId="0" fontId="0" fillId="0" borderId="0" xfId="0" applyBorder="1"/>
  </cellXfs>
  <cellStyles count="4">
    <cellStyle name="Currency" xfId="1" builtinId="4"/>
    <cellStyle name="Normal" xfId="0" builtinId="0"/>
    <cellStyle name="Normal 2" xfId="3" xr:uid="{4F724927-E210-4063-A13B-D77DE2E2C5D7}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5"/>
  <sheetViews>
    <sheetView showGridLines="0" topLeftCell="A5" zoomScale="83" zoomScaleNormal="85" workbookViewId="0">
      <selection activeCell="J13" sqref="J13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36.140625" bestFit="1" customWidth="1"/>
    <col min="4" max="4" width="13.7109375" style="4" bestFit="1" customWidth="1"/>
    <col min="5" max="5" width="12.7109375" style="2" bestFit="1" customWidth="1"/>
    <col min="6" max="6" width="12.140625" customWidth="1"/>
    <col min="7" max="7" width="13" bestFit="1" customWidth="1"/>
    <col min="8" max="8" width="13" style="2" bestFit="1" customWidth="1"/>
    <col min="9" max="9" width="3.5703125" style="5" customWidth="1"/>
    <col min="10" max="10" width="13.7109375" bestFit="1" customWidth="1"/>
    <col min="11" max="11" width="10.140625" customWidth="1"/>
    <col min="12" max="12" width="14.28515625" bestFit="1" customWidth="1"/>
  </cols>
  <sheetData>
    <row r="2" spans="2:39" ht="23.25" x14ac:dyDescent="0.35">
      <c r="B2" s="27" t="s">
        <v>0</v>
      </c>
    </row>
    <row r="3" spans="2:39" ht="30" customHeight="1" x14ac:dyDescent="0.25">
      <c r="B3" s="76" t="s">
        <v>1</v>
      </c>
      <c r="C3" s="76"/>
      <c r="D3" s="76"/>
      <c r="E3" s="76"/>
      <c r="F3" s="76"/>
      <c r="G3" s="76"/>
      <c r="H3" s="76"/>
      <c r="I3" s="76"/>
      <c r="J3" s="76"/>
    </row>
    <row r="4" spans="2:39" ht="15" customHeight="1" x14ac:dyDescent="0.25">
      <c r="B4" s="3"/>
    </row>
    <row r="5" spans="2:39" ht="18.75" x14ac:dyDescent="0.3">
      <c r="B5" s="38" t="s">
        <v>2</v>
      </c>
      <c r="C5" s="39"/>
      <c r="D5" s="39"/>
      <c r="E5" s="39"/>
      <c r="F5" s="39"/>
      <c r="G5" s="39"/>
      <c r="H5" s="39"/>
      <c r="I5" s="39"/>
      <c r="J5" s="52"/>
    </row>
    <row r="6" spans="2:39" ht="17.100000000000001" customHeight="1" x14ac:dyDescent="0.25">
      <c r="B6" s="40" t="s">
        <v>3</v>
      </c>
      <c r="C6" s="40" t="s">
        <v>4</v>
      </c>
      <c r="D6" s="40" t="s">
        <v>5</v>
      </c>
      <c r="E6" s="41" t="s">
        <v>6</v>
      </c>
      <c r="F6" s="41" t="s">
        <v>7</v>
      </c>
      <c r="G6" s="41" t="s">
        <v>8</v>
      </c>
      <c r="H6" s="42" t="s">
        <v>9</v>
      </c>
      <c r="I6" s="43"/>
      <c r="J6" s="53" t="s">
        <v>10</v>
      </c>
    </row>
    <row r="7" spans="2:39" s="3" customFormat="1" x14ac:dyDescent="0.25">
      <c r="B7" s="19" t="s">
        <v>11</v>
      </c>
      <c r="C7" s="44" t="s">
        <v>12</v>
      </c>
      <c r="D7" s="73">
        <f>'Measure 1 Budget'!D10+'Measure 2 Budget'!D10+'Measure 3 Budget'!D10+'Measure 4 Budget'!D10+'Measure 5 Budget'!D11</f>
        <v>460000</v>
      </c>
      <c r="E7" s="73">
        <f>'Measure 1 Budget'!E10+'Measure 2 Budget'!E10+'Measure 3 Budget'!E10+'Measure 4 Budget'!E10+'Measure 5 Budget'!E11</f>
        <v>480000</v>
      </c>
      <c r="F7" s="73">
        <f>'Measure 1 Budget'!F10+'Measure 2 Budget'!F10+'Measure 3 Budget'!F10+'Measure 4 Budget'!F10+'Measure 5 Budget'!F11</f>
        <v>500000</v>
      </c>
      <c r="G7" s="73">
        <f>'Measure 1 Budget'!G10+'Measure 2 Budget'!G10+'Measure 3 Budget'!G10+'Measure 4 Budget'!G10+'Measure 5 Budget'!G11</f>
        <v>520000</v>
      </c>
      <c r="H7" s="73">
        <f>'Measure 1 Budget'!H10+'Measure 2 Budget'!H10+'Measure 3 Budget'!H10+'Measure 4 Budget'!H10+'Measure 5 Budget'!H11</f>
        <v>540000</v>
      </c>
      <c r="I7" s="74"/>
      <c r="J7" s="73">
        <f>SUM(D7:I7)</f>
        <v>2500000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0"/>
      <c r="C8" s="44" t="s">
        <v>13</v>
      </c>
      <c r="D8" s="73">
        <f>'Measure 1 Budget'!D15+'Measure 2 Budget'!D15+'Measure 3 Budget'!D15+'Measure 4 Budget'!D15+'Measure 5 Budget'!D16</f>
        <v>179078</v>
      </c>
      <c r="E8" s="73">
        <f>'Measure 1 Budget'!E15+'Measure 2 Budget'!E15+'Measure 3 Budget'!E15+'Measure 4 Budget'!E15</f>
        <v>186864</v>
      </c>
      <c r="F8" s="73">
        <f>'Measure 1 Budget'!F15+'Measure 2 Budget'!F15+'Measure 3 Budget'!F15+'Measure 4 Budget'!F15</f>
        <v>194650</v>
      </c>
      <c r="G8" s="73">
        <f>'Measure 1 Budget'!G15+'Measure 2 Budget'!G15+'Measure 3 Budget'!G15+'Measure 4 Budget'!G15</f>
        <v>202436</v>
      </c>
      <c r="H8" s="73">
        <f>'Measure 1 Budget'!H15+'Measure 2 Budget'!H15+'Measure 3 Budget'!H15+'Measure 4 Budget'!H15</f>
        <v>210222</v>
      </c>
      <c r="I8" s="74"/>
      <c r="J8" s="73">
        <f t="shared" ref="J8:J14" si="0">SUM(D8:I8)</f>
        <v>973250</v>
      </c>
    </row>
    <row r="9" spans="2:39" x14ac:dyDescent="0.25">
      <c r="B9" s="20"/>
      <c r="C9" s="44" t="s">
        <v>14</v>
      </c>
      <c r="D9" s="73">
        <f>'Measure 1 Budget'!D28+'Measure 2 Budget'!D28+'Measure 3 Budget'!D28+'Measure 4 Budget'!D28+'Measure 5 Budget'!D27</f>
        <v>11702.8</v>
      </c>
      <c r="E9" s="73">
        <f>'Measure 1 Budget'!E28+'Measure 2 Budget'!E28+'Measure 3 Budget'!E28+'Measure 4 Budget'!E28</f>
        <v>11702.8</v>
      </c>
      <c r="F9" s="73">
        <f>'Measure 1 Budget'!F28+'Measure 2 Budget'!F28+'Measure 3 Budget'!F28+'Measure 4 Budget'!F28</f>
        <v>11702.8</v>
      </c>
      <c r="G9" s="73">
        <f>'Measure 1 Budget'!G28+'Measure 2 Budget'!G28+'Measure 3 Budget'!G28+'Measure 4 Budget'!G28</f>
        <v>11702.8</v>
      </c>
      <c r="H9" s="73">
        <f>'Measure 1 Budget'!H28+'Measure 2 Budget'!H28+'Measure 3 Budget'!H28+'Measure 4 Budget'!H28</f>
        <v>11702.8</v>
      </c>
      <c r="I9" s="74"/>
      <c r="J9" s="73">
        <f t="shared" si="0"/>
        <v>58514</v>
      </c>
    </row>
    <row r="10" spans="2:39" x14ac:dyDescent="0.25">
      <c r="B10" s="20"/>
      <c r="C10" s="44" t="s">
        <v>15</v>
      </c>
      <c r="D10" s="73">
        <f>'Measure 1 Budget'!D32+'Measure 2 Budget'!D32+'Measure 3 Budget'!D32+'Measure 4 Budget'!D32+'Measure 5 Budget'!D31</f>
        <v>0</v>
      </c>
      <c r="E10" s="73">
        <f>'Measure 1 Budget'!E32+'Measure 2 Budget'!E32+'Measure 3 Budget'!E32+'Measure 4 Budget'!E32</f>
        <v>0</v>
      </c>
      <c r="F10" s="73">
        <f>'Measure 1 Budget'!F32+'Measure 2 Budget'!F32+'Measure 3 Budget'!F32+'Measure 4 Budget'!F32</f>
        <v>0</v>
      </c>
      <c r="G10" s="73">
        <f>'Measure 1 Budget'!G32+'Measure 2 Budget'!G32+'Measure 3 Budget'!G32+'Measure 4 Budget'!G32</f>
        <v>0</v>
      </c>
      <c r="H10" s="73">
        <f>'Measure 1 Budget'!H32+'Measure 2 Budget'!H32+'Measure 3 Budget'!H32+'Measure 4 Budget'!H32</f>
        <v>0</v>
      </c>
      <c r="I10" s="74"/>
      <c r="J10" s="73">
        <f t="shared" si="0"/>
        <v>0</v>
      </c>
    </row>
    <row r="11" spans="2:39" x14ac:dyDescent="0.25">
      <c r="B11" s="20"/>
      <c r="C11" s="44" t="s">
        <v>16</v>
      </c>
      <c r="D11" s="73">
        <f>'Measure 1 Budget'!D37+'Measure 2 Budget'!D37+'Measure 3 Budget'!D37+'Measure 4 Budget'!D37+'Measure 5 Budget'!D35</f>
        <v>15000</v>
      </c>
      <c r="E11" s="73">
        <f>'Measure 1 Budget'!E37+'Measure 2 Budget'!E37+'Measure 3 Budget'!E37+'Measure 4 Budget'!E37</f>
        <v>5000</v>
      </c>
      <c r="F11" s="73">
        <f>'Measure 1 Budget'!F37+'Measure 2 Budget'!F37+'Measure 3 Budget'!F37+'Measure 4 Budget'!F37</f>
        <v>5000</v>
      </c>
      <c r="G11" s="73">
        <f>'Measure 1 Budget'!G37+'Measure 2 Budget'!G37+'Measure 3 Budget'!G37+'Measure 4 Budget'!G37</f>
        <v>5000</v>
      </c>
      <c r="H11" s="73">
        <f>'Measure 1 Budget'!H37+'Measure 2 Budget'!H37+'Measure 3 Budget'!H37+'Measure 4 Budget'!H37</f>
        <v>5000</v>
      </c>
      <c r="I11" s="74"/>
      <c r="J11" s="73">
        <f t="shared" si="0"/>
        <v>35000</v>
      </c>
    </row>
    <row r="12" spans="2:39" x14ac:dyDescent="0.25">
      <c r="B12" s="20"/>
      <c r="C12" s="44" t="s">
        <v>17</v>
      </c>
      <c r="D12" s="73">
        <f>'Measure 1 Budget'!D43+'Measure 2 Budget'!D44+'Measure 3 Budget'!D44+'Measure 4 Budget'!D43+'Measure 5 Budget'!D41</f>
        <v>3292749.2</v>
      </c>
      <c r="E12" s="73">
        <f>'Measure 1 Budget'!E43+'Measure 2 Budget'!E44+'Measure 3 Budget'!E44+'Measure 4 Budget'!E43</f>
        <v>3292749.2</v>
      </c>
      <c r="F12" s="73">
        <f>'Measure 1 Budget'!F43+'Measure 2 Budget'!F44+'Measure 3 Budget'!F44+'Measure 4 Budget'!F43</f>
        <v>3292749.2</v>
      </c>
      <c r="G12" s="73">
        <f>'Measure 1 Budget'!G43+'Measure 2 Budget'!G44+'Measure 3 Budget'!G44+'Measure 4 Budget'!G43</f>
        <v>3292749.2</v>
      </c>
      <c r="H12" s="73">
        <f>'Measure 1 Budget'!H43+'Measure 2 Budget'!H44+'Measure 3 Budget'!H44+'Measure 4 Budget'!H43</f>
        <v>3292749.2</v>
      </c>
      <c r="I12" s="74"/>
      <c r="J12" s="73">
        <f t="shared" si="0"/>
        <v>16463746</v>
      </c>
    </row>
    <row r="13" spans="2:39" x14ac:dyDescent="0.25">
      <c r="B13" s="20"/>
      <c r="C13" s="44" t="s">
        <v>18</v>
      </c>
      <c r="D13" s="73">
        <f>'Measure 1 Budget'!D48+'Measure 2 Budget'!D52+'Measure 3 Budget'!D52+'Measure 4 Budget'!D51+'Measure 5 Budget'!D49</f>
        <v>95822247.799999997</v>
      </c>
      <c r="E13" s="73">
        <f>'Measure 1 Budget'!E48+'Measure 2 Budget'!E52+'Measure 3 Budget'!E52+'Measure 4 Budget'!E51</f>
        <v>95822247.799999997</v>
      </c>
      <c r="F13" s="73">
        <f>'Measure 1 Budget'!F48+'Measure 2 Budget'!F52+'Measure 3 Budget'!F52+'Measure 4 Budget'!F51</f>
        <v>95822247.799999997</v>
      </c>
      <c r="G13" s="73">
        <f>'Measure 1 Budget'!G48+'Measure 2 Budget'!G52+'Measure 3 Budget'!G52+'Measure 4 Budget'!G51</f>
        <v>95822247.799999997</v>
      </c>
      <c r="H13" s="73">
        <f>'Measure 1 Budget'!H48+'Measure 2 Budget'!H52+'Measure 3 Budget'!H52+'Measure 4 Budget'!H51</f>
        <v>95822247.799999997</v>
      </c>
      <c r="I13" s="74"/>
      <c r="J13" s="73">
        <f t="shared" si="0"/>
        <v>479111239</v>
      </c>
    </row>
    <row r="14" spans="2:39" x14ac:dyDescent="0.25">
      <c r="B14" s="21"/>
      <c r="C14" s="7" t="s">
        <v>19</v>
      </c>
      <c r="D14" s="62">
        <f>D13+D12+D11+D10+D9+D8+D7</f>
        <v>99780777.799999997</v>
      </c>
      <c r="E14" s="62">
        <f>E13+E12+E11+E10+E9+E8+E7</f>
        <v>99798563.799999997</v>
      </c>
      <c r="F14" s="62">
        <f>F13+F12+F11+F10+F9+F8+F7</f>
        <v>99826349.799999997</v>
      </c>
      <c r="G14" s="62">
        <f>G13+G12+G11+G10+G9+G8+G7</f>
        <v>99854135.799999997</v>
      </c>
      <c r="H14" s="62">
        <f>H13+H12+H11+H10+H9+H8+H7</f>
        <v>99881921.799999997</v>
      </c>
      <c r="I14" s="59"/>
      <c r="J14" s="62">
        <f t="shared" si="0"/>
        <v>499141749</v>
      </c>
    </row>
    <row r="15" spans="2:39" x14ac:dyDescent="0.25">
      <c r="B15" s="51"/>
      <c r="D15"/>
      <c r="E15"/>
      <c r="H15"/>
      <c r="I15"/>
      <c r="J15" s="16" t="s">
        <v>20</v>
      </c>
    </row>
    <row r="16" spans="2:39" ht="20.100000000000001" customHeight="1" x14ac:dyDescent="0.25">
      <c r="B16" s="51"/>
      <c r="C16" s="7" t="s">
        <v>21</v>
      </c>
      <c r="D16" s="48">
        <f>'Measure 1 Budget'!D54+'Measure 2 Budget'!D58+'Measure 3 Budget'!D58+'Measure 4 Budget'!D57+'Measure 5 Budget'!D55</f>
        <v>157918</v>
      </c>
      <c r="E16" s="48">
        <f>'Measure 1 Budget'!E54+'Measure 2 Budget'!E58+'Measure 3 Budget'!E58+'Measure 4 Budget'!E57</f>
        <v>164784</v>
      </c>
      <c r="F16" s="48">
        <f>'Measure 1 Budget'!F54+'Measure 2 Budget'!F58+'Measure 3 Budget'!F58+'Measure 4 Budget'!F57</f>
        <v>171650</v>
      </c>
      <c r="G16" s="48">
        <f>'Measure 1 Budget'!G54+'Measure 2 Budget'!G58+'Measure 3 Budget'!G58+'Measure 4 Budget'!G57</f>
        <v>178516</v>
      </c>
      <c r="H16" s="48">
        <f>'Measure 1 Budget'!H54+'Measure 2 Budget'!H58+'Measure 3 Budget'!H58+'Measure 4 Budget'!H57</f>
        <v>185382</v>
      </c>
      <c r="J16" s="66">
        <f>SUM(D16:H16)</f>
        <v>858250</v>
      </c>
    </row>
    <row r="17" spans="2:12" ht="15.75" thickBot="1" x14ac:dyDescent="0.3">
      <c r="B17" s="51"/>
      <c r="D17"/>
      <c r="E17"/>
      <c r="H17"/>
      <c r="I17"/>
      <c r="J17" s="16" t="s">
        <v>20</v>
      </c>
    </row>
    <row r="18" spans="2:12" ht="30.95" customHeight="1" thickBot="1" x14ac:dyDescent="0.3">
      <c r="B18" s="50" t="s">
        <v>22</v>
      </c>
      <c r="C18" s="17"/>
      <c r="D18" s="45">
        <f>D14+D16</f>
        <v>99938695.799999997</v>
      </c>
      <c r="E18" s="45">
        <f>E14+E16</f>
        <v>99963347.799999997</v>
      </c>
      <c r="F18" s="45">
        <f>F14+F16</f>
        <v>99997999.799999997</v>
      </c>
      <c r="G18" s="45">
        <f>G14+G16</f>
        <v>100032651.8</v>
      </c>
      <c r="H18" s="45">
        <f>H14+H16</f>
        <v>100067303.8</v>
      </c>
      <c r="I18" s="46"/>
      <c r="J18" s="54">
        <f>J14+J16</f>
        <v>499999999</v>
      </c>
    </row>
    <row r="19" spans="2:12" s="1" customFormat="1" x14ac:dyDescent="0.25">
      <c r="B19" s="4"/>
      <c r="C19"/>
      <c r="D19" s="4"/>
      <c r="E19" s="2"/>
      <c r="F19"/>
      <c r="G19"/>
      <c r="H19" s="2"/>
      <c r="I19" s="5"/>
      <c r="J19"/>
    </row>
    <row r="20" spans="2:12" ht="15" customHeight="1" x14ac:dyDescent="0.25">
      <c r="B20" s="4"/>
    </row>
    <row r="21" spans="2:12" ht="15" customHeight="1" x14ac:dyDescent="0.3">
      <c r="B21" s="38" t="s">
        <v>23</v>
      </c>
      <c r="C21" s="39"/>
      <c r="D21" s="39"/>
      <c r="E21" s="78"/>
      <c r="F21" s="78"/>
      <c r="H21"/>
      <c r="I21"/>
    </row>
    <row r="22" spans="2:12" ht="29.1" customHeight="1" x14ac:dyDescent="0.25">
      <c r="B22" s="40" t="s">
        <v>24</v>
      </c>
      <c r="C22" s="40" t="s">
        <v>25</v>
      </c>
      <c r="D22" s="47" t="s">
        <v>26</v>
      </c>
      <c r="E22" s="79" t="s">
        <v>27</v>
      </c>
      <c r="F22" s="79"/>
      <c r="H22"/>
      <c r="I22"/>
    </row>
    <row r="23" spans="2:12" ht="15" customHeight="1" x14ac:dyDescent="0.25">
      <c r="B23" s="44">
        <v>1</v>
      </c>
      <c r="C23" s="71" t="s">
        <v>71</v>
      </c>
      <c r="D23" s="72">
        <f>'Measure 1 Budget'!J56</f>
        <v>149999999.5</v>
      </c>
      <c r="E23" s="77">
        <f>D23/D$29</f>
        <v>0.29999999960000001</v>
      </c>
      <c r="F23" s="77"/>
      <c r="H23"/>
      <c r="I23"/>
    </row>
    <row r="24" spans="2:12" ht="15" customHeight="1" x14ac:dyDescent="0.25">
      <c r="B24" s="44">
        <v>2</v>
      </c>
      <c r="C24" s="73" t="s">
        <v>64</v>
      </c>
      <c r="D24" s="72">
        <f>'Measure 2 Budget'!J60</f>
        <v>99999999.5</v>
      </c>
      <c r="E24" s="77">
        <f t="shared" ref="E24:E27" si="1">D24/D$29</f>
        <v>0.19999999939999999</v>
      </c>
      <c r="F24" s="77"/>
      <c r="H24"/>
      <c r="I24"/>
    </row>
    <row r="25" spans="2:12" ht="15" customHeight="1" x14ac:dyDescent="0.25">
      <c r="B25" s="44">
        <v>3</v>
      </c>
      <c r="C25" s="73" t="s">
        <v>65</v>
      </c>
      <c r="D25" s="72">
        <f>'Measure 3 Budget'!J60</f>
        <v>200000000</v>
      </c>
      <c r="E25" s="77">
        <f t="shared" si="1"/>
        <v>0.40000000079999998</v>
      </c>
      <c r="F25" s="77"/>
      <c r="H25"/>
      <c r="I25"/>
    </row>
    <row r="26" spans="2:12" ht="15" customHeight="1" x14ac:dyDescent="0.25">
      <c r="B26" s="44">
        <v>4</v>
      </c>
      <c r="C26" s="73" t="s">
        <v>66</v>
      </c>
      <c r="D26" s="72">
        <f>'Measure 4 Budget'!J59</f>
        <v>50000000</v>
      </c>
      <c r="E26" s="77">
        <f t="shared" si="1"/>
        <v>0.10000000019999999</v>
      </c>
      <c r="F26" s="77"/>
      <c r="H26"/>
      <c r="I26"/>
    </row>
    <row r="27" spans="2:12" ht="15" customHeight="1" x14ac:dyDescent="0.25">
      <c r="B27" s="44">
        <v>5</v>
      </c>
      <c r="C27" s="73" t="s">
        <v>28</v>
      </c>
      <c r="D27" s="72">
        <v>0</v>
      </c>
      <c r="E27" s="77">
        <f t="shared" si="1"/>
        <v>0</v>
      </c>
      <c r="F27" s="77"/>
      <c r="H27"/>
      <c r="I27"/>
    </row>
    <row r="28" spans="2:12" ht="15" customHeight="1" x14ac:dyDescent="0.25">
      <c r="B28" s="44"/>
      <c r="C28" s="73"/>
      <c r="D28" s="72"/>
      <c r="E28" s="77"/>
      <c r="F28" s="77"/>
      <c r="H28"/>
      <c r="I28"/>
    </row>
    <row r="29" spans="2:12" ht="15" customHeight="1" x14ac:dyDescent="0.25">
      <c r="B29" s="44" t="s">
        <v>29</v>
      </c>
      <c r="C29" s="73"/>
      <c r="D29" s="72">
        <f>SUM(D23:D28)</f>
        <v>499999999</v>
      </c>
      <c r="E29" s="77">
        <f t="shared" ref="E29" si="2">SUM(E23:E28)</f>
        <v>1</v>
      </c>
      <c r="F29" s="77"/>
      <c r="H29"/>
      <c r="I29"/>
    </row>
    <row r="30" spans="2:12" ht="15" customHeight="1" x14ac:dyDescent="0.25">
      <c r="H30"/>
      <c r="I30"/>
    </row>
    <row r="31" spans="2:12" ht="15" customHeight="1" x14ac:dyDescent="0.25">
      <c r="L31" s="81"/>
    </row>
    <row r="32" spans="2:12" ht="15" customHeight="1" x14ac:dyDescent="0.25">
      <c r="L32" s="81"/>
    </row>
    <row r="33" spans="12:12" ht="15" customHeight="1" x14ac:dyDescent="0.25">
      <c r="L33" s="81"/>
    </row>
    <row r="34" spans="12:12" ht="15" customHeight="1" x14ac:dyDescent="0.25">
      <c r="L34" s="81"/>
    </row>
    <row r="35" spans="12:12" ht="15" customHeight="1" x14ac:dyDescent="0.25">
      <c r="L35" s="8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1"/>
  <sheetViews>
    <sheetView showGridLines="0" tabSelected="1" topLeftCell="A33" zoomScale="85" zoomScaleNormal="85" workbookViewId="0">
      <selection activeCell="C45" sqref="C45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42.28515625" bestFit="1" customWidth="1"/>
    <col min="4" max="4" width="12.42578125" style="4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5" customWidth="1"/>
    <col min="10" max="10" width="12.85546875" customWidth="1"/>
    <col min="11" max="11" width="10.140625" customWidth="1"/>
  </cols>
  <sheetData>
    <row r="2" spans="2:39" ht="23.25" x14ac:dyDescent="0.35">
      <c r="B2" s="27" t="s">
        <v>46</v>
      </c>
    </row>
    <row r="3" spans="2:39" x14ac:dyDescent="0.25">
      <c r="B3" s="3"/>
    </row>
    <row r="4" spans="2:39" ht="18.75" x14ac:dyDescent="0.3">
      <c r="B4" s="30" t="s">
        <v>2</v>
      </c>
      <c r="C4" s="31"/>
      <c r="D4" s="31"/>
      <c r="E4" s="31"/>
      <c r="F4" s="31"/>
      <c r="G4" s="31"/>
      <c r="H4" s="31"/>
      <c r="I4" s="31"/>
      <c r="J4" s="32"/>
    </row>
    <row r="5" spans="2:39" ht="30" x14ac:dyDescent="0.25">
      <c r="B5" s="33" t="s">
        <v>3</v>
      </c>
      <c r="C5" s="33" t="s">
        <v>4</v>
      </c>
      <c r="D5" s="33" t="s">
        <v>5</v>
      </c>
      <c r="E5" s="34" t="s">
        <v>6</v>
      </c>
      <c r="F5" s="34" t="s">
        <v>7</v>
      </c>
      <c r="G5" s="34" t="s">
        <v>8</v>
      </c>
      <c r="H5" s="35" t="s">
        <v>9</v>
      </c>
      <c r="I5" s="36"/>
      <c r="J5" s="37" t="s">
        <v>10</v>
      </c>
    </row>
    <row r="6" spans="2:39" s="3" customFormat="1" ht="30" x14ac:dyDescent="0.25">
      <c r="B6" s="55" t="s">
        <v>11</v>
      </c>
      <c r="C6" s="23" t="s">
        <v>31</v>
      </c>
      <c r="D6" s="8" t="s">
        <v>32</v>
      </c>
      <c r="E6" s="8" t="s">
        <v>32</v>
      </c>
      <c r="F6" s="8" t="s">
        <v>32</v>
      </c>
      <c r="G6" s="8"/>
      <c r="H6" s="8" t="s">
        <v>32</v>
      </c>
      <c r="I6" s="5"/>
      <c r="J6" s="6" t="s">
        <v>32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ht="30" x14ac:dyDescent="0.25">
      <c r="B7" s="20"/>
      <c r="C7" s="56" t="s">
        <v>50</v>
      </c>
      <c r="D7" s="57">
        <v>115000</v>
      </c>
      <c r="E7" s="57">
        <v>120000</v>
      </c>
      <c r="F7" s="57">
        <v>125000</v>
      </c>
      <c r="G7" s="57">
        <v>130000</v>
      </c>
      <c r="H7" s="57">
        <v>135000</v>
      </c>
      <c r="I7" s="58"/>
      <c r="J7" s="57">
        <f>SUM(D7:H7)</f>
        <v>625000</v>
      </c>
    </row>
    <row r="8" spans="2:39" x14ac:dyDescent="0.25">
      <c r="B8" s="20"/>
      <c r="C8" s="56"/>
      <c r="D8" s="57"/>
      <c r="E8" s="57"/>
      <c r="F8" s="57"/>
      <c r="G8" s="57"/>
      <c r="H8" s="57"/>
      <c r="I8" s="59"/>
      <c r="J8" s="57">
        <f>SUM(D8:H8)</f>
        <v>0</v>
      </c>
    </row>
    <row r="9" spans="2:39" x14ac:dyDescent="0.25">
      <c r="B9" s="20"/>
      <c r="C9" s="60"/>
      <c r="D9" s="57"/>
      <c r="E9" s="61"/>
      <c r="F9" s="61"/>
      <c r="G9" s="61"/>
      <c r="H9" s="61"/>
      <c r="I9" s="59"/>
      <c r="J9" s="57">
        <f>SUM(D9:H9)</f>
        <v>0</v>
      </c>
    </row>
    <row r="10" spans="2:39" x14ac:dyDescent="0.25">
      <c r="B10" s="20"/>
      <c r="C10" s="7" t="s">
        <v>12</v>
      </c>
      <c r="D10" s="62">
        <f>SUM(D7:D9)</f>
        <v>115000</v>
      </c>
      <c r="E10" s="62">
        <f t="shared" ref="E10:H10" si="0">SUM(E7:E9)</f>
        <v>120000</v>
      </c>
      <c r="F10" s="62">
        <f t="shared" si="0"/>
        <v>125000</v>
      </c>
      <c r="G10" s="62">
        <f t="shared" si="0"/>
        <v>130000</v>
      </c>
      <c r="H10" s="62">
        <f t="shared" si="0"/>
        <v>135000</v>
      </c>
      <c r="I10" s="59"/>
      <c r="J10" s="62">
        <f>SUM(J7:J9)</f>
        <v>625000</v>
      </c>
    </row>
    <row r="11" spans="2:39" x14ac:dyDescent="0.25">
      <c r="B11" s="20"/>
      <c r="C11" s="12" t="s">
        <v>33</v>
      </c>
      <c r="D11" s="11" t="s">
        <v>32</v>
      </c>
      <c r="E11" s="8"/>
      <c r="F11" s="8"/>
      <c r="G11" s="8"/>
      <c r="H11" s="8"/>
      <c r="J11" s="6" t="s">
        <v>32</v>
      </c>
    </row>
    <row r="12" spans="2:39" ht="30" x14ac:dyDescent="0.25">
      <c r="B12" s="20"/>
      <c r="C12" s="56" t="s">
        <v>51</v>
      </c>
      <c r="D12" s="57">
        <f>D7*0.3893</f>
        <v>44769.5</v>
      </c>
      <c r="E12" s="57">
        <f>E7*0.3893</f>
        <v>46716</v>
      </c>
      <c r="F12" s="57">
        <f t="shared" ref="E12:H12" si="1">F7*0.3893</f>
        <v>48662.5</v>
      </c>
      <c r="G12" s="57">
        <f t="shared" si="1"/>
        <v>50609</v>
      </c>
      <c r="H12" s="57">
        <f t="shared" si="1"/>
        <v>52555.5</v>
      </c>
      <c r="I12" s="59"/>
      <c r="J12" s="57">
        <f>SUM(D12:H12)</f>
        <v>243312.5</v>
      </c>
    </row>
    <row r="13" spans="2:39" x14ac:dyDescent="0.25">
      <c r="B13" s="20"/>
      <c r="C13" s="56"/>
      <c r="D13" s="57"/>
      <c r="E13" s="57"/>
      <c r="F13" s="57"/>
      <c r="G13" s="57"/>
      <c r="H13" s="57"/>
      <c r="I13" s="59"/>
      <c r="J13" s="57">
        <f t="shared" ref="J13:J14" si="2">SUM(D13:H13)</f>
        <v>0</v>
      </c>
    </row>
    <row r="14" spans="2:39" x14ac:dyDescent="0.25">
      <c r="B14" s="20"/>
      <c r="C14" s="63"/>
      <c r="D14" s="57"/>
      <c r="E14" s="61"/>
      <c r="F14" s="61"/>
      <c r="G14" s="61"/>
      <c r="H14" s="61"/>
      <c r="I14" s="59"/>
      <c r="J14" s="57">
        <f t="shared" si="2"/>
        <v>0</v>
      </c>
    </row>
    <row r="15" spans="2:39" x14ac:dyDescent="0.25">
      <c r="B15" s="20"/>
      <c r="C15" s="7" t="s">
        <v>13</v>
      </c>
      <c r="D15" s="62">
        <f>SUM(D12:D14)</f>
        <v>44769.5</v>
      </c>
      <c r="E15" s="62">
        <f t="shared" ref="E15:H15" si="3">SUM(E12:E14)</f>
        <v>46716</v>
      </c>
      <c r="F15" s="62">
        <f t="shared" si="3"/>
        <v>48662.5</v>
      </c>
      <c r="G15" s="62">
        <f t="shared" si="3"/>
        <v>50609</v>
      </c>
      <c r="H15" s="62">
        <f t="shared" si="3"/>
        <v>52555.5</v>
      </c>
      <c r="I15" s="59"/>
      <c r="J15" s="62">
        <f>SUM(J12:J14)</f>
        <v>243312.5</v>
      </c>
    </row>
    <row r="16" spans="2:39" x14ac:dyDescent="0.25">
      <c r="B16" s="20"/>
      <c r="C16" s="12" t="s">
        <v>34</v>
      </c>
      <c r="D16" s="11" t="s">
        <v>32</v>
      </c>
      <c r="E16" s="8"/>
      <c r="F16" s="8"/>
      <c r="G16" s="8"/>
      <c r="H16" s="8"/>
      <c r="J16" s="6" t="s">
        <v>32</v>
      </c>
    </row>
    <row r="17" spans="2:19" ht="30" x14ac:dyDescent="0.25">
      <c r="B17" s="20"/>
      <c r="C17" s="56" t="s">
        <v>72</v>
      </c>
      <c r="D17" s="64"/>
      <c r="E17" s="61"/>
      <c r="F17" s="61"/>
      <c r="G17" s="61"/>
      <c r="H17" s="61"/>
      <c r="I17" s="59"/>
      <c r="J17" s="57"/>
    </row>
    <row r="18" spans="2:19" ht="30" x14ac:dyDescent="0.25">
      <c r="B18" s="20"/>
      <c r="C18" s="65" t="s">
        <v>43</v>
      </c>
      <c r="D18" s="57">
        <v>400</v>
      </c>
      <c r="E18" s="57">
        <v>400</v>
      </c>
      <c r="F18" s="57">
        <v>400</v>
      </c>
      <c r="G18" s="57">
        <v>400</v>
      </c>
      <c r="H18" s="57">
        <v>400</v>
      </c>
      <c r="I18" s="58"/>
      <c r="J18" s="57">
        <f>SUM(D18:H18)</f>
        <v>2000</v>
      </c>
    </row>
    <row r="19" spans="2:19" ht="30" x14ac:dyDescent="0.25">
      <c r="B19" s="20"/>
      <c r="C19" s="65" t="s">
        <v>44</v>
      </c>
      <c r="D19" s="57">
        <v>50</v>
      </c>
      <c r="E19" s="57">
        <v>50</v>
      </c>
      <c r="F19" s="57">
        <v>50</v>
      </c>
      <c r="G19" s="57">
        <v>50</v>
      </c>
      <c r="H19" s="57">
        <v>50</v>
      </c>
      <c r="I19" s="58"/>
      <c r="J19" s="57">
        <f t="shared" ref="J19:J23" si="4">SUM(D19:H19)</f>
        <v>250</v>
      </c>
    </row>
    <row r="20" spans="2:19" x14ac:dyDescent="0.25">
      <c r="B20" s="20"/>
      <c r="C20" s="65" t="s">
        <v>55</v>
      </c>
      <c r="D20" s="57">
        <v>1000</v>
      </c>
      <c r="E20" s="57">
        <v>1000</v>
      </c>
      <c r="F20" s="57">
        <v>1000</v>
      </c>
      <c r="G20" s="57">
        <v>1000</v>
      </c>
      <c r="H20" s="57">
        <v>1000</v>
      </c>
      <c r="I20" s="58"/>
      <c r="J20" s="57">
        <f t="shared" si="4"/>
        <v>5000</v>
      </c>
    </row>
    <row r="21" spans="2:19" x14ac:dyDescent="0.25">
      <c r="B21" s="20"/>
      <c r="C21" s="65" t="s">
        <v>54</v>
      </c>
      <c r="D21" s="57">
        <f>107*3</f>
        <v>321</v>
      </c>
      <c r="E21" s="57">
        <f t="shared" ref="E21:H21" si="5">107*3</f>
        <v>321</v>
      </c>
      <c r="F21" s="57">
        <f t="shared" si="5"/>
        <v>321</v>
      </c>
      <c r="G21" s="57">
        <f t="shared" si="5"/>
        <v>321</v>
      </c>
      <c r="H21" s="57">
        <f t="shared" si="5"/>
        <v>321</v>
      </c>
      <c r="I21" s="58"/>
      <c r="J21" s="57">
        <f t="shared" si="4"/>
        <v>1605</v>
      </c>
    </row>
    <row r="22" spans="2:19" ht="30" x14ac:dyDescent="0.25">
      <c r="B22" s="20"/>
      <c r="C22" s="65" t="s">
        <v>53</v>
      </c>
      <c r="D22" s="57">
        <f>59*3.5</f>
        <v>206.5</v>
      </c>
      <c r="E22" s="57">
        <f t="shared" ref="E22:H22" si="6">59*3.5</f>
        <v>206.5</v>
      </c>
      <c r="F22" s="57">
        <f t="shared" si="6"/>
        <v>206.5</v>
      </c>
      <c r="G22" s="57">
        <f t="shared" si="6"/>
        <v>206.5</v>
      </c>
      <c r="H22" s="57">
        <f t="shared" si="6"/>
        <v>206.5</v>
      </c>
      <c r="I22" s="58"/>
      <c r="J22" s="57">
        <f t="shared" si="4"/>
        <v>1032.5</v>
      </c>
    </row>
    <row r="23" spans="2:19" ht="30" x14ac:dyDescent="0.25">
      <c r="B23" s="20"/>
      <c r="C23" s="65" t="s">
        <v>77</v>
      </c>
      <c r="D23" s="57">
        <v>45</v>
      </c>
      <c r="E23" s="57">
        <v>45</v>
      </c>
      <c r="F23" s="57">
        <v>45</v>
      </c>
      <c r="G23" s="57">
        <v>45</v>
      </c>
      <c r="H23" s="57">
        <v>45</v>
      </c>
      <c r="I23" s="58"/>
      <c r="J23" s="57">
        <f t="shared" si="4"/>
        <v>225</v>
      </c>
    </row>
    <row r="24" spans="2:19" ht="30" x14ac:dyDescent="0.25">
      <c r="B24" s="20"/>
      <c r="C24" s="56" t="s">
        <v>68</v>
      </c>
      <c r="D24" s="57"/>
      <c r="E24" s="57"/>
      <c r="F24" s="57"/>
      <c r="G24" s="57"/>
      <c r="H24" s="57"/>
      <c r="I24" s="58"/>
      <c r="J24" s="57"/>
    </row>
    <row r="25" spans="2:19" ht="29.25" customHeight="1" x14ac:dyDescent="0.25">
      <c r="B25" s="20"/>
      <c r="C25" s="65" t="s">
        <v>74</v>
      </c>
      <c r="D25" s="57">
        <v>666.2</v>
      </c>
      <c r="E25" s="57">
        <v>666.2</v>
      </c>
      <c r="F25" s="57">
        <v>666.2</v>
      </c>
      <c r="G25" s="57">
        <v>666.2</v>
      </c>
      <c r="H25" s="57">
        <v>666.2</v>
      </c>
      <c r="I25" s="58"/>
      <c r="J25" s="57">
        <f>SUM(D25:H25)</f>
        <v>3331</v>
      </c>
    </row>
    <row r="26" spans="2:19" ht="30" x14ac:dyDescent="0.25">
      <c r="B26" s="20"/>
      <c r="C26" s="65" t="s">
        <v>76</v>
      </c>
      <c r="D26" s="57">
        <v>177</v>
      </c>
      <c r="E26" s="57">
        <v>177</v>
      </c>
      <c r="F26" s="57">
        <v>177</v>
      </c>
      <c r="G26" s="57">
        <v>177</v>
      </c>
      <c r="H26" s="57">
        <v>177</v>
      </c>
      <c r="I26" s="58"/>
      <c r="J26" s="57">
        <f>SUM(D26:H26)</f>
        <v>885</v>
      </c>
    </row>
    <row r="27" spans="2:19" x14ac:dyDescent="0.25">
      <c r="B27" s="20"/>
      <c r="C27" s="65" t="s">
        <v>75</v>
      </c>
      <c r="D27" s="57">
        <v>60</v>
      </c>
      <c r="E27" s="57">
        <v>60</v>
      </c>
      <c r="F27" s="57">
        <v>60</v>
      </c>
      <c r="G27" s="57">
        <v>60</v>
      </c>
      <c r="H27" s="57">
        <v>60</v>
      </c>
      <c r="I27" s="58"/>
      <c r="J27" s="57">
        <f>SUM(D27:H27)</f>
        <v>300</v>
      </c>
      <c r="K27" s="83"/>
      <c r="L27" s="84"/>
    </row>
    <row r="28" spans="2:19" x14ac:dyDescent="0.25">
      <c r="B28" s="20"/>
      <c r="C28" s="7" t="s">
        <v>14</v>
      </c>
      <c r="D28" s="62">
        <f>SUM(D18:D27)</f>
        <v>2925.7</v>
      </c>
      <c r="E28" s="62">
        <f>SUM(E18:E27)</f>
        <v>2925.7</v>
      </c>
      <c r="F28" s="62">
        <f>SUM(F18:F27)</f>
        <v>2925.7</v>
      </c>
      <c r="G28" s="62">
        <f>SUM(G18:G27)</f>
        <v>2925.7</v>
      </c>
      <c r="H28" s="62">
        <f>SUM(H18:H27)</f>
        <v>2925.7</v>
      </c>
      <c r="I28" s="59"/>
      <c r="J28" s="62">
        <f>SUM(J18:J27)</f>
        <v>14628.5</v>
      </c>
      <c r="K28" s="83"/>
      <c r="L28" s="84"/>
    </row>
    <row r="29" spans="2:19" x14ac:dyDescent="0.25">
      <c r="B29" s="20"/>
      <c r="C29" s="12" t="s">
        <v>35</v>
      </c>
      <c r="D29" s="13"/>
      <c r="E29" s="8"/>
      <c r="F29" s="8"/>
      <c r="G29" s="8"/>
      <c r="H29" s="8"/>
      <c r="J29" s="13" t="s">
        <v>20</v>
      </c>
      <c r="K29" s="28"/>
      <c r="L29" s="84"/>
      <c r="S29" s="28"/>
    </row>
    <row r="30" spans="2:19" x14ac:dyDescent="0.25">
      <c r="B30" s="20"/>
      <c r="C30" s="56"/>
      <c r="D30" s="57"/>
      <c r="E30" s="63"/>
      <c r="F30" s="63"/>
      <c r="G30" s="63"/>
      <c r="H30" s="63"/>
      <c r="I30" s="59"/>
      <c r="J30" s="57">
        <f>SUM(D30:H30)</f>
        <v>0</v>
      </c>
    </row>
    <row r="31" spans="2:19" x14ac:dyDescent="0.25">
      <c r="B31" s="20" t="s">
        <v>36</v>
      </c>
      <c r="C31" s="68" t="s">
        <v>36</v>
      </c>
      <c r="D31" s="68" t="s">
        <v>32</v>
      </c>
      <c r="E31" s="63"/>
      <c r="F31" s="63"/>
      <c r="G31" s="63"/>
      <c r="H31" s="63"/>
      <c r="I31" s="59"/>
      <c r="J31" s="57">
        <f t="shared" ref="J31:J49" si="7">SUM(D31:H31)</f>
        <v>0</v>
      </c>
      <c r="K31" s="82"/>
    </row>
    <row r="32" spans="2:19" x14ac:dyDescent="0.25">
      <c r="B32" s="20"/>
      <c r="C32" s="7" t="s">
        <v>15</v>
      </c>
      <c r="D32" s="67">
        <f>SUM(D30:D31)</f>
        <v>0</v>
      </c>
      <c r="E32" s="67">
        <f t="shared" ref="E32:H32" si="8">SUM(E30:E31)</f>
        <v>0</v>
      </c>
      <c r="F32" s="67">
        <f t="shared" si="8"/>
        <v>0</v>
      </c>
      <c r="G32" s="67">
        <f t="shared" si="8"/>
        <v>0</v>
      </c>
      <c r="H32" s="67">
        <f t="shared" si="8"/>
        <v>0</v>
      </c>
      <c r="I32" s="59"/>
      <c r="J32" s="62">
        <f>SUM(J30:J31)</f>
        <v>0</v>
      </c>
    </row>
    <row r="33" spans="2:14" x14ac:dyDescent="0.25">
      <c r="B33" s="20"/>
      <c r="C33" s="12" t="s">
        <v>37</v>
      </c>
      <c r="D33" s="11" t="s">
        <v>32</v>
      </c>
      <c r="E33" s="8"/>
      <c r="F33" s="8"/>
      <c r="G33" s="8"/>
      <c r="H33" s="8"/>
      <c r="J33" s="13"/>
    </row>
    <row r="34" spans="2:14" x14ac:dyDescent="0.25">
      <c r="B34" s="20"/>
      <c r="C34" s="56" t="s">
        <v>67</v>
      </c>
      <c r="D34" s="57">
        <v>2500</v>
      </c>
      <c r="E34" s="57"/>
      <c r="F34" s="57"/>
      <c r="G34" s="57"/>
      <c r="H34" s="57"/>
      <c r="I34" s="58"/>
      <c r="J34" s="57">
        <f t="shared" si="7"/>
        <v>2500</v>
      </c>
    </row>
    <row r="35" spans="2:14" x14ac:dyDescent="0.25">
      <c r="B35" s="20"/>
      <c r="C35" s="56" t="s">
        <v>56</v>
      </c>
      <c r="D35" s="57">
        <v>1250</v>
      </c>
      <c r="E35" s="57">
        <v>1250</v>
      </c>
      <c r="F35" s="57">
        <v>1250</v>
      </c>
      <c r="G35" s="57">
        <v>1250</v>
      </c>
      <c r="H35" s="57">
        <v>1250</v>
      </c>
      <c r="I35" s="58"/>
      <c r="J35" s="57">
        <f t="shared" si="7"/>
        <v>6250</v>
      </c>
      <c r="M35" s="28"/>
    </row>
    <row r="36" spans="2:14" x14ac:dyDescent="0.25">
      <c r="B36" s="20"/>
      <c r="C36" s="56"/>
      <c r="D36" s="57"/>
      <c r="E36" s="57"/>
      <c r="F36" s="57"/>
      <c r="G36" s="57"/>
      <c r="H36" s="57"/>
      <c r="I36" s="59"/>
      <c r="J36" s="57">
        <f t="shared" si="7"/>
        <v>0</v>
      </c>
      <c r="M36" s="28"/>
    </row>
    <row r="37" spans="2:14" x14ac:dyDescent="0.25">
      <c r="B37" s="20"/>
      <c r="C37" s="7" t="s">
        <v>16</v>
      </c>
      <c r="D37" s="62">
        <f>SUM(D34:D36)</f>
        <v>3750</v>
      </c>
      <c r="E37" s="62">
        <f>SUM(E34:E36)</f>
        <v>1250</v>
      </c>
      <c r="F37" s="62">
        <f>SUM(F34:F36)</f>
        <v>1250</v>
      </c>
      <c r="G37" s="62">
        <f>SUM(G34:G36)</f>
        <v>1250</v>
      </c>
      <c r="H37" s="62">
        <f>SUM(H34:H36)</f>
        <v>1250</v>
      </c>
      <c r="I37" s="59"/>
      <c r="J37" s="62">
        <f>SUM(J34:J36)</f>
        <v>8750</v>
      </c>
    </row>
    <row r="38" spans="2:14" x14ac:dyDescent="0.25">
      <c r="B38" s="20"/>
      <c r="C38" s="12" t="s">
        <v>38</v>
      </c>
      <c r="D38" s="11" t="s">
        <v>32</v>
      </c>
      <c r="E38" s="8"/>
      <c r="F38" s="8"/>
      <c r="G38" s="8"/>
      <c r="H38" s="8"/>
      <c r="J38" s="13"/>
    </row>
    <row r="39" spans="2:14" x14ac:dyDescent="0.25">
      <c r="B39" s="20"/>
      <c r="C39" s="56" t="s">
        <v>69</v>
      </c>
      <c r="D39" s="57">
        <v>450000</v>
      </c>
      <c r="E39" s="57">
        <v>450000</v>
      </c>
      <c r="F39" s="57">
        <v>450000</v>
      </c>
      <c r="G39" s="57">
        <v>450000</v>
      </c>
      <c r="H39" s="57">
        <v>450000</v>
      </c>
      <c r="I39" s="58"/>
      <c r="J39" s="57">
        <f t="shared" si="7"/>
        <v>2250000</v>
      </c>
    </row>
    <row r="40" spans="2:14" x14ac:dyDescent="0.25">
      <c r="B40" s="20"/>
      <c r="C40" s="56" t="s">
        <v>57</v>
      </c>
      <c r="D40" s="57">
        <v>400000</v>
      </c>
      <c r="E40" s="57">
        <v>400000</v>
      </c>
      <c r="F40" s="57">
        <v>400000</v>
      </c>
      <c r="G40" s="57">
        <v>400000</v>
      </c>
      <c r="H40" s="57">
        <v>400000</v>
      </c>
      <c r="I40" s="58"/>
      <c r="J40" s="57">
        <f t="shared" si="7"/>
        <v>2000000</v>
      </c>
    </row>
    <row r="41" spans="2:14" x14ac:dyDescent="0.25">
      <c r="B41" s="20"/>
      <c r="C41" s="56"/>
      <c r="D41" s="57"/>
      <c r="E41" s="57"/>
      <c r="F41" s="57"/>
      <c r="G41" s="57"/>
      <c r="H41" s="57"/>
      <c r="I41" s="58"/>
      <c r="J41" s="57">
        <f t="shared" si="7"/>
        <v>0</v>
      </c>
      <c r="N41" s="28"/>
    </row>
    <row r="42" spans="2:14" x14ac:dyDescent="0.25">
      <c r="B42" s="20"/>
      <c r="C42" s="56"/>
      <c r="D42" s="57"/>
      <c r="E42" s="61"/>
      <c r="F42" s="61"/>
      <c r="G42" s="61"/>
      <c r="H42" s="61"/>
      <c r="I42" s="59"/>
      <c r="J42" s="57">
        <f t="shared" si="7"/>
        <v>0</v>
      </c>
    </row>
    <row r="43" spans="2:14" x14ac:dyDescent="0.25">
      <c r="B43" s="20"/>
      <c r="C43" s="7" t="s">
        <v>17</v>
      </c>
      <c r="D43" s="62">
        <f>SUM(D39:D42)</f>
        <v>850000</v>
      </c>
      <c r="E43" s="62">
        <f t="shared" ref="E43:H43" si="9">SUM(E39:E42)</f>
        <v>850000</v>
      </c>
      <c r="F43" s="62">
        <f t="shared" si="9"/>
        <v>850000</v>
      </c>
      <c r="G43" s="62">
        <f t="shared" si="9"/>
        <v>850000</v>
      </c>
      <c r="H43" s="62">
        <f t="shared" si="9"/>
        <v>850000</v>
      </c>
      <c r="I43" s="59"/>
      <c r="J43" s="62">
        <f>SUM(J39:J42)</f>
        <v>4250000</v>
      </c>
    </row>
    <row r="44" spans="2:14" x14ac:dyDescent="0.25">
      <c r="B44" s="20"/>
      <c r="C44" s="12" t="s">
        <v>39</v>
      </c>
      <c r="D44" s="11" t="s">
        <v>32</v>
      </c>
      <c r="E44" s="8"/>
      <c r="F44" s="8"/>
      <c r="G44" s="8"/>
      <c r="H44" s="8"/>
      <c r="J44" s="13"/>
    </row>
    <row r="45" spans="2:14" ht="45" x14ac:dyDescent="0.25">
      <c r="B45" s="20"/>
      <c r="C45" s="56" t="s">
        <v>70</v>
      </c>
      <c r="D45" s="57">
        <v>28928749.199999999</v>
      </c>
      <c r="E45" s="57">
        <v>28928749.199999999</v>
      </c>
      <c r="F45" s="57">
        <v>28928749.199999999</v>
      </c>
      <c r="G45" s="57">
        <v>28928749.199999999</v>
      </c>
      <c r="H45" s="57">
        <v>28928749.199999999</v>
      </c>
      <c r="I45" s="59"/>
      <c r="J45" s="57">
        <f t="shared" si="7"/>
        <v>144643746</v>
      </c>
    </row>
    <row r="46" spans="2:14" x14ac:dyDescent="0.25">
      <c r="B46" s="20"/>
      <c r="C46" s="56"/>
      <c r="D46" s="57"/>
      <c r="E46" s="61"/>
      <c r="F46" s="61"/>
      <c r="G46" s="61"/>
      <c r="H46" s="61"/>
      <c r="I46" s="59"/>
      <c r="J46" s="57">
        <f t="shared" si="7"/>
        <v>0</v>
      </c>
    </row>
    <row r="47" spans="2:14" x14ac:dyDescent="0.25">
      <c r="B47" s="20"/>
      <c r="C47" s="63"/>
      <c r="D47" s="57"/>
      <c r="E47" s="61"/>
      <c r="F47" s="61"/>
      <c r="G47" s="61"/>
      <c r="H47" s="61"/>
      <c r="I47" s="59"/>
      <c r="J47" s="57">
        <f t="shared" si="7"/>
        <v>0</v>
      </c>
    </row>
    <row r="48" spans="2:14" x14ac:dyDescent="0.25">
      <c r="B48" s="21"/>
      <c r="C48" s="7" t="s">
        <v>18</v>
      </c>
      <c r="D48" s="62">
        <f>SUM(D45:D47)</f>
        <v>28928749.199999999</v>
      </c>
      <c r="E48" s="62">
        <f>SUM(E45:E47)</f>
        <v>28928749.199999999</v>
      </c>
      <c r="F48" s="62">
        <f>SUM(F45:F47)</f>
        <v>28928749.199999999</v>
      </c>
      <c r="G48" s="62">
        <f>SUM(G45:G47)</f>
        <v>28928749.199999999</v>
      </c>
      <c r="H48" s="62">
        <f>SUM(H45:H47)</f>
        <v>28928749.199999999</v>
      </c>
      <c r="I48" s="59"/>
      <c r="J48" s="62">
        <f>SUM(J45:J47)</f>
        <v>144643746</v>
      </c>
    </row>
    <row r="49" spans="2:10" x14ac:dyDescent="0.25">
      <c r="B49" s="21"/>
      <c r="C49" s="7" t="s">
        <v>19</v>
      </c>
      <c r="D49" s="62">
        <f>SUM(D48,D43,D37,D32,D28,D15,D10)</f>
        <v>29945194.399999999</v>
      </c>
      <c r="E49" s="62">
        <f>SUM(E48,E43,E37,E32,E28,E15,E10)</f>
        <v>29949640.899999999</v>
      </c>
      <c r="F49" s="62">
        <f>SUM(F48,F43,F37,F32,F28,F15,F10)</f>
        <v>29956587.399999999</v>
      </c>
      <c r="G49" s="62">
        <f>SUM(G48,G43,G37,G32,G28,G15,G10)</f>
        <v>29963533.899999999</v>
      </c>
      <c r="H49" s="62">
        <f>SUM(H48,H43,H37,H32,H28,H15,H10)</f>
        <v>29970480.399999999</v>
      </c>
      <c r="I49" s="59"/>
      <c r="J49" s="62">
        <f t="shared" si="7"/>
        <v>149785437</v>
      </c>
    </row>
    <row r="50" spans="2:10" x14ac:dyDescent="0.25">
      <c r="B50" s="4"/>
      <c r="D50"/>
      <c r="E50"/>
      <c r="H50"/>
      <c r="I50"/>
      <c r="J50" t="s">
        <v>20</v>
      </c>
    </row>
    <row r="51" spans="2:10" ht="30" x14ac:dyDescent="0.25">
      <c r="B51" s="55" t="s">
        <v>40</v>
      </c>
      <c r="C51" s="15" t="s">
        <v>40</v>
      </c>
      <c r="D51" s="16"/>
      <c r="E51" s="16"/>
      <c r="F51" s="16"/>
      <c r="G51" s="16"/>
      <c r="H51" s="16"/>
      <c r="I51"/>
      <c r="J51" s="16" t="s">
        <v>20</v>
      </c>
    </row>
    <row r="52" spans="2:10" ht="30" x14ac:dyDescent="0.25">
      <c r="B52" s="20"/>
      <c r="C52" s="56" t="s">
        <v>52</v>
      </c>
      <c r="D52" s="57">
        <f>D7*0.3433</f>
        <v>39479.5</v>
      </c>
      <c r="E52" s="57">
        <f>E7*0.3433</f>
        <v>41196</v>
      </c>
      <c r="F52" s="57">
        <f>F7*0.3433</f>
        <v>42912.5</v>
      </c>
      <c r="G52" s="57">
        <f>G7*0.3433</f>
        <v>44629</v>
      </c>
      <c r="H52" s="57">
        <f>H7*0.3433</f>
        <v>46345.5</v>
      </c>
      <c r="J52" s="57">
        <f>SUM(D52:H52)</f>
        <v>214562.5</v>
      </c>
    </row>
    <row r="53" spans="2:10" x14ac:dyDescent="0.25">
      <c r="B53" s="20"/>
      <c r="C53" s="22"/>
      <c r="D53" s="68"/>
      <c r="E53" s="63"/>
      <c r="F53" s="63"/>
      <c r="G53" s="63"/>
      <c r="H53" s="63"/>
      <c r="I53" s="59"/>
      <c r="J53" s="57">
        <f t="shared" ref="J53" si="10">SUM(D53:H53)</f>
        <v>0</v>
      </c>
    </row>
    <row r="54" spans="2:10" x14ac:dyDescent="0.25">
      <c r="B54" s="21"/>
      <c r="C54" s="7" t="s">
        <v>21</v>
      </c>
      <c r="D54" s="62">
        <f>SUM(D52:D53)</f>
        <v>39479.5</v>
      </c>
      <c r="E54" s="62">
        <f>SUM(E52:E53)</f>
        <v>41196</v>
      </c>
      <c r="F54" s="62">
        <f>SUM(F52:F53)</f>
        <v>42912.5</v>
      </c>
      <c r="G54" s="62">
        <f>SUM(G52:G53)</f>
        <v>44629</v>
      </c>
      <c r="H54" s="62">
        <f>SUM(H52:H53)</f>
        <v>46345.5</v>
      </c>
      <c r="I54" s="59"/>
      <c r="J54" s="62">
        <f>SUM(J52:J53)</f>
        <v>214562.5</v>
      </c>
    </row>
    <row r="55" spans="2:10" ht="15.75" thickBot="1" x14ac:dyDescent="0.3">
      <c r="B55" s="4"/>
      <c r="D55"/>
      <c r="E55"/>
      <c r="H55"/>
      <c r="I55"/>
      <c r="J55" t="s">
        <v>20</v>
      </c>
    </row>
    <row r="56" spans="2:10" s="1" customFormat="1" ht="30.75" thickBot="1" x14ac:dyDescent="0.3">
      <c r="B56" s="17" t="s">
        <v>22</v>
      </c>
      <c r="C56" s="17"/>
      <c r="D56" s="69">
        <f>SUM(D54,D49)</f>
        <v>29984673.899999999</v>
      </c>
      <c r="E56" s="69">
        <f t="shared" ref="E56:J56" si="11">SUM(E54,E49)</f>
        <v>29990836.899999999</v>
      </c>
      <c r="F56" s="69">
        <f t="shared" si="11"/>
        <v>29999499.899999999</v>
      </c>
      <c r="G56" s="69">
        <f t="shared" si="11"/>
        <v>30008162.899999999</v>
      </c>
      <c r="H56" s="69">
        <f t="shared" si="11"/>
        <v>30016825.899999999</v>
      </c>
      <c r="I56" s="59"/>
      <c r="J56" s="69">
        <f t="shared" si="11"/>
        <v>149999999.5</v>
      </c>
    </row>
    <row r="57" spans="2:10" x14ac:dyDescent="0.25">
      <c r="B57" s="4"/>
    </row>
    <row r="58" spans="2:10" x14ac:dyDescent="0.25">
      <c r="B58" s="4"/>
    </row>
    <row r="59" spans="2:10" x14ac:dyDescent="0.25">
      <c r="B59" s="4"/>
    </row>
    <row r="60" spans="2:10" x14ac:dyDescent="0.25">
      <c r="B60" s="4"/>
    </row>
    <row r="61" spans="2:10" x14ac:dyDescent="0.25">
      <c r="B61" s="4"/>
    </row>
    <row r="62" spans="2:10" x14ac:dyDescent="0.25">
      <c r="B62" s="4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</sheetData>
  <pageMargins left="0.7" right="0.7" top="0.75" bottom="0.75" header="0.3" footer="0.3"/>
  <pageSetup scale="97" fitToHeight="0" orientation="landscape" r:id="rId1"/>
  <ignoredErrors>
    <ignoredError sqref="J34 J39:J41 J7 J18:J19 J21:J2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5"/>
  <sheetViews>
    <sheetView showGridLines="0" zoomScale="85" zoomScaleNormal="85" workbookViewId="0">
      <pane xSplit="3" ySplit="5" topLeftCell="D46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23" sqref="C23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4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1.42578125" style="5" customWidth="1"/>
    <col min="10" max="10" width="14.42578125" customWidth="1"/>
    <col min="11" max="11" width="10.140625" customWidth="1"/>
  </cols>
  <sheetData>
    <row r="2" spans="2:39" ht="23.25" x14ac:dyDescent="0.35">
      <c r="B2" s="27" t="s">
        <v>47</v>
      </c>
    </row>
    <row r="3" spans="2:39" x14ac:dyDescent="0.25">
      <c r="B3" s="3"/>
    </row>
    <row r="4" spans="2:39" ht="18.75" x14ac:dyDescent="0.3">
      <c r="B4" s="30" t="s">
        <v>2</v>
      </c>
      <c r="C4" s="31"/>
      <c r="D4" s="31"/>
      <c r="E4" s="31"/>
      <c r="F4" s="31"/>
      <c r="G4" s="31"/>
      <c r="H4" s="31"/>
      <c r="I4" s="31"/>
      <c r="J4" s="32"/>
    </row>
    <row r="5" spans="2:39" ht="30" x14ac:dyDescent="0.25">
      <c r="B5" s="33" t="s">
        <v>3</v>
      </c>
      <c r="C5" s="33" t="s">
        <v>4</v>
      </c>
      <c r="D5" s="33" t="s">
        <v>5</v>
      </c>
      <c r="E5" s="34" t="s">
        <v>6</v>
      </c>
      <c r="F5" s="34" t="s">
        <v>7</v>
      </c>
      <c r="G5" s="34" t="s">
        <v>8</v>
      </c>
      <c r="H5" s="35" t="s">
        <v>9</v>
      </c>
      <c r="I5" s="36"/>
      <c r="J5" s="37" t="s">
        <v>10</v>
      </c>
    </row>
    <row r="6" spans="2:39" s="3" customFormat="1" x14ac:dyDescent="0.25">
      <c r="B6" s="19" t="s">
        <v>11</v>
      </c>
      <c r="C6" s="23" t="s">
        <v>31</v>
      </c>
      <c r="D6" s="8" t="s">
        <v>32</v>
      </c>
      <c r="E6" s="8" t="s">
        <v>32</v>
      </c>
      <c r="F6" s="8" t="s">
        <v>32</v>
      </c>
      <c r="G6" s="8"/>
      <c r="H6" s="8" t="s">
        <v>32</v>
      </c>
      <c r="I6" s="5"/>
      <c r="J6" s="6" t="s">
        <v>32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ht="30" x14ac:dyDescent="0.25">
      <c r="B7" s="20"/>
      <c r="C7" s="56" t="s">
        <v>50</v>
      </c>
      <c r="D7" s="57">
        <v>115000</v>
      </c>
      <c r="E7" s="57">
        <v>120000</v>
      </c>
      <c r="F7" s="57">
        <v>125000</v>
      </c>
      <c r="G7" s="57">
        <v>130000</v>
      </c>
      <c r="H7" s="57">
        <v>135000</v>
      </c>
      <c r="I7" s="58">
        <v>450000</v>
      </c>
      <c r="J7" s="57">
        <f>SUM(D7:H7)</f>
        <v>625000</v>
      </c>
    </row>
    <row r="8" spans="2:39" x14ac:dyDescent="0.25">
      <c r="B8" s="20"/>
      <c r="C8" s="56"/>
      <c r="D8" s="57"/>
      <c r="E8" s="57"/>
      <c r="F8" s="57"/>
      <c r="G8" s="57"/>
      <c r="H8" s="57"/>
      <c r="I8" s="59"/>
      <c r="J8" s="57"/>
    </row>
    <row r="9" spans="2:39" x14ac:dyDescent="0.25">
      <c r="B9" s="20"/>
      <c r="C9" s="60"/>
      <c r="D9" s="57"/>
      <c r="E9" s="61"/>
      <c r="F9" s="61"/>
      <c r="G9" s="61"/>
      <c r="H9" s="61"/>
      <c r="I9" s="59"/>
      <c r="J9" s="57"/>
    </row>
    <row r="10" spans="2:39" x14ac:dyDescent="0.25">
      <c r="B10" s="20"/>
      <c r="C10" s="7" t="s">
        <v>12</v>
      </c>
      <c r="D10" s="62">
        <f>SUM(D7:D9)</f>
        <v>115000</v>
      </c>
      <c r="E10" s="62">
        <f t="shared" ref="E10:J10" si="0">SUM(E7:E9)</f>
        <v>120000</v>
      </c>
      <c r="F10" s="62">
        <f t="shared" si="0"/>
        <v>125000</v>
      </c>
      <c r="G10" s="62">
        <f t="shared" si="0"/>
        <v>130000</v>
      </c>
      <c r="H10" s="62">
        <f t="shared" si="0"/>
        <v>135000</v>
      </c>
      <c r="I10" s="59">
        <f t="shared" si="0"/>
        <v>450000</v>
      </c>
      <c r="J10" s="62">
        <f t="shared" si="0"/>
        <v>625000</v>
      </c>
    </row>
    <row r="11" spans="2:39" x14ac:dyDescent="0.25">
      <c r="B11" s="20"/>
      <c r="C11" s="12" t="s">
        <v>33</v>
      </c>
      <c r="D11" s="11" t="s">
        <v>32</v>
      </c>
      <c r="E11" s="8"/>
      <c r="F11" s="8"/>
      <c r="G11" s="8"/>
      <c r="H11" s="8"/>
      <c r="J11" s="6" t="s">
        <v>32</v>
      </c>
    </row>
    <row r="12" spans="2:39" ht="30" x14ac:dyDescent="0.25">
      <c r="B12" s="20"/>
      <c r="C12" s="56" t="s">
        <v>51</v>
      </c>
      <c r="D12" s="57">
        <f>D7*0.3893</f>
        <v>44769.5</v>
      </c>
      <c r="E12" s="57">
        <f t="shared" ref="E12:H12" si="1">E7*0.3893</f>
        <v>46716</v>
      </c>
      <c r="F12" s="57">
        <f t="shared" si="1"/>
        <v>48662.5</v>
      </c>
      <c r="G12" s="57">
        <f t="shared" si="1"/>
        <v>50609</v>
      </c>
      <c r="H12" s="57">
        <f t="shared" si="1"/>
        <v>52555.5</v>
      </c>
      <c r="I12" s="59"/>
      <c r="J12" s="57">
        <f>SUM(D12:H12)</f>
        <v>243312.5</v>
      </c>
    </row>
    <row r="13" spans="2:39" x14ac:dyDescent="0.25">
      <c r="B13" s="20"/>
      <c r="C13" s="56"/>
      <c r="D13" s="57"/>
      <c r="E13" s="57"/>
      <c r="F13" s="57"/>
      <c r="G13" s="57"/>
      <c r="H13" s="57"/>
      <c r="I13" s="59"/>
      <c r="J13" s="57"/>
    </row>
    <row r="14" spans="2:39" x14ac:dyDescent="0.25">
      <c r="B14" s="20"/>
      <c r="C14" s="63"/>
      <c r="D14" s="57"/>
      <c r="E14" s="61"/>
      <c r="F14" s="61"/>
      <c r="G14" s="61"/>
      <c r="H14" s="61"/>
      <c r="I14" s="59"/>
      <c r="J14" s="57">
        <f t="shared" ref="J14" si="2">SUM(D14:H14)</f>
        <v>0</v>
      </c>
    </row>
    <row r="15" spans="2:39" x14ac:dyDescent="0.25">
      <c r="B15" s="20"/>
      <c r="C15" s="7" t="s">
        <v>13</v>
      </c>
      <c r="D15" s="62">
        <f>SUM(D12:D14)</f>
        <v>44769.5</v>
      </c>
      <c r="E15" s="62">
        <f t="shared" ref="E15:J15" si="3">SUM(E12:E14)</f>
        <v>46716</v>
      </c>
      <c r="F15" s="62">
        <f t="shared" si="3"/>
        <v>48662.5</v>
      </c>
      <c r="G15" s="62">
        <f t="shared" si="3"/>
        <v>50609</v>
      </c>
      <c r="H15" s="62">
        <f t="shared" si="3"/>
        <v>52555.5</v>
      </c>
      <c r="I15" s="59">
        <f t="shared" si="3"/>
        <v>0</v>
      </c>
      <c r="J15" s="62">
        <f t="shared" si="3"/>
        <v>243312.5</v>
      </c>
    </row>
    <row r="16" spans="2:39" x14ac:dyDescent="0.25">
      <c r="B16" s="20"/>
      <c r="C16" s="12" t="s">
        <v>34</v>
      </c>
      <c r="D16" s="11" t="s">
        <v>32</v>
      </c>
      <c r="E16" s="8"/>
      <c r="F16" s="8"/>
      <c r="G16" s="8"/>
      <c r="H16" s="8"/>
      <c r="J16" s="6" t="s">
        <v>32</v>
      </c>
    </row>
    <row r="17" spans="2:10" ht="30" x14ac:dyDescent="0.25">
      <c r="B17" s="20"/>
      <c r="C17" s="56" t="s">
        <v>72</v>
      </c>
      <c r="D17" s="64"/>
      <c r="E17" s="61"/>
      <c r="F17" s="61"/>
      <c r="G17" s="61"/>
      <c r="H17" s="61"/>
      <c r="I17" s="59"/>
      <c r="J17" s="57"/>
    </row>
    <row r="18" spans="2:10" ht="30" x14ac:dyDescent="0.25">
      <c r="B18" s="20"/>
      <c r="C18" s="65" t="s">
        <v>43</v>
      </c>
      <c r="D18" s="57">
        <v>400</v>
      </c>
      <c r="E18" s="57">
        <v>400</v>
      </c>
      <c r="F18" s="57">
        <v>400</v>
      </c>
      <c r="G18" s="57">
        <v>400</v>
      </c>
      <c r="H18" s="57">
        <v>400</v>
      </c>
      <c r="I18" s="58"/>
      <c r="J18" s="57">
        <f>SUM(D18:H18)</f>
        <v>2000</v>
      </c>
    </row>
    <row r="19" spans="2:10" ht="30" x14ac:dyDescent="0.25">
      <c r="B19" s="20"/>
      <c r="C19" s="65" t="s">
        <v>44</v>
      </c>
      <c r="D19" s="57">
        <v>50</v>
      </c>
      <c r="E19" s="57">
        <v>50</v>
      </c>
      <c r="F19" s="57">
        <v>50</v>
      </c>
      <c r="G19" s="57">
        <v>50</v>
      </c>
      <c r="H19" s="57">
        <v>50</v>
      </c>
      <c r="I19" s="58"/>
      <c r="J19" s="57">
        <f t="shared" ref="J19:J23" si="4">SUM(D19:H19)</f>
        <v>250</v>
      </c>
    </row>
    <row r="20" spans="2:10" x14ac:dyDescent="0.25">
      <c r="B20" s="20"/>
      <c r="C20" s="65" t="s">
        <v>55</v>
      </c>
      <c r="D20" s="57">
        <v>1000</v>
      </c>
      <c r="E20" s="57">
        <v>1000</v>
      </c>
      <c r="F20" s="57">
        <v>1000</v>
      </c>
      <c r="G20" s="57">
        <v>1000</v>
      </c>
      <c r="H20" s="57">
        <v>1000</v>
      </c>
      <c r="I20" s="58"/>
      <c r="J20" s="57">
        <f t="shared" si="4"/>
        <v>5000</v>
      </c>
    </row>
    <row r="21" spans="2:10" x14ac:dyDescent="0.25">
      <c r="B21" s="20"/>
      <c r="C21" s="65" t="s">
        <v>54</v>
      </c>
      <c r="D21" s="57">
        <f>107*3</f>
        <v>321</v>
      </c>
      <c r="E21" s="57">
        <f t="shared" ref="E21:H21" si="5">107*3</f>
        <v>321</v>
      </c>
      <c r="F21" s="57">
        <f t="shared" si="5"/>
        <v>321</v>
      </c>
      <c r="G21" s="57">
        <f t="shared" si="5"/>
        <v>321</v>
      </c>
      <c r="H21" s="57">
        <f t="shared" si="5"/>
        <v>321</v>
      </c>
      <c r="I21" s="58"/>
      <c r="J21" s="57">
        <f t="shared" si="4"/>
        <v>1605</v>
      </c>
    </row>
    <row r="22" spans="2:10" x14ac:dyDescent="0.25">
      <c r="B22" s="20"/>
      <c r="C22" s="65" t="s">
        <v>53</v>
      </c>
      <c r="D22" s="57">
        <f>59*3.5</f>
        <v>206.5</v>
      </c>
      <c r="E22" s="57">
        <f t="shared" ref="E22:H22" si="6">59*3.5</f>
        <v>206.5</v>
      </c>
      <c r="F22" s="57">
        <f t="shared" si="6"/>
        <v>206.5</v>
      </c>
      <c r="G22" s="57">
        <f t="shared" si="6"/>
        <v>206.5</v>
      </c>
      <c r="H22" s="57">
        <f t="shared" si="6"/>
        <v>206.5</v>
      </c>
      <c r="I22" s="58"/>
      <c r="J22" s="57">
        <f t="shared" si="4"/>
        <v>1032.5</v>
      </c>
    </row>
    <row r="23" spans="2:10" ht="30" x14ac:dyDescent="0.25">
      <c r="B23" s="20"/>
      <c r="C23" s="65" t="s">
        <v>77</v>
      </c>
      <c r="D23" s="57">
        <v>45</v>
      </c>
      <c r="E23" s="57">
        <v>45</v>
      </c>
      <c r="F23" s="57">
        <v>45</v>
      </c>
      <c r="G23" s="57">
        <v>45</v>
      </c>
      <c r="H23" s="57">
        <v>45</v>
      </c>
      <c r="I23" s="58"/>
      <c r="J23" s="57">
        <f t="shared" si="4"/>
        <v>225</v>
      </c>
    </row>
    <row r="24" spans="2:10" ht="30" x14ac:dyDescent="0.25">
      <c r="B24" s="20"/>
      <c r="C24" s="56" t="s">
        <v>68</v>
      </c>
      <c r="D24" s="57"/>
      <c r="E24" s="57"/>
      <c r="F24" s="57"/>
      <c r="G24" s="57"/>
      <c r="H24" s="57"/>
      <c r="I24" s="58"/>
      <c r="J24" s="57"/>
    </row>
    <row r="25" spans="2:10" ht="30" x14ac:dyDescent="0.25">
      <c r="B25" s="20"/>
      <c r="C25" s="65" t="s">
        <v>74</v>
      </c>
      <c r="D25" s="57">
        <v>666.2</v>
      </c>
      <c r="E25" s="57">
        <v>666.2</v>
      </c>
      <c r="F25" s="57">
        <v>666.2</v>
      </c>
      <c r="G25" s="57">
        <v>666.2</v>
      </c>
      <c r="H25" s="57">
        <v>666.2</v>
      </c>
      <c r="I25" s="58"/>
      <c r="J25" s="57">
        <f>SUM(D25:H25)</f>
        <v>3331</v>
      </c>
    </row>
    <row r="26" spans="2:10" x14ac:dyDescent="0.25">
      <c r="B26" s="20"/>
      <c r="C26" s="65" t="s">
        <v>76</v>
      </c>
      <c r="D26" s="57">
        <v>177</v>
      </c>
      <c r="E26" s="57">
        <v>177</v>
      </c>
      <c r="F26" s="57">
        <v>177</v>
      </c>
      <c r="G26" s="57">
        <v>177</v>
      </c>
      <c r="H26" s="57">
        <v>177</v>
      </c>
      <c r="I26" s="58"/>
      <c r="J26" s="57">
        <f>SUM(D26:H26)</f>
        <v>885</v>
      </c>
    </row>
    <row r="27" spans="2:10" x14ac:dyDescent="0.25">
      <c r="B27" s="20"/>
      <c r="C27" s="65" t="s">
        <v>75</v>
      </c>
      <c r="D27" s="57">
        <v>60</v>
      </c>
      <c r="E27" s="57">
        <v>60</v>
      </c>
      <c r="F27" s="57">
        <v>60</v>
      </c>
      <c r="G27" s="57">
        <v>60</v>
      </c>
      <c r="H27" s="57">
        <v>60</v>
      </c>
      <c r="I27" s="58"/>
      <c r="J27" s="57">
        <f>SUM(D27:H27)</f>
        <v>300</v>
      </c>
    </row>
    <row r="28" spans="2:10" x14ac:dyDescent="0.25">
      <c r="B28" s="20"/>
      <c r="C28" s="7" t="s">
        <v>14</v>
      </c>
      <c r="D28" s="62">
        <f>SUM(D18:D27)</f>
        <v>2925.7</v>
      </c>
      <c r="E28" s="62">
        <f t="shared" ref="E28:H28" si="7">SUM(E18:E27)</f>
        <v>2925.7</v>
      </c>
      <c r="F28" s="62">
        <f t="shared" si="7"/>
        <v>2925.7</v>
      </c>
      <c r="G28" s="62">
        <f t="shared" si="7"/>
        <v>2925.7</v>
      </c>
      <c r="H28" s="62">
        <f t="shared" si="7"/>
        <v>2925.7</v>
      </c>
      <c r="I28" s="59"/>
      <c r="J28" s="62">
        <f>SUM(J17:J27)</f>
        <v>14628.5</v>
      </c>
    </row>
    <row r="29" spans="2:10" x14ac:dyDescent="0.25">
      <c r="B29" s="20"/>
      <c r="C29" s="12" t="s">
        <v>35</v>
      </c>
      <c r="D29" s="13"/>
      <c r="E29" s="8"/>
      <c r="F29" s="8"/>
      <c r="G29" s="8"/>
      <c r="H29" s="8"/>
      <c r="J29" s="13" t="s">
        <v>20</v>
      </c>
    </row>
    <row r="30" spans="2:10" x14ac:dyDescent="0.25">
      <c r="B30" s="20"/>
      <c r="C30" s="56"/>
      <c r="D30" s="57"/>
      <c r="E30" s="63"/>
      <c r="F30" s="63"/>
      <c r="G30" s="63"/>
      <c r="H30" s="63"/>
      <c r="I30" s="59"/>
      <c r="J30" s="57">
        <f>SUM(D30:H30)</f>
        <v>0</v>
      </c>
    </row>
    <row r="31" spans="2:10" x14ac:dyDescent="0.25">
      <c r="B31" s="20" t="s">
        <v>36</v>
      </c>
      <c r="C31" s="68" t="s">
        <v>36</v>
      </c>
      <c r="D31" s="68" t="s">
        <v>32</v>
      </c>
      <c r="E31" s="63"/>
      <c r="F31" s="63"/>
      <c r="G31" s="63"/>
      <c r="H31" s="63"/>
      <c r="I31" s="59"/>
      <c r="J31" s="57">
        <f t="shared" ref="J31:J53" si="8">SUM(D31:H31)</f>
        <v>0</v>
      </c>
    </row>
    <row r="32" spans="2:10" x14ac:dyDescent="0.25">
      <c r="B32" s="20"/>
      <c r="C32" s="7" t="s">
        <v>15</v>
      </c>
      <c r="D32" s="67">
        <f>SUM(D30:D31)</f>
        <v>0</v>
      </c>
      <c r="E32" s="67">
        <f t="shared" ref="E32:H32" si="9">SUM(E30:E31)</f>
        <v>0</v>
      </c>
      <c r="F32" s="67">
        <f t="shared" si="9"/>
        <v>0</v>
      </c>
      <c r="G32" s="67">
        <f t="shared" si="9"/>
        <v>0</v>
      </c>
      <c r="H32" s="67">
        <f t="shared" si="9"/>
        <v>0</v>
      </c>
      <c r="I32" s="59"/>
      <c r="J32" s="62">
        <f>SUM(J30:J31)</f>
        <v>0</v>
      </c>
    </row>
    <row r="33" spans="2:10" x14ac:dyDescent="0.25">
      <c r="B33" s="20"/>
      <c r="C33" s="12" t="s">
        <v>37</v>
      </c>
      <c r="D33" s="11" t="s">
        <v>32</v>
      </c>
      <c r="E33" s="8"/>
      <c r="F33" s="8"/>
      <c r="G33" s="8"/>
      <c r="H33" s="8"/>
      <c r="J33" s="13"/>
    </row>
    <row r="34" spans="2:10" x14ac:dyDescent="0.25">
      <c r="B34" s="20"/>
      <c r="C34" s="56" t="s">
        <v>67</v>
      </c>
      <c r="D34" s="57">
        <v>2500</v>
      </c>
      <c r="E34" s="57"/>
      <c r="F34" s="57"/>
      <c r="G34" s="57"/>
      <c r="H34" s="57"/>
      <c r="J34" s="57">
        <f>SUM(D34:H34)</f>
        <v>2500</v>
      </c>
    </row>
    <row r="35" spans="2:10" x14ac:dyDescent="0.25">
      <c r="B35" s="20"/>
      <c r="C35" s="56" t="s">
        <v>56</v>
      </c>
      <c r="D35" s="57">
        <v>1250</v>
      </c>
      <c r="E35" s="57">
        <v>1250</v>
      </c>
      <c r="F35" s="57">
        <v>1250</v>
      </c>
      <c r="G35" s="57">
        <v>1250</v>
      </c>
      <c r="H35" s="57">
        <v>1250</v>
      </c>
      <c r="I35" s="29"/>
      <c r="J35" s="57">
        <f>SUM(D35:H35)</f>
        <v>6250</v>
      </c>
    </row>
    <row r="36" spans="2:10" x14ac:dyDescent="0.25">
      <c r="B36" s="20"/>
      <c r="C36" s="56"/>
      <c r="D36" s="57"/>
      <c r="E36" s="57"/>
      <c r="F36" s="57"/>
      <c r="G36" s="57"/>
      <c r="H36" s="57"/>
      <c r="J36" s="57">
        <f t="shared" si="8"/>
        <v>0</v>
      </c>
    </row>
    <row r="37" spans="2:10" x14ac:dyDescent="0.25">
      <c r="B37" s="20"/>
      <c r="C37" s="7" t="s">
        <v>16</v>
      </c>
      <c r="D37" s="62">
        <f>SUM(D34:D36)</f>
        <v>3750</v>
      </c>
      <c r="E37" s="62">
        <f t="shared" ref="E37:H37" si="10">SUM(E35:E36)</f>
        <v>1250</v>
      </c>
      <c r="F37" s="62">
        <f t="shared" si="10"/>
        <v>1250</v>
      </c>
      <c r="G37" s="62">
        <f t="shared" si="10"/>
        <v>1250</v>
      </c>
      <c r="H37" s="62">
        <f t="shared" si="10"/>
        <v>1250</v>
      </c>
      <c r="I37" s="59"/>
      <c r="J37" s="62">
        <f>SUM(J34:J36)</f>
        <v>8750</v>
      </c>
    </row>
    <row r="38" spans="2:10" x14ac:dyDescent="0.25">
      <c r="B38" s="20"/>
      <c r="C38" s="12" t="s">
        <v>38</v>
      </c>
      <c r="D38" s="11" t="s">
        <v>32</v>
      </c>
      <c r="E38" s="8"/>
      <c r="F38" s="8"/>
      <c r="G38" s="8"/>
      <c r="H38" s="8"/>
      <c r="J38" s="13"/>
    </row>
    <row r="39" spans="2:10" x14ac:dyDescent="0.25">
      <c r="B39" s="20"/>
      <c r="C39" s="56" t="s">
        <v>69</v>
      </c>
      <c r="D39" s="57">
        <v>300000</v>
      </c>
      <c r="E39" s="57">
        <v>300000</v>
      </c>
      <c r="F39" s="57">
        <v>300000</v>
      </c>
      <c r="G39" s="57">
        <v>300000</v>
      </c>
      <c r="H39" s="57">
        <v>300000</v>
      </c>
      <c r="I39" s="58"/>
      <c r="J39" s="57">
        <f t="shared" si="8"/>
        <v>1500000</v>
      </c>
    </row>
    <row r="40" spans="2:10" x14ac:dyDescent="0.25">
      <c r="B40" s="20"/>
      <c r="C40" s="56" t="s">
        <v>57</v>
      </c>
      <c r="D40" s="57">
        <v>250000</v>
      </c>
      <c r="E40" s="57">
        <v>250000</v>
      </c>
      <c r="F40" s="57">
        <v>250000</v>
      </c>
      <c r="G40" s="57">
        <v>250000</v>
      </c>
      <c r="H40" s="57">
        <v>250000</v>
      </c>
      <c r="I40" s="58"/>
      <c r="J40" s="57">
        <f t="shared" si="8"/>
        <v>1250000</v>
      </c>
    </row>
    <row r="41" spans="2:10" x14ac:dyDescent="0.25">
      <c r="B41" s="20"/>
      <c r="C41" s="56" t="s">
        <v>58</v>
      </c>
      <c r="D41" s="57">
        <v>593749.19999999995</v>
      </c>
      <c r="E41" s="57">
        <v>593749.19999999995</v>
      </c>
      <c r="F41" s="57">
        <v>593749.19999999995</v>
      </c>
      <c r="G41" s="57">
        <v>593749.19999999995</v>
      </c>
      <c r="H41" s="57">
        <v>593749.19999999995</v>
      </c>
      <c r="I41" s="58"/>
      <c r="J41" s="57">
        <f t="shared" si="8"/>
        <v>2968746</v>
      </c>
    </row>
    <row r="42" spans="2:10" x14ac:dyDescent="0.25">
      <c r="B42" s="20"/>
      <c r="C42" s="70"/>
      <c r="D42" s="57"/>
      <c r="E42" s="57"/>
      <c r="F42" s="57"/>
      <c r="G42" s="57"/>
      <c r="H42" s="57"/>
      <c r="I42" s="58"/>
      <c r="J42" s="57">
        <f t="shared" si="8"/>
        <v>0</v>
      </c>
    </row>
    <row r="43" spans="2:10" x14ac:dyDescent="0.25">
      <c r="B43" s="20"/>
      <c r="C43" s="56"/>
      <c r="D43" s="57"/>
      <c r="E43" s="61"/>
      <c r="F43" s="61"/>
      <c r="G43" s="61"/>
      <c r="H43" s="61"/>
      <c r="I43" s="59"/>
      <c r="J43" s="57">
        <f t="shared" si="8"/>
        <v>0</v>
      </c>
    </row>
    <row r="44" spans="2:10" x14ac:dyDescent="0.25">
      <c r="B44" s="20"/>
      <c r="C44" s="7" t="s">
        <v>17</v>
      </c>
      <c r="D44" s="62">
        <f>SUM(D39:D43)</f>
        <v>1143749.2</v>
      </c>
      <c r="E44" s="62">
        <f t="shared" ref="E44:H44" si="11">SUM(E39:E43)</f>
        <v>1143749.2</v>
      </c>
      <c r="F44" s="62">
        <f t="shared" si="11"/>
        <v>1143749.2</v>
      </c>
      <c r="G44" s="62">
        <f t="shared" si="11"/>
        <v>1143749.2</v>
      </c>
      <c r="H44" s="62">
        <f t="shared" si="11"/>
        <v>1143749.2</v>
      </c>
      <c r="I44" s="59"/>
      <c r="J44" s="62">
        <f>SUM(J39:J43)</f>
        <v>5718746</v>
      </c>
    </row>
    <row r="45" spans="2:10" x14ac:dyDescent="0.25">
      <c r="B45" s="20"/>
      <c r="C45" s="12" t="s">
        <v>39</v>
      </c>
      <c r="D45" s="11" t="s">
        <v>32</v>
      </c>
      <c r="E45" s="8"/>
      <c r="F45" s="8"/>
      <c r="G45" s="8"/>
      <c r="H45" s="8"/>
      <c r="J45" s="13"/>
    </row>
    <row r="46" spans="2:10" ht="30" x14ac:dyDescent="0.25">
      <c r="B46" s="20"/>
      <c r="C46" s="56" t="s">
        <v>73</v>
      </c>
      <c r="D46" s="57">
        <v>18635000</v>
      </c>
      <c r="E46" s="57">
        <v>18635000</v>
      </c>
      <c r="F46" s="57">
        <v>18635000</v>
      </c>
      <c r="G46" s="57">
        <v>18635000</v>
      </c>
      <c r="H46" s="57">
        <v>18635000</v>
      </c>
      <c r="I46" s="29"/>
      <c r="J46" s="57">
        <f t="shared" si="8"/>
        <v>93175000</v>
      </c>
    </row>
    <row r="47" spans="2:10" x14ac:dyDescent="0.25">
      <c r="B47" s="20"/>
      <c r="C47" s="56"/>
      <c r="D47" s="57"/>
      <c r="E47" s="57"/>
      <c r="F47" s="57"/>
      <c r="G47" s="57"/>
      <c r="H47" s="57"/>
      <c r="I47" s="29"/>
      <c r="J47" s="57">
        <f t="shared" si="8"/>
        <v>0</v>
      </c>
    </row>
    <row r="48" spans="2:10" x14ac:dyDescent="0.25">
      <c r="B48" s="20"/>
      <c r="C48" s="56"/>
      <c r="D48" s="57"/>
      <c r="E48" s="57"/>
      <c r="F48" s="57"/>
      <c r="G48" s="57"/>
      <c r="H48" s="57"/>
      <c r="I48" s="29"/>
      <c r="J48" s="57">
        <f t="shared" si="8"/>
        <v>0</v>
      </c>
    </row>
    <row r="49" spans="2:10" x14ac:dyDescent="0.25">
      <c r="B49" s="20"/>
      <c r="C49" s="56"/>
      <c r="D49" s="57"/>
      <c r="E49" s="61"/>
      <c r="F49" s="61"/>
      <c r="G49" s="61"/>
      <c r="H49" s="61"/>
      <c r="J49" s="57">
        <f t="shared" si="8"/>
        <v>0</v>
      </c>
    </row>
    <row r="50" spans="2:10" x14ac:dyDescent="0.25">
      <c r="B50" s="20"/>
      <c r="C50" s="56"/>
      <c r="D50" s="57"/>
      <c r="E50" s="61"/>
      <c r="F50" s="61"/>
      <c r="G50" s="61"/>
      <c r="H50" s="61"/>
      <c r="J50" s="57">
        <f t="shared" si="8"/>
        <v>0</v>
      </c>
    </row>
    <row r="51" spans="2:10" x14ac:dyDescent="0.25">
      <c r="B51" s="20"/>
      <c r="C51" s="63"/>
      <c r="D51" s="57"/>
      <c r="E51" s="61"/>
      <c r="F51" s="61"/>
      <c r="G51" s="61"/>
      <c r="H51" s="61"/>
      <c r="J51" s="57">
        <f t="shared" si="8"/>
        <v>0</v>
      </c>
    </row>
    <row r="52" spans="2:10" x14ac:dyDescent="0.25">
      <c r="B52" s="21"/>
      <c r="C52" s="7" t="s">
        <v>18</v>
      </c>
      <c r="D52" s="62">
        <f>SUM(D46:D51)</f>
        <v>18635000</v>
      </c>
      <c r="E52" s="62">
        <f t="shared" ref="E52:H52" si="12">SUM(E46:E51)</f>
        <v>18635000</v>
      </c>
      <c r="F52" s="62">
        <f t="shared" si="12"/>
        <v>18635000</v>
      </c>
      <c r="G52" s="62">
        <f t="shared" si="12"/>
        <v>18635000</v>
      </c>
      <c r="H52" s="62">
        <f t="shared" si="12"/>
        <v>18635000</v>
      </c>
      <c r="J52" s="62">
        <f>SUM(J46:J51)</f>
        <v>93175000</v>
      </c>
    </row>
    <row r="53" spans="2:10" x14ac:dyDescent="0.25">
      <c r="B53" s="21"/>
      <c r="C53" s="7" t="s">
        <v>19</v>
      </c>
      <c r="D53" s="62">
        <f>SUM(D52,D44,D37,D32,D28,D15,D10)</f>
        <v>19945194.399999999</v>
      </c>
      <c r="E53" s="62">
        <f t="shared" ref="E53:H53" si="13">SUM(E52,E44,E37,E32,E28,E15,E10)</f>
        <v>19949640.899999999</v>
      </c>
      <c r="F53" s="62">
        <f t="shared" si="13"/>
        <v>19956587.399999999</v>
      </c>
      <c r="G53" s="62">
        <f t="shared" si="13"/>
        <v>19963533.899999999</v>
      </c>
      <c r="H53" s="62">
        <f t="shared" si="13"/>
        <v>19970480.399999999</v>
      </c>
      <c r="J53" s="62">
        <f t="shared" si="8"/>
        <v>99785437</v>
      </c>
    </row>
    <row r="54" spans="2:10" x14ac:dyDescent="0.25">
      <c r="B54" s="4"/>
      <c r="D54"/>
      <c r="E54"/>
      <c r="H54"/>
      <c r="I54"/>
      <c r="J54" t="s">
        <v>20</v>
      </c>
    </row>
    <row r="55" spans="2:10" x14ac:dyDescent="0.25">
      <c r="B55" s="19" t="s">
        <v>40</v>
      </c>
      <c r="C55" s="15" t="s">
        <v>40</v>
      </c>
      <c r="D55" s="16"/>
      <c r="E55" s="16"/>
      <c r="F55" s="16"/>
      <c r="G55" s="16"/>
      <c r="H55" s="16"/>
      <c r="I55"/>
      <c r="J55" s="16" t="s">
        <v>20</v>
      </c>
    </row>
    <row r="56" spans="2:10" ht="30" x14ac:dyDescent="0.25">
      <c r="B56" s="20"/>
      <c r="C56" s="56" t="s">
        <v>52</v>
      </c>
      <c r="D56" s="57">
        <f>D7*0.3433</f>
        <v>39479.5</v>
      </c>
      <c r="E56" s="57">
        <f>E7*0.3433</f>
        <v>41196</v>
      </c>
      <c r="F56" s="57">
        <f>F7*0.3433</f>
        <v>42912.5</v>
      </c>
      <c r="G56" s="57">
        <f>G7*0.3433</f>
        <v>44629</v>
      </c>
      <c r="H56" s="57">
        <f>H7*0.3433</f>
        <v>46345.5</v>
      </c>
      <c r="I56" s="57"/>
      <c r="J56" s="57">
        <f>SUM(D56:H56)</f>
        <v>214562.5</v>
      </c>
    </row>
    <row r="57" spans="2:10" x14ac:dyDescent="0.25">
      <c r="B57" s="20"/>
      <c r="C57" s="22"/>
      <c r="D57" s="11"/>
      <c r="E57" s="8"/>
      <c r="F57" s="8"/>
      <c r="G57" s="8"/>
      <c r="H57" s="8"/>
      <c r="J57" s="57">
        <f t="shared" ref="J57:J58" si="14">SUM(D57:H57)</f>
        <v>0</v>
      </c>
    </row>
    <row r="58" spans="2:10" x14ac:dyDescent="0.25">
      <c r="B58" s="21"/>
      <c r="C58" s="7" t="s">
        <v>21</v>
      </c>
      <c r="D58" s="62">
        <f>SUM(D56:D57)</f>
        <v>39479.5</v>
      </c>
      <c r="E58" s="62">
        <f t="shared" ref="E58:H58" si="15">SUM(E56:E57)</f>
        <v>41196</v>
      </c>
      <c r="F58" s="62">
        <f t="shared" si="15"/>
        <v>42912.5</v>
      </c>
      <c r="G58" s="62">
        <f t="shared" si="15"/>
        <v>44629</v>
      </c>
      <c r="H58" s="62">
        <f t="shared" si="15"/>
        <v>46345.5</v>
      </c>
      <c r="I58" s="59"/>
      <c r="J58" s="62">
        <f t="shared" si="14"/>
        <v>214562.5</v>
      </c>
    </row>
    <row r="59" spans="2:10" ht="15.75" thickBot="1" x14ac:dyDescent="0.3">
      <c r="B59" s="4"/>
      <c r="D59"/>
      <c r="E59"/>
      <c r="H59"/>
      <c r="I59"/>
      <c r="J59" t="s">
        <v>20</v>
      </c>
    </row>
    <row r="60" spans="2:10" s="1" customFormat="1" ht="30.75" thickBot="1" x14ac:dyDescent="0.3">
      <c r="B60" s="17" t="s">
        <v>22</v>
      </c>
      <c r="C60" s="17"/>
      <c r="D60" s="69">
        <f>SUM(D58,D53)</f>
        <v>19984673.899999999</v>
      </c>
      <c r="E60" s="69">
        <f t="shared" ref="E60:J60" si="16">SUM(E58,E53)</f>
        <v>19990836.899999999</v>
      </c>
      <c r="F60" s="69">
        <f t="shared" si="16"/>
        <v>19999499.899999999</v>
      </c>
      <c r="G60" s="69">
        <f t="shared" si="16"/>
        <v>20008162.899999999</v>
      </c>
      <c r="H60" s="69">
        <f t="shared" si="16"/>
        <v>20016825.899999999</v>
      </c>
      <c r="I60" s="59"/>
      <c r="J60" s="69">
        <f t="shared" si="16"/>
        <v>99999999.5</v>
      </c>
    </row>
    <row r="61" spans="2:10" x14ac:dyDescent="0.25">
      <c r="B61" s="4"/>
    </row>
    <row r="62" spans="2:10" x14ac:dyDescent="0.25">
      <c r="B62" s="4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</sheetData>
  <pageMargins left="0.7" right="0.7" top="0.75" bottom="0.75" header="0.3" footer="0.3"/>
  <pageSetup scale="89" fitToHeight="0" orientation="landscape" r:id="rId1"/>
  <ignoredErrors>
    <ignoredError sqref="J7 J46:J4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5"/>
  <sheetViews>
    <sheetView showGridLines="0" zoomScale="85" zoomScaleNormal="85" workbookViewId="0">
      <pane xSplit="3" ySplit="5" topLeftCell="D1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23" sqref="C23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4" customWidth="1"/>
    <col min="5" max="5" width="12.5703125" style="2" customWidth="1"/>
    <col min="6" max="7" width="12.42578125" customWidth="1"/>
    <col min="8" max="8" width="12.5703125" style="2" customWidth="1"/>
    <col min="9" max="9" width="1.7109375" style="5" customWidth="1"/>
    <col min="10" max="10" width="13.5703125" customWidth="1"/>
    <col min="11" max="11" width="10.140625" customWidth="1"/>
  </cols>
  <sheetData>
    <row r="2" spans="2:39" ht="23.25" x14ac:dyDescent="0.35">
      <c r="B2" s="27" t="s">
        <v>48</v>
      </c>
    </row>
    <row r="3" spans="2:39" x14ac:dyDescent="0.25">
      <c r="B3" s="3"/>
    </row>
    <row r="4" spans="2:39" ht="18.75" x14ac:dyDescent="0.3">
      <c r="B4" s="30" t="s">
        <v>2</v>
      </c>
      <c r="C4" s="31"/>
      <c r="D4" s="31"/>
      <c r="E4" s="31"/>
      <c r="F4" s="31"/>
      <c r="G4" s="31"/>
      <c r="H4" s="31"/>
      <c r="I4" s="31"/>
      <c r="J4" s="32"/>
    </row>
    <row r="5" spans="2:39" x14ac:dyDescent="0.25">
      <c r="B5" s="33" t="s">
        <v>3</v>
      </c>
      <c r="C5" s="33" t="s">
        <v>4</v>
      </c>
      <c r="D5" s="33" t="s">
        <v>5</v>
      </c>
      <c r="E5" s="34" t="s">
        <v>6</v>
      </c>
      <c r="F5" s="34" t="s">
        <v>7</v>
      </c>
      <c r="G5" s="34" t="s">
        <v>8</v>
      </c>
      <c r="H5" s="35" t="s">
        <v>9</v>
      </c>
      <c r="I5" s="36"/>
      <c r="J5" s="37" t="s">
        <v>10</v>
      </c>
    </row>
    <row r="6" spans="2:39" s="3" customFormat="1" x14ac:dyDescent="0.25">
      <c r="B6" s="19" t="s">
        <v>11</v>
      </c>
      <c r="C6" s="23" t="s">
        <v>31</v>
      </c>
      <c r="D6" s="8" t="s">
        <v>32</v>
      </c>
      <c r="E6" s="8" t="s">
        <v>32</v>
      </c>
      <c r="F6" s="8" t="s">
        <v>32</v>
      </c>
      <c r="G6" s="8"/>
      <c r="H6" s="8" t="s">
        <v>32</v>
      </c>
      <c r="I6" s="5"/>
      <c r="J6" s="6" t="s">
        <v>32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ht="30" x14ac:dyDescent="0.25">
      <c r="B7" s="20"/>
      <c r="C7" s="56" t="s">
        <v>50</v>
      </c>
      <c r="D7" s="57">
        <v>115000</v>
      </c>
      <c r="E7" s="57">
        <v>120000</v>
      </c>
      <c r="F7" s="57">
        <v>125000</v>
      </c>
      <c r="G7" s="57">
        <v>130000</v>
      </c>
      <c r="H7" s="57">
        <v>135000</v>
      </c>
      <c r="I7" s="58"/>
      <c r="J7" s="57">
        <f>SUM(D7:H7)</f>
        <v>625000</v>
      </c>
    </row>
    <row r="8" spans="2:39" x14ac:dyDescent="0.25">
      <c r="B8" s="20"/>
      <c r="C8" s="56"/>
      <c r="D8" s="57"/>
      <c r="E8" s="57"/>
      <c r="F8" s="57"/>
      <c r="G8" s="57"/>
      <c r="H8" s="57"/>
      <c r="I8" s="59"/>
      <c r="J8" s="57">
        <f>SUM(D8:H8)</f>
        <v>0</v>
      </c>
    </row>
    <row r="9" spans="2:39" x14ac:dyDescent="0.25">
      <c r="B9" s="20"/>
      <c r="C9" s="60"/>
      <c r="D9" s="57"/>
      <c r="E9" s="61"/>
      <c r="F9" s="61"/>
      <c r="G9" s="61"/>
      <c r="H9" s="61"/>
      <c r="I9" s="59"/>
      <c r="J9" s="57">
        <f>SUM(D9:H9)</f>
        <v>0</v>
      </c>
    </row>
    <row r="10" spans="2:39" x14ac:dyDescent="0.25">
      <c r="B10" s="20"/>
      <c r="C10" s="7" t="s">
        <v>12</v>
      </c>
      <c r="D10" s="62">
        <f>SUM(D7:D9)</f>
        <v>115000</v>
      </c>
      <c r="E10" s="62">
        <f t="shared" ref="E10:H10" si="0">SUM(E7:E9)</f>
        <v>120000</v>
      </c>
      <c r="F10" s="62">
        <f t="shared" si="0"/>
        <v>125000</v>
      </c>
      <c r="G10" s="62">
        <f t="shared" si="0"/>
        <v>130000</v>
      </c>
      <c r="H10" s="62">
        <f t="shared" si="0"/>
        <v>135000</v>
      </c>
      <c r="I10" s="59"/>
      <c r="J10" s="62">
        <f>SUM(J7:J9)</f>
        <v>625000</v>
      </c>
    </row>
    <row r="11" spans="2:39" x14ac:dyDescent="0.25">
      <c r="B11" s="20"/>
      <c r="C11" s="12" t="s">
        <v>33</v>
      </c>
      <c r="D11" s="11" t="s">
        <v>32</v>
      </c>
      <c r="E11" s="8"/>
      <c r="F11" s="8"/>
      <c r="G11" s="8"/>
      <c r="H11" s="8"/>
      <c r="J11" s="6" t="s">
        <v>32</v>
      </c>
    </row>
    <row r="12" spans="2:39" x14ac:dyDescent="0.25">
      <c r="B12" s="20"/>
      <c r="C12" s="56" t="s">
        <v>51</v>
      </c>
      <c r="D12" s="57">
        <f>D7*0.3893</f>
        <v>44769.5</v>
      </c>
      <c r="E12" s="57">
        <f t="shared" ref="E12:H12" si="1">E7*0.3893</f>
        <v>46716</v>
      </c>
      <c r="F12" s="57">
        <f t="shared" si="1"/>
        <v>48662.5</v>
      </c>
      <c r="G12" s="57">
        <f t="shared" si="1"/>
        <v>50609</v>
      </c>
      <c r="H12" s="57">
        <f t="shared" si="1"/>
        <v>52555.5</v>
      </c>
      <c r="I12" s="59"/>
      <c r="J12" s="57">
        <f>SUM(D12:H12)</f>
        <v>243312.5</v>
      </c>
    </row>
    <row r="13" spans="2:39" x14ac:dyDescent="0.25">
      <c r="B13" s="20"/>
      <c r="C13" s="56"/>
      <c r="D13" s="57"/>
      <c r="E13" s="57"/>
      <c r="F13" s="57"/>
      <c r="G13" s="57"/>
      <c r="H13" s="57"/>
      <c r="I13" s="59"/>
      <c r="J13" s="57"/>
    </row>
    <row r="14" spans="2:39" x14ac:dyDescent="0.25">
      <c r="B14" s="20"/>
      <c r="C14" s="63"/>
      <c r="D14" s="57"/>
      <c r="E14" s="61"/>
      <c r="F14" s="61"/>
      <c r="G14" s="61"/>
      <c r="H14" s="61"/>
      <c r="I14" s="59"/>
      <c r="J14" s="57">
        <f t="shared" ref="J14" si="2">SUM(D14:H14)</f>
        <v>0</v>
      </c>
    </row>
    <row r="15" spans="2:39" x14ac:dyDescent="0.25">
      <c r="B15" s="20"/>
      <c r="C15" s="7" t="s">
        <v>13</v>
      </c>
      <c r="D15" s="62">
        <f>SUM(D12:D14)</f>
        <v>44769.5</v>
      </c>
      <c r="E15" s="62">
        <f t="shared" ref="E15:H15" si="3">SUM(E12:E14)</f>
        <v>46716</v>
      </c>
      <c r="F15" s="62">
        <f t="shared" si="3"/>
        <v>48662.5</v>
      </c>
      <c r="G15" s="62">
        <f t="shared" si="3"/>
        <v>50609</v>
      </c>
      <c r="H15" s="62">
        <f t="shared" si="3"/>
        <v>52555.5</v>
      </c>
      <c r="I15" s="59"/>
      <c r="J15" s="62">
        <f>SUM(J12:J14)</f>
        <v>243312.5</v>
      </c>
    </row>
    <row r="16" spans="2:39" x14ac:dyDescent="0.25">
      <c r="B16" s="20"/>
      <c r="C16" s="12" t="s">
        <v>34</v>
      </c>
      <c r="D16" s="11" t="s">
        <v>32</v>
      </c>
      <c r="E16" s="8"/>
      <c r="F16" s="8"/>
      <c r="G16" s="8"/>
      <c r="H16" s="8"/>
      <c r="J16" s="6" t="s">
        <v>32</v>
      </c>
    </row>
    <row r="17" spans="2:10" ht="30" x14ac:dyDescent="0.25">
      <c r="B17" s="20"/>
      <c r="C17" s="56" t="s">
        <v>72</v>
      </c>
      <c r="D17" s="64"/>
      <c r="E17" s="61"/>
      <c r="F17" s="61"/>
      <c r="G17" s="61"/>
      <c r="H17" s="61"/>
      <c r="I17" s="59"/>
      <c r="J17" s="57"/>
    </row>
    <row r="18" spans="2:10" ht="30" x14ac:dyDescent="0.25">
      <c r="B18" s="20"/>
      <c r="C18" s="65" t="s">
        <v>43</v>
      </c>
      <c r="D18" s="57">
        <v>400</v>
      </c>
      <c r="E18" s="57">
        <v>400</v>
      </c>
      <c r="F18" s="57">
        <v>400</v>
      </c>
      <c r="G18" s="57">
        <v>400</v>
      </c>
      <c r="H18" s="57">
        <v>400</v>
      </c>
      <c r="I18" s="58"/>
      <c r="J18" s="57">
        <v>2000</v>
      </c>
    </row>
    <row r="19" spans="2:10" ht="30" x14ac:dyDescent="0.25">
      <c r="B19" s="20"/>
      <c r="C19" s="65" t="s">
        <v>44</v>
      </c>
      <c r="D19" s="57">
        <v>50</v>
      </c>
      <c r="E19" s="57">
        <v>50</v>
      </c>
      <c r="F19" s="57">
        <v>50</v>
      </c>
      <c r="G19" s="57">
        <v>50</v>
      </c>
      <c r="H19" s="57">
        <v>50</v>
      </c>
      <c r="I19" s="58"/>
      <c r="J19" s="57">
        <v>250</v>
      </c>
    </row>
    <row r="20" spans="2:10" x14ac:dyDescent="0.25">
      <c r="B20" s="20"/>
      <c r="C20" s="65" t="s">
        <v>55</v>
      </c>
      <c r="D20" s="57">
        <v>1000</v>
      </c>
      <c r="E20" s="57">
        <v>1000</v>
      </c>
      <c r="F20" s="57">
        <v>1000</v>
      </c>
      <c r="G20" s="57">
        <v>1000</v>
      </c>
      <c r="H20" s="57">
        <v>1000</v>
      </c>
      <c r="I20" s="58"/>
      <c r="J20" s="57">
        <v>5000</v>
      </c>
    </row>
    <row r="21" spans="2:10" x14ac:dyDescent="0.25">
      <c r="B21" s="20"/>
      <c r="C21" s="65" t="s">
        <v>54</v>
      </c>
      <c r="D21" s="57">
        <v>321</v>
      </c>
      <c r="E21" s="57">
        <v>321</v>
      </c>
      <c r="F21" s="57">
        <v>321</v>
      </c>
      <c r="G21" s="57">
        <v>321</v>
      </c>
      <c r="H21" s="57">
        <v>321</v>
      </c>
      <c r="I21" s="58"/>
      <c r="J21" s="57">
        <v>1605</v>
      </c>
    </row>
    <row r="22" spans="2:10" x14ac:dyDescent="0.25">
      <c r="B22" s="20"/>
      <c r="C22" s="65" t="s">
        <v>53</v>
      </c>
      <c r="D22" s="57">
        <v>206.5</v>
      </c>
      <c r="E22" s="57">
        <v>206.5</v>
      </c>
      <c r="F22" s="57">
        <v>206.5</v>
      </c>
      <c r="G22" s="57">
        <v>206.5</v>
      </c>
      <c r="H22" s="57">
        <v>206.5</v>
      </c>
      <c r="I22" s="58"/>
      <c r="J22" s="57">
        <v>1032.5</v>
      </c>
    </row>
    <row r="23" spans="2:10" ht="30" x14ac:dyDescent="0.25">
      <c r="B23" s="20"/>
      <c r="C23" s="65" t="s">
        <v>77</v>
      </c>
      <c r="D23" s="57">
        <v>45</v>
      </c>
      <c r="E23" s="57">
        <v>45</v>
      </c>
      <c r="F23" s="57">
        <v>45</v>
      </c>
      <c r="G23" s="57">
        <v>45</v>
      </c>
      <c r="H23" s="57">
        <v>45</v>
      </c>
      <c r="I23" s="58"/>
      <c r="J23" s="57">
        <v>225</v>
      </c>
    </row>
    <row r="24" spans="2:10" ht="30" x14ac:dyDescent="0.25">
      <c r="B24" s="20"/>
      <c r="C24" s="56" t="s">
        <v>68</v>
      </c>
      <c r="D24" s="57"/>
      <c r="E24" s="57"/>
      <c r="F24" s="57"/>
      <c r="G24" s="57"/>
      <c r="H24" s="57"/>
      <c r="I24" s="58"/>
      <c r="J24" s="57"/>
    </row>
    <row r="25" spans="2:10" ht="30" x14ac:dyDescent="0.25">
      <c r="B25" s="20"/>
      <c r="C25" s="65" t="s">
        <v>74</v>
      </c>
      <c r="D25" s="57">
        <v>666.2</v>
      </c>
      <c r="E25" s="57">
        <v>666.2</v>
      </c>
      <c r="F25" s="57">
        <v>666.2</v>
      </c>
      <c r="G25" s="57">
        <v>666.2</v>
      </c>
      <c r="H25" s="57">
        <v>666.2</v>
      </c>
      <c r="I25" s="58"/>
      <c r="J25" s="57">
        <v>4020</v>
      </c>
    </row>
    <row r="26" spans="2:10" x14ac:dyDescent="0.25">
      <c r="B26" s="20"/>
      <c r="C26" s="65" t="s">
        <v>76</v>
      </c>
      <c r="D26" s="57">
        <v>177</v>
      </c>
      <c r="E26" s="57">
        <v>177</v>
      </c>
      <c r="F26" s="57">
        <v>177</v>
      </c>
      <c r="G26" s="57">
        <v>177</v>
      </c>
      <c r="H26" s="57">
        <v>177</v>
      </c>
      <c r="I26" s="58"/>
      <c r="J26" s="57">
        <v>296</v>
      </c>
    </row>
    <row r="27" spans="2:10" x14ac:dyDescent="0.25">
      <c r="B27" s="20"/>
      <c r="C27" s="65" t="s">
        <v>75</v>
      </c>
      <c r="D27" s="57">
        <v>60</v>
      </c>
      <c r="E27" s="57">
        <v>60</v>
      </c>
      <c r="F27" s="57">
        <v>60</v>
      </c>
      <c r="G27" s="57">
        <v>60</v>
      </c>
      <c r="H27" s="57">
        <v>60</v>
      </c>
      <c r="I27" s="58"/>
      <c r="J27" s="57">
        <v>200</v>
      </c>
    </row>
    <row r="28" spans="2:10" x14ac:dyDescent="0.25">
      <c r="B28" s="20"/>
      <c r="C28" s="7" t="s">
        <v>14</v>
      </c>
      <c r="D28" s="62">
        <f>SUM(D18:D27)</f>
        <v>2925.7</v>
      </c>
      <c r="E28" s="62">
        <f t="shared" ref="E28:H28" si="4">SUM(E18:E27)</f>
        <v>2925.7</v>
      </c>
      <c r="F28" s="62">
        <f t="shared" si="4"/>
        <v>2925.7</v>
      </c>
      <c r="G28" s="62">
        <f t="shared" si="4"/>
        <v>2925.7</v>
      </c>
      <c r="H28" s="62">
        <f t="shared" si="4"/>
        <v>2925.7</v>
      </c>
      <c r="I28" s="59"/>
      <c r="J28" s="62">
        <f>SUM(J18:J27)</f>
        <v>14628.5</v>
      </c>
    </row>
    <row r="29" spans="2:10" x14ac:dyDescent="0.25">
      <c r="B29" s="20"/>
      <c r="C29" s="12" t="s">
        <v>35</v>
      </c>
      <c r="D29" s="13"/>
      <c r="E29" s="8"/>
      <c r="F29" s="8"/>
      <c r="G29" s="8"/>
      <c r="H29" s="8"/>
      <c r="J29" s="13" t="s">
        <v>20</v>
      </c>
    </row>
    <row r="30" spans="2:10" x14ac:dyDescent="0.25">
      <c r="B30" s="20"/>
      <c r="C30" s="22"/>
      <c r="D30" s="13"/>
      <c r="E30" s="8"/>
      <c r="F30" s="8"/>
      <c r="G30" s="8"/>
      <c r="H30" s="8"/>
      <c r="J30" s="57">
        <f>SUM(D30:H30)</f>
        <v>0</v>
      </c>
    </row>
    <row r="31" spans="2:10" x14ac:dyDescent="0.25">
      <c r="B31" s="20" t="s">
        <v>36</v>
      </c>
      <c r="C31" s="25" t="s">
        <v>36</v>
      </c>
      <c r="D31" s="11" t="s">
        <v>32</v>
      </c>
      <c r="E31" s="8"/>
      <c r="F31" s="8"/>
      <c r="G31" s="8"/>
      <c r="H31" s="8"/>
      <c r="J31" s="57">
        <f t="shared" ref="J31:J53" si="5">SUM(D31:H31)</f>
        <v>0</v>
      </c>
    </row>
    <row r="32" spans="2:10" x14ac:dyDescent="0.25">
      <c r="B32" s="20"/>
      <c r="C32" s="7" t="s">
        <v>15</v>
      </c>
      <c r="D32" s="67">
        <f>SUM(D30:D31)</f>
        <v>0</v>
      </c>
      <c r="E32" s="67">
        <f t="shared" ref="E32:H32" si="6">SUM(E30:E31)</f>
        <v>0</v>
      </c>
      <c r="F32" s="67">
        <f t="shared" si="6"/>
        <v>0</v>
      </c>
      <c r="G32" s="67">
        <f t="shared" si="6"/>
        <v>0</v>
      </c>
      <c r="H32" s="67">
        <f t="shared" si="6"/>
        <v>0</v>
      </c>
      <c r="I32" s="59"/>
      <c r="J32" s="62">
        <f>SUM(J30:J31)</f>
        <v>0</v>
      </c>
    </row>
    <row r="33" spans="2:10" x14ac:dyDescent="0.25">
      <c r="B33" s="20"/>
      <c r="C33" s="12" t="s">
        <v>37</v>
      </c>
      <c r="D33" s="11" t="s">
        <v>32</v>
      </c>
      <c r="E33" s="8"/>
      <c r="F33" s="8"/>
      <c r="G33" s="8"/>
      <c r="H33" s="8"/>
      <c r="J33" s="13"/>
    </row>
    <row r="34" spans="2:10" x14ac:dyDescent="0.25">
      <c r="B34" s="20"/>
      <c r="C34" s="56" t="s">
        <v>67</v>
      </c>
      <c r="D34" s="57">
        <v>2500</v>
      </c>
      <c r="E34" s="57"/>
      <c r="F34" s="57"/>
      <c r="G34" s="57"/>
      <c r="H34" s="57"/>
      <c r="J34" s="57">
        <f t="shared" si="5"/>
        <v>2500</v>
      </c>
    </row>
    <row r="35" spans="2:10" x14ac:dyDescent="0.25">
      <c r="B35" s="20"/>
      <c r="C35" s="56" t="s">
        <v>56</v>
      </c>
      <c r="D35" s="57">
        <v>1250</v>
      </c>
      <c r="E35" s="57">
        <v>1250</v>
      </c>
      <c r="F35" s="57">
        <v>1250</v>
      </c>
      <c r="G35" s="57">
        <v>1250</v>
      </c>
      <c r="H35" s="57">
        <v>1250</v>
      </c>
      <c r="I35" s="29"/>
      <c r="J35" s="57">
        <f t="shared" si="5"/>
        <v>6250</v>
      </c>
    </row>
    <row r="36" spans="2:10" x14ac:dyDescent="0.25">
      <c r="B36" s="20"/>
      <c r="C36" s="56"/>
      <c r="D36" s="57"/>
      <c r="E36" s="57"/>
      <c r="F36" s="57"/>
      <c r="G36" s="57"/>
      <c r="H36" s="57"/>
      <c r="J36" s="57">
        <f t="shared" si="5"/>
        <v>0</v>
      </c>
    </row>
    <row r="37" spans="2:10" x14ac:dyDescent="0.25">
      <c r="B37" s="20"/>
      <c r="C37" s="7" t="s">
        <v>16</v>
      </c>
      <c r="D37" s="62">
        <f>SUM(D34:D36)</f>
        <v>3750</v>
      </c>
      <c r="E37" s="62">
        <f t="shared" ref="E37:H37" si="7">SUM(E35:E36)</f>
        <v>1250</v>
      </c>
      <c r="F37" s="62">
        <f t="shared" si="7"/>
        <v>1250</v>
      </c>
      <c r="G37" s="62">
        <f t="shared" si="7"/>
        <v>1250</v>
      </c>
      <c r="H37" s="62">
        <f t="shared" si="7"/>
        <v>1250</v>
      </c>
      <c r="J37" s="62">
        <f>SUM(J34:J36)</f>
        <v>8750</v>
      </c>
    </row>
    <row r="38" spans="2:10" x14ac:dyDescent="0.25">
      <c r="B38" s="20"/>
      <c r="C38" s="12" t="s">
        <v>38</v>
      </c>
      <c r="D38" s="11" t="s">
        <v>32</v>
      </c>
      <c r="E38" s="8"/>
      <c r="F38" s="8"/>
      <c r="G38" s="8"/>
      <c r="H38" s="8"/>
      <c r="J38" s="13"/>
    </row>
    <row r="39" spans="2:10" x14ac:dyDescent="0.25">
      <c r="B39" s="20"/>
      <c r="C39" s="56" t="s">
        <v>69</v>
      </c>
      <c r="D39" s="57">
        <v>449500</v>
      </c>
      <c r="E39" s="57">
        <v>449500</v>
      </c>
      <c r="F39" s="57">
        <v>449500</v>
      </c>
      <c r="G39" s="57">
        <v>449500</v>
      </c>
      <c r="H39" s="57">
        <v>449500</v>
      </c>
      <c r="I39" s="58"/>
      <c r="J39" s="57">
        <f t="shared" si="5"/>
        <v>2247500</v>
      </c>
    </row>
    <row r="40" spans="2:10" x14ac:dyDescent="0.25">
      <c r="B40" s="20"/>
      <c r="C40" s="56" t="s">
        <v>57</v>
      </c>
      <c r="D40" s="57">
        <v>400000</v>
      </c>
      <c r="E40" s="57">
        <v>400000</v>
      </c>
      <c r="F40" s="57">
        <v>400000</v>
      </c>
      <c r="G40" s="57">
        <v>400000</v>
      </c>
      <c r="H40" s="57">
        <v>400000</v>
      </c>
      <c r="I40" s="58"/>
      <c r="J40" s="57">
        <f t="shared" si="5"/>
        <v>2000000</v>
      </c>
    </row>
    <row r="41" spans="2:10" x14ac:dyDescent="0.25">
      <c r="B41" s="20"/>
      <c r="C41" s="56"/>
      <c r="D41" s="57"/>
      <c r="E41" s="57"/>
      <c r="F41" s="57"/>
      <c r="G41" s="57"/>
      <c r="H41" s="57"/>
      <c r="I41" s="58"/>
      <c r="J41" s="57">
        <f t="shared" si="5"/>
        <v>0</v>
      </c>
    </row>
    <row r="42" spans="2:10" x14ac:dyDescent="0.25">
      <c r="B42" s="20"/>
      <c r="C42" s="56"/>
      <c r="D42" s="57"/>
      <c r="E42" s="57"/>
      <c r="F42" s="57"/>
      <c r="G42" s="57"/>
      <c r="H42" s="57"/>
      <c r="I42" s="58"/>
      <c r="J42" s="57">
        <f t="shared" si="5"/>
        <v>0</v>
      </c>
    </row>
    <row r="43" spans="2:10" x14ac:dyDescent="0.25">
      <c r="B43" s="20"/>
      <c r="C43" s="56"/>
      <c r="D43" s="57"/>
      <c r="E43" s="57"/>
      <c r="F43" s="57"/>
      <c r="G43" s="57"/>
      <c r="H43" s="57"/>
      <c r="I43" s="59"/>
      <c r="J43" s="57">
        <f t="shared" si="5"/>
        <v>0</v>
      </c>
    </row>
    <row r="44" spans="2:10" x14ac:dyDescent="0.25">
      <c r="B44" s="20"/>
      <c r="C44" s="7" t="s">
        <v>17</v>
      </c>
      <c r="D44" s="62">
        <f>SUM(D39:D43)</f>
        <v>849500</v>
      </c>
      <c r="E44" s="62">
        <f t="shared" ref="E44:H44" si="8">SUM(E39:E43)</f>
        <v>849500</v>
      </c>
      <c r="F44" s="62">
        <f t="shared" si="8"/>
        <v>849500</v>
      </c>
      <c r="G44" s="62">
        <f t="shared" si="8"/>
        <v>849500</v>
      </c>
      <c r="H44" s="62">
        <f t="shared" si="8"/>
        <v>849500</v>
      </c>
      <c r="I44" s="59"/>
      <c r="J44" s="62">
        <f t="shared" si="5"/>
        <v>4247500</v>
      </c>
    </row>
    <row r="45" spans="2:10" x14ac:dyDescent="0.25">
      <c r="B45" s="20"/>
      <c r="C45" s="12" t="s">
        <v>39</v>
      </c>
      <c r="D45" s="68" t="s">
        <v>32</v>
      </c>
      <c r="E45" s="63"/>
      <c r="F45" s="63"/>
      <c r="G45" s="63"/>
      <c r="H45" s="63"/>
      <c r="I45" s="59"/>
      <c r="J45" s="57"/>
    </row>
    <row r="46" spans="2:10" ht="30" x14ac:dyDescent="0.25">
      <c r="B46" s="20"/>
      <c r="C46" s="56" t="s">
        <v>59</v>
      </c>
      <c r="D46" s="57">
        <v>20000000</v>
      </c>
      <c r="E46" s="57">
        <v>20000000</v>
      </c>
      <c r="F46" s="57">
        <v>20000000</v>
      </c>
      <c r="G46" s="57">
        <v>20000000</v>
      </c>
      <c r="H46" s="57">
        <v>20000000</v>
      </c>
      <c r="I46" s="58"/>
      <c r="J46" s="57">
        <f t="shared" si="5"/>
        <v>100000000</v>
      </c>
    </row>
    <row r="47" spans="2:10" x14ac:dyDescent="0.25">
      <c r="B47" s="20"/>
      <c r="C47" s="56" t="s">
        <v>60</v>
      </c>
      <c r="D47" s="57">
        <v>6958000</v>
      </c>
      <c r="E47" s="57">
        <v>6958000</v>
      </c>
      <c r="F47" s="57">
        <v>6958000</v>
      </c>
      <c r="G47" s="57">
        <v>6958000</v>
      </c>
      <c r="H47" s="57">
        <v>6958000</v>
      </c>
      <c r="I47" s="58"/>
      <c r="J47" s="57">
        <f t="shared" si="5"/>
        <v>34790000</v>
      </c>
    </row>
    <row r="48" spans="2:10" ht="30" x14ac:dyDescent="0.25">
      <c r="B48" s="20"/>
      <c r="C48" s="56" t="s">
        <v>61</v>
      </c>
      <c r="D48" s="57">
        <v>11971249.300000001</v>
      </c>
      <c r="E48" s="57">
        <v>11971249.300000001</v>
      </c>
      <c r="F48" s="57">
        <v>11971249.300000001</v>
      </c>
      <c r="G48" s="57">
        <v>11971249.300000001</v>
      </c>
      <c r="H48" s="57">
        <v>11971249.300000001</v>
      </c>
      <c r="I48" s="58"/>
      <c r="J48" s="57">
        <f t="shared" si="5"/>
        <v>59856246.5</v>
      </c>
    </row>
    <row r="49" spans="2:10" x14ac:dyDescent="0.25">
      <c r="B49" s="20"/>
      <c r="C49" s="22"/>
      <c r="D49" s="57"/>
      <c r="E49" s="61"/>
      <c r="F49" s="61"/>
      <c r="G49" s="61"/>
      <c r="H49" s="61"/>
      <c r="I49" s="59"/>
      <c r="J49" s="57">
        <f t="shared" si="5"/>
        <v>0</v>
      </c>
    </row>
    <row r="50" spans="2:10" x14ac:dyDescent="0.25">
      <c r="B50" s="20"/>
      <c r="C50" s="22"/>
      <c r="D50" s="57"/>
      <c r="E50" s="61"/>
      <c r="F50" s="61"/>
      <c r="G50" s="61"/>
      <c r="H50" s="61"/>
      <c r="I50" s="59"/>
      <c r="J50" s="57">
        <f t="shared" si="5"/>
        <v>0</v>
      </c>
    </row>
    <row r="51" spans="2:10" x14ac:dyDescent="0.25">
      <c r="B51" s="20"/>
      <c r="C51" s="8"/>
      <c r="D51" s="57"/>
      <c r="E51" s="61"/>
      <c r="F51" s="61"/>
      <c r="G51" s="61"/>
      <c r="H51" s="61"/>
      <c r="I51" s="59"/>
      <c r="J51" s="57">
        <f t="shared" si="5"/>
        <v>0</v>
      </c>
    </row>
    <row r="52" spans="2:10" x14ac:dyDescent="0.25">
      <c r="B52" s="21"/>
      <c r="C52" s="7" t="s">
        <v>18</v>
      </c>
      <c r="D52" s="62">
        <f>SUM(D46:D51)</f>
        <v>38929249.299999997</v>
      </c>
      <c r="E52" s="62">
        <f t="shared" ref="E52:H52" si="9">SUM(E46:E51)</f>
        <v>38929249.299999997</v>
      </c>
      <c r="F52" s="62">
        <f t="shared" si="9"/>
        <v>38929249.299999997</v>
      </c>
      <c r="G52" s="62">
        <f t="shared" si="9"/>
        <v>38929249.299999997</v>
      </c>
      <c r="H52" s="62">
        <f t="shared" si="9"/>
        <v>38929249.299999997</v>
      </c>
      <c r="I52" s="59"/>
      <c r="J52" s="62">
        <f t="shared" si="5"/>
        <v>194646246.5</v>
      </c>
    </row>
    <row r="53" spans="2:10" x14ac:dyDescent="0.25">
      <c r="B53" s="21"/>
      <c r="C53" s="7" t="s">
        <v>19</v>
      </c>
      <c r="D53" s="62">
        <f>SUM(D52,D44,D37,D32,D28,D15,D10)</f>
        <v>39945194.5</v>
      </c>
      <c r="E53" s="62">
        <f t="shared" ref="E53:H53" si="10">SUM(E52,E44,E37,E32,E28,E15,E10)</f>
        <v>39949641</v>
      </c>
      <c r="F53" s="62">
        <f t="shared" si="10"/>
        <v>39956587.5</v>
      </c>
      <c r="G53" s="62">
        <f t="shared" si="10"/>
        <v>39963534</v>
      </c>
      <c r="H53" s="62">
        <f t="shared" si="10"/>
        <v>39970480.5</v>
      </c>
      <c r="I53" s="59"/>
      <c r="J53" s="62">
        <f t="shared" si="5"/>
        <v>199785437.5</v>
      </c>
    </row>
    <row r="54" spans="2:10" x14ac:dyDescent="0.25">
      <c r="B54" s="4"/>
      <c r="D54"/>
      <c r="E54"/>
      <c r="H54"/>
      <c r="I54"/>
      <c r="J54" t="s">
        <v>20</v>
      </c>
    </row>
    <row r="55" spans="2:10" ht="30" x14ac:dyDescent="0.25">
      <c r="B55" s="55" t="s">
        <v>40</v>
      </c>
      <c r="C55" s="15" t="s">
        <v>40</v>
      </c>
      <c r="D55" s="16"/>
      <c r="E55" s="16"/>
      <c r="F55" s="16"/>
      <c r="G55" s="16"/>
      <c r="H55" s="16"/>
      <c r="I55"/>
      <c r="J55" s="16" t="s">
        <v>20</v>
      </c>
    </row>
    <row r="56" spans="2:10" ht="30" x14ac:dyDescent="0.25">
      <c r="B56" s="20"/>
      <c r="C56" s="56" t="s">
        <v>52</v>
      </c>
      <c r="D56" s="57">
        <f>D7*0.3433</f>
        <v>39479.5</v>
      </c>
      <c r="E56" s="57">
        <f t="shared" ref="E56:H56" si="11">E7*0.3433</f>
        <v>41196</v>
      </c>
      <c r="F56" s="57">
        <f t="shared" si="11"/>
        <v>42912.5</v>
      </c>
      <c r="G56" s="57">
        <f t="shared" si="11"/>
        <v>44629</v>
      </c>
      <c r="H56" s="57">
        <f t="shared" si="11"/>
        <v>46345.5</v>
      </c>
      <c r="J56" s="57">
        <f>SUM(D56:H56)</f>
        <v>214562.5</v>
      </c>
    </row>
    <row r="57" spans="2:10" x14ac:dyDescent="0.25">
      <c r="B57" s="20"/>
      <c r="C57" s="22"/>
      <c r="D57" s="11"/>
      <c r="E57" s="8"/>
      <c r="F57" s="8"/>
      <c r="G57" s="8"/>
      <c r="H57" s="8"/>
      <c r="J57" s="57">
        <f t="shared" ref="J57:J58" si="12">SUM(D57:H57)</f>
        <v>0</v>
      </c>
    </row>
    <row r="58" spans="2:10" x14ac:dyDescent="0.25">
      <c r="B58" s="21"/>
      <c r="C58" s="7" t="s">
        <v>21</v>
      </c>
      <c r="D58" s="62">
        <f>SUM(D56:D57)</f>
        <v>39479.5</v>
      </c>
      <c r="E58" s="62">
        <f t="shared" ref="E58:H58" si="13">SUM(E56:E57)</f>
        <v>41196</v>
      </c>
      <c r="F58" s="62">
        <f t="shared" si="13"/>
        <v>42912.5</v>
      </c>
      <c r="G58" s="62">
        <f t="shared" si="13"/>
        <v>44629</v>
      </c>
      <c r="H58" s="62">
        <f t="shared" si="13"/>
        <v>46345.5</v>
      </c>
      <c r="I58" s="59"/>
      <c r="J58" s="62">
        <f t="shared" si="12"/>
        <v>214562.5</v>
      </c>
    </row>
    <row r="59" spans="2:10" ht="15.75" thickBot="1" x14ac:dyDescent="0.3">
      <c r="B59" s="4"/>
      <c r="D59"/>
      <c r="E59"/>
      <c r="H59"/>
      <c r="I59"/>
      <c r="J59" t="s">
        <v>20</v>
      </c>
    </row>
    <row r="60" spans="2:10" s="1" customFormat="1" ht="30.75" thickBot="1" x14ac:dyDescent="0.3">
      <c r="B60" s="17" t="s">
        <v>22</v>
      </c>
      <c r="C60" s="17"/>
      <c r="D60" s="69">
        <f>SUM(D58,D53)</f>
        <v>39984674</v>
      </c>
      <c r="E60" s="69">
        <f t="shared" ref="E60:J60" si="14">SUM(E58,E53)</f>
        <v>39990837</v>
      </c>
      <c r="F60" s="69">
        <f t="shared" si="14"/>
        <v>39999500</v>
      </c>
      <c r="G60" s="69">
        <f t="shared" si="14"/>
        <v>40008163</v>
      </c>
      <c r="H60" s="69">
        <f t="shared" si="14"/>
        <v>40016826</v>
      </c>
      <c r="I60" s="59"/>
      <c r="J60" s="69">
        <f t="shared" si="14"/>
        <v>200000000</v>
      </c>
    </row>
    <row r="61" spans="2:10" x14ac:dyDescent="0.25">
      <c r="B61" s="4"/>
      <c r="J61" s="28"/>
    </row>
    <row r="62" spans="2:10" x14ac:dyDescent="0.25">
      <c r="B62" s="4"/>
      <c r="J62" s="75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</sheetData>
  <pageMargins left="0.7" right="0.7" top="0.75" bottom="0.75" header="0.3" footer="0.3"/>
  <pageSetup scale="89" fitToHeight="0" orientation="landscape" r:id="rId1"/>
  <ignoredErrors>
    <ignoredError sqref="J46:J48 J40:J41 J35 J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4"/>
  <sheetViews>
    <sheetView showGridLines="0" zoomScale="85" zoomScaleNormal="85" workbookViewId="0">
      <pane xSplit="3" ySplit="5" topLeftCell="D1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23" sqref="C23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4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1.7109375" style="5" customWidth="1"/>
    <col min="10" max="10" width="12.7109375" bestFit="1" customWidth="1"/>
    <col min="11" max="11" width="10.140625" customWidth="1"/>
  </cols>
  <sheetData>
    <row r="2" spans="2:39" ht="23.25" x14ac:dyDescent="0.35">
      <c r="B2" s="27" t="s">
        <v>49</v>
      </c>
    </row>
    <row r="3" spans="2:39" x14ac:dyDescent="0.25">
      <c r="B3" s="3"/>
    </row>
    <row r="4" spans="2:39" ht="18.75" x14ac:dyDescent="0.3">
      <c r="B4" s="30" t="s">
        <v>2</v>
      </c>
      <c r="C4" s="31"/>
      <c r="D4" s="31"/>
      <c r="E4" s="31"/>
      <c r="F4" s="31"/>
      <c r="G4" s="31"/>
      <c r="H4" s="31"/>
      <c r="I4" s="31"/>
      <c r="J4" s="32"/>
    </row>
    <row r="5" spans="2:39" ht="30" x14ac:dyDescent="0.25">
      <c r="B5" s="33" t="s">
        <v>3</v>
      </c>
      <c r="C5" s="33" t="s">
        <v>4</v>
      </c>
      <c r="D5" s="33" t="s">
        <v>5</v>
      </c>
      <c r="E5" s="34" t="s">
        <v>6</v>
      </c>
      <c r="F5" s="34" t="s">
        <v>7</v>
      </c>
      <c r="G5" s="34" t="s">
        <v>8</v>
      </c>
      <c r="H5" s="35" t="s">
        <v>9</v>
      </c>
      <c r="I5" s="36"/>
      <c r="J5" s="37" t="s">
        <v>10</v>
      </c>
    </row>
    <row r="6" spans="2:39" s="3" customFormat="1" x14ac:dyDescent="0.25">
      <c r="B6" s="19" t="s">
        <v>11</v>
      </c>
      <c r="C6" s="23" t="s">
        <v>31</v>
      </c>
      <c r="D6" s="8" t="s">
        <v>32</v>
      </c>
      <c r="E6" s="8" t="s">
        <v>32</v>
      </c>
      <c r="F6" s="8" t="s">
        <v>32</v>
      </c>
      <c r="G6" s="8"/>
      <c r="H6" s="8" t="s">
        <v>32</v>
      </c>
      <c r="I6" s="5"/>
      <c r="J6" s="6" t="s">
        <v>32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ht="30" x14ac:dyDescent="0.25">
      <c r="B7" s="20"/>
      <c r="C7" s="56" t="s">
        <v>50</v>
      </c>
      <c r="D7" s="57">
        <v>115000</v>
      </c>
      <c r="E7" s="57">
        <v>120000</v>
      </c>
      <c r="F7" s="57">
        <v>125000</v>
      </c>
      <c r="G7" s="57">
        <v>130000</v>
      </c>
      <c r="H7" s="57">
        <v>135000</v>
      </c>
      <c r="I7" s="58"/>
      <c r="J7" s="57">
        <f>SUM(D7:H7)</f>
        <v>625000</v>
      </c>
    </row>
    <row r="8" spans="2:39" x14ac:dyDescent="0.25">
      <c r="B8" s="20"/>
      <c r="C8" s="56"/>
      <c r="D8" s="57"/>
      <c r="E8" s="57"/>
      <c r="F8" s="57"/>
      <c r="G8" s="57"/>
      <c r="H8" s="57"/>
      <c r="I8" s="59"/>
      <c r="J8" s="57">
        <f>SUM(D8:H8)</f>
        <v>0</v>
      </c>
    </row>
    <row r="9" spans="2:39" x14ac:dyDescent="0.25">
      <c r="B9" s="20"/>
      <c r="C9" s="60"/>
      <c r="D9" s="57"/>
      <c r="E9" s="61"/>
      <c r="F9" s="61"/>
      <c r="G9" s="61"/>
      <c r="H9" s="61"/>
      <c r="I9" s="59"/>
      <c r="J9" s="57">
        <f>SUM(D9:H9)</f>
        <v>0</v>
      </c>
    </row>
    <row r="10" spans="2:39" x14ac:dyDescent="0.25">
      <c r="B10" s="20"/>
      <c r="C10" s="7" t="s">
        <v>12</v>
      </c>
      <c r="D10" s="62">
        <f>SUM(D7:D9)</f>
        <v>115000</v>
      </c>
      <c r="E10" s="62">
        <f t="shared" ref="E10:J10" si="0">SUM(E7:E9)</f>
        <v>120000</v>
      </c>
      <c r="F10" s="62">
        <f t="shared" si="0"/>
        <v>125000</v>
      </c>
      <c r="G10" s="62">
        <f t="shared" si="0"/>
        <v>130000</v>
      </c>
      <c r="H10" s="62">
        <f t="shared" si="0"/>
        <v>135000</v>
      </c>
      <c r="I10" s="59"/>
      <c r="J10" s="62">
        <f t="shared" si="0"/>
        <v>625000</v>
      </c>
    </row>
    <row r="11" spans="2:39" x14ac:dyDescent="0.25">
      <c r="B11" s="20"/>
      <c r="C11" s="12" t="s">
        <v>33</v>
      </c>
      <c r="D11" s="11" t="s">
        <v>32</v>
      </c>
      <c r="E11" s="8"/>
      <c r="F11" s="8"/>
      <c r="G11" s="8"/>
      <c r="H11" s="8"/>
      <c r="J11" s="6" t="s">
        <v>32</v>
      </c>
    </row>
    <row r="12" spans="2:39" x14ac:dyDescent="0.25">
      <c r="B12" s="20"/>
      <c r="C12" s="56" t="s">
        <v>51</v>
      </c>
      <c r="D12" s="57">
        <f>D7*0.3893</f>
        <v>44769.5</v>
      </c>
      <c r="E12" s="57">
        <f t="shared" ref="E12:H12" si="1">E7*0.3893</f>
        <v>46716</v>
      </c>
      <c r="F12" s="57">
        <f t="shared" si="1"/>
        <v>48662.5</v>
      </c>
      <c r="G12" s="57">
        <f t="shared" si="1"/>
        <v>50609</v>
      </c>
      <c r="H12" s="57">
        <f t="shared" si="1"/>
        <v>52555.5</v>
      </c>
      <c r="I12" s="59"/>
      <c r="J12" s="57">
        <f>SUM(D12:H12)</f>
        <v>243312.5</v>
      </c>
    </row>
    <row r="13" spans="2:39" x14ac:dyDescent="0.25">
      <c r="B13" s="20"/>
      <c r="C13" s="56"/>
      <c r="D13" s="57"/>
      <c r="E13" s="57"/>
      <c r="F13" s="57"/>
      <c r="G13" s="57"/>
      <c r="H13" s="57"/>
      <c r="I13" s="59"/>
      <c r="J13" s="57"/>
    </row>
    <row r="14" spans="2:39" x14ac:dyDescent="0.25">
      <c r="B14" s="20"/>
      <c r="C14" s="63"/>
      <c r="D14" s="57"/>
      <c r="E14" s="61"/>
      <c r="F14" s="61"/>
      <c r="G14" s="61"/>
      <c r="H14" s="61"/>
      <c r="I14" s="59"/>
      <c r="J14" s="57">
        <f t="shared" ref="J14" si="2">SUM(D14:H14)</f>
        <v>0</v>
      </c>
    </row>
    <row r="15" spans="2:39" x14ac:dyDescent="0.25">
      <c r="B15" s="20"/>
      <c r="C15" s="7" t="s">
        <v>13</v>
      </c>
      <c r="D15" s="62">
        <f>SUM(D12:D14)</f>
        <v>44769.5</v>
      </c>
      <c r="E15" s="62">
        <f t="shared" ref="E15:J15" si="3">SUM(E12:E14)</f>
        <v>46716</v>
      </c>
      <c r="F15" s="62">
        <f t="shared" si="3"/>
        <v>48662.5</v>
      </c>
      <c r="G15" s="62">
        <f t="shared" si="3"/>
        <v>50609</v>
      </c>
      <c r="H15" s="62">
        <f t="shared" si="3"/>
        <v>52555.5</v>
      </c>
      <c r="I15" s="59"/>
      <c r="J15" s="62">
        <f t="shared" si="3"/>
        <v>243312.5</v>
      </c>
    </row>
    <row r="16" spans="2:39" x14ac:dyDescent="0.25">
      <c r="B16" s="20"/>
      <c r="C16" s="12" t="s">
        <v>34</v>
      </c>
      <c r="D16" s="11" t="s">
        <v>32</v>
      </c>
      <c r="E16" s="8"/>
      <c r="F16" s="8"/>
      <c r="G16" s="8"/>
      <c r="H16" s="8"/>
      <c r="J16" s="6" t="s">
        <v>32</v>
      </c>
    </row>
    <row r="17" spans="2:10" ht="30" x14ac:dyDescent="0.25">
      <c r="B17" s="20"/>
      <c r="C17" s="56" t="s">
        <v>72</v>
      </c>
      <c r="D17" s="64"/>
      <c r="E17" s="61"/>
      <c r="F17" s="61"/>
      <c r="G17" s="61"/>
      <c r="H17" s="61"/>
      <c r="I17" s="59"/>
      <c r="J17" s="57"/>
    </row>
    <row r="18" spans="2:10" ht="30" x14ac:dyDescent="0.25">
      <c r="B18" s="20"/>
      <c r="C18" s="65" t="s">
        <v>43</v>
      </c>
      <c r="D18" s="57">
        <v>400</v>
      </c>
      <c r="E18" s="57">
        <v>400</v>
      </c>
      <c r="F18" s="57">
        <v>400</v>
      </c>
      <c r="G18" s="57">
        <v>400</v>
      </c>
      <c r="H18" s="57">
        <v>400</v>
      </c>
      <c r="I18" s="58"/>
      <c r="J18" s="57">
        <v>2000</v>
      </c>
    </row>
    <row r="19" spans="2:10" ht="30" x14ac:dyDescent="0.25">
      <c r="B19" s="20"/>
      <c r="C19" s="65" t="s">
        <v>44</v>
      </c>
      <c r="D19" s="57">
        <v>50</v>
      </c>
      <c r="E19" s="57">
        <v>50</v>
      </c>
      <c r="F19" s="57">
        <v>50</v>
      </c>
      <c r="G19" s="57">
        <v>50</v>
      </c>
      <c r="H19" s="57">
        <v>50</v>
      </c>
      <c r="I19" s="58"/>
      <c r="J19" s="57">
        <v>250</v>
      </c>
    </row>
    <row r="20" spans="2:10" x14ac:dyDescent="0.25">
      <c r="B20" s="20"/>
      <c r="C20" s="65" t="s">
        <v>55</v>
      </c>
      <c r="D20" s="57">
        <v>1000</v>
      </c>
      <c r="E20" s="57">
        <v>1000</v>
      </c>
      <c r="F20" s="57">
        <v>1000</v>
      </c>
      <c r="G20" s="57">
        <v>1000</v>
      </c>
      <c r="H20" s="57">
        <v>1000</v>
      </c>
      <c r="I20" s="58"/>
      <c r="J20" s="57">
        <v>5000</v>
      </c>
    </row>
    <row r="21" spans="2:10" x14ac:dyDescent="0.25">
      <c r="B21" s="20"/>
      <c r="C21" s="65" t="s">
        <v>54</v>
      </c>
      <c r="D21" s="57">
        <v>321</v>
      </c>
      <c r="E21" s="57">
        <v>321</v>
      </c>
      <c r="F21" s="57">
        <v>321</v>
      </c>
      <c r="G21" s="57">
        <v>321</v>
      </c>
      <c r="H21" s="57">
        <v>321</v>
      </c>
      <c r="I21" s="58"/>
      <c r="J21" s="57">
        <v>1605</v>
      </c>
    </row>
    <row r="22" spans="2:10" x14ac:dyDescent="0.25">
      <c r="B22" s="20"/>
      <c r="C22" s="65" t="s">
        <v>53</v>
      </c>
      <c r="D22" s="57">
        <v>206.5</v>
      </c>
      <c r="E22" s="57">
        <v>206.5</v>
      </c>
      <c r="F22" s="57">
        <v>206.5</v>
      </c>
      <c r="G22" s="57">
        <v>206.5</v>
      </c>
      <c r="H22" s="57">
        <v>206.5</v>
      </c>
      <c r="I22" s="58"/>
      <c r="J22" s="57">
        <v>1032.5</v>
      </c>
    </row>
    <row r="23" spans="2:10" ht="30" x14ac:dyDescent="0.25">
      <c r="B23" s="20"/>
      <c r="C23" s="65" t="s">
        <v>77</v>
      </c>
      <c r="D23" s="57">
        <v>45</v>
      </c>
      <c r="E23" s="57">
        <v>45</v>
      </c>
      <c r="F23" s="57">
        <v>45</v>
      </c>
      <c r="G23" s="57">
        <v>45</v>
      </c>
      <c r="H23" s="57">
        <v>45</v>
      </c>
      <c r="I23" s="58"/>
      <c r="J23" s="57">
        <v>225</v>
      </c>
    </row>
    <row r="24" spans="2:10" ht="30" x14ac:dyDescent="0.25">
      <c r="B24" s="20"/>
      <c r="C24" s="56" t="s">
        <v>68</v>
      </c>
      <c r="D24" s="57"/>
      <c r="E24" s="57"/>
      <c r="F24" s="57"/>
      <c r="G24" s="57"/>
      <c r="H24" s="57"/>
      <c r="I24" s="58"/>
      <c r="J24" s="57"/>
    </row>
    <row r="25" spans="2:10" ht="30" x14ac:dyDescent="0.25">
      <c r="B25" s="20"/>
      <c r="C25" s="65" t="s">
        <v>74</v>
      </c>
      <c r="D25" s="57">
        <v>666.2</v>
      </c>
      <c r="E25" s="57">
        <v>666.2</v>
      </c>
      <c r="F25" s="57">
        <v>666.2</v>
      </c>
      <c r="G25" s="57">
        <v>666.2</v>
      </c>
      <c r="H25" s="57">
        <v>666.2</v>
      </c>
      <c r="I25" s="58"/>
      <c r="J25" s="57">
        <v>4020</v>
      </c>
    </row>
    <row r="26" spans="2:10" x14ac:dyDescent="0.25">
      <c r="B26" s="20"/>
      <c r="C26" s="65" t="s">
        <v>76</v>
      </c>
      <c r="D26" s="57">
        <v>177</v>
      </c>
      <c r="E26" s="57">
        <v>177</v>
      </c>
      <c r="F26" s="57">
        <v>177</v>
      </c>
      <c r="G26" s="57">
        <v>177</v>
      </c>
      <c r="H26" s="57">
        <v>177</v>
      </c>
      <c r="I26" s="58"/>
      <c r="J26" s="57">
        <v>296</v>
      </c>
    </row>
    <row r="27" spans="2:10" x14ac:dyDescent="0.25">
      <c r="B27" s="20"/>
      <c r="C27" s="65" t="s">
        <v>75</v>
      </c>
      <c r="D27" s="57">
        <v>60</v>
      </c>
      <c r="E27" s="57">
        <v>60</v>
      </c>
      <c r="F27" s="57">
        <v>60</v>
      </c>
      <c r="G27" s="57">
        <v>60</v>
      </c>
      <c r="H27" s="57">
        <v>60</v>
      </c>
      <c r="I27" s="58"/>
      <c r="J27" s="57">
        <v>200</v>
      </c>
    </row>
    <row r="28" spans="2:10" x14ac:dyDescent="0.25">
      <c r="B28" s="20"/>
      <c r="C28" s="7" t="s">
        <v>14</v>
      </c>
      <c r="D28" s="62">
        <f>SUM(D18:D27)</f>
        <v>2925.7</v>
      </c>
      <c r="E28" s="62">
        <f t="shared" ref="E28:H28" si="4">SUM(E18:E27)</f>
        <v>2925.7</v>
      </c>
      <c r="F28" s="62">
        <f t="shared" si="4"/>
        <v>2925.7</v>
      </c>
      <c r="G28" s="62">
        <f t="shared" si="4"/>
        <v>2925.7</v>
      </c>
      <c r="H28" s="62">
        <f t="shared" si="4"/>
        <v>2925.7</v>
      </c>
      <c r="I28" s="59"/>
      <c r="J28" s="62">
        <f>SUM(J18:J27)</f>
        <v>14628.5</v>
      </c>
    </row>
    <row r="29" spans="2:10" x14ac:dyDescent="0.25">
      <c r="B29" s="20"/>
      <c r="C29" s="12" t="s">
        <v>35</v>
      </c>
      <c r="D29" s="13"/>
      <c r="E29" s="8"/>
      <c r="F29" s="8"/>
      <c r="G29" s="8"/>
      <c r="H29" s="8"/>
      <c r="J29" s="13" t="s">
        <v>20</v>
      </c>
    </row>
    <row r="30" spans="2:10" x14ac:dyDescent="0.25">
      <c r="B30" s="20"/>
      <c r="C30" s="56"/>
      <c r="D30" s="57"/>
      <c r="E30" s="63"/>
      <c r="F30" s="63"/>
      <c r="G30" s="63"/>
      <c r="H30" s="63"/>
      <c r="I30" s="59"/>
      <c r="J30" s="57">
        <f>SUM(D30:H30)</f>
        <v>0</v>
      </c>
    </row>
    <row r="31" spans="2:10" x14ac:dyDescent="0.25">
      <c r="B31" s="20" t="s">
        <v>36</v>
      </c>
      <c r="C31" s="68" t="s">
        <v>36</v>
      </c>
      <c r="D31" s="68" t="s">
        <v>32</v>
      </c>
      <c r="E31" s="63"/>
      <c r="F31" s="63"/>
      <c r="G31" s="63"/>
      <c r="H31" s="63"/>
      <c r="I31" s="59"/>
      <c r="J31" s="57">
        <f t="shared" ref="J31:J52" si="5">SUM(D31:H31)</f>
        <v>0</v>
      </c>
    </row>
    <row r="32" spans="2:10" x14ac:dyDescent="0.25">
      <c r="B32" s="20"/>
      <c r="C32" s="7" t="s">
        <v>15</v>
      </c>
      <c r="D32" s="67">
        <f>SUM(D30:D31)</f>
        <v>0</v>
      </c>
      <c r="E32" s="67">
        <f t="shared" ref="E32:H32" si="6">SUM(E30:E31)</f>
        <v>0</v>
      </c>
      <c r="F32" s="67">
        <f t="shared" si="6"/>
        <v>0</v>
      </c>
      <c r="G32" s="67">
        <f t="shared" si="6"/>
        <v>0</v>
      </c>
      <c r="H32" s="67">
        <f t="shared" si="6"/>
        <v>0</v>
      </c>
      <c r="I32" s="59"/>
      <c r="J32" s="62">
        <f>SUM(J30:J31)</f>
        <v>0</v>
      </c>
    </row>
    <row r="33" spans="2:10" x14ac:dyDescent="0.25">
      <c r="B33" s="20"/>
      <c r="C33" s="12" t="s">
        <v>37</v>
      </c>
      <c r="D33" s="11" t="s">
        <v>32</v>
      </c>
      <c r="E33" s="8"/>
      <c r="F33" s="8"/>
      <c r="G33" s="8"/>
      <c r="H33" s="8"/>
      <c r="J33" s="13"/>
    </row>
    <row r="34" spans="2:10" x14ac:dyDescent="0.25">
      <c r="B34" s="20"/>
      <c r="C34" s="56" t="s">
        <v>67</v>
      </c>
      <c r="D34" s="57">
        <v>2500</v>
      </c>
      <c r="E34" s="8"/>
      <c r="F34" s="8"/>
      <c r="G34" s="8"/>
      <c r="H34" s="8"/>
      <c r="J34" s="57">
        <f t="shared" si="5"/>
        <v>2500</v>
      </c>
    </row>
    <row r="35" spans="2:10" x14ac:dyDescent="0.25">
      <c r="B35" s="20"/>
      <c r="C35" s="56" t="s">
        <v>56</v>
      </c>
      <c r="D35" s="57">
        <v>1250</v>
      </c>
      <c r="E35" s="57">
        <v>1250</v>
      </c>
      <c r="F35" s="57">
        <v>1250</v>
      </c>
      <c r="G35" s="57">
        <v>1250</v>
      </c>
      <c r="H35" s="57">
        <v>1250</v>
      </c>
      <c r="I35" s="58"/>
      <c r="J35" s="57">
        <f t="shared" si="5"/>
        <v>6250</v>
      </c>
    </row>
    <row r="36" spans="2:10" x14ac:dyDescent="0.25">
      <c r="B36" s="20"/>
      <c r="C36" s="56"/>
      <c r="D36" s="57"/>
      <c r="E36" s="57"/>
      <c r="F36" s="57"/>
      <c r="G36" s="57"/>
      <c r="H36" s="57"/>
      <c r="I36" s="59"/>
      <c r="J36" s="57">
        <f t="shared" si="5"/>
        <v>0</v>
      </c>
    </row>
    <row r="37" spans="2:10" x14ac:dyDescent="0.25">
      <c r="B37" s="20"/>
      <c r="C37" s="7" t="s">
        <v>16</v>
      </c>
      <c r="D37" s="62">
        <f>SUM(D34:D36)</f>
        <v>3750</v>
      </c>
      <c r="E37" s="62">
        <f t="shared" ref="E37:H37" si="7">SUM(E35:E36)</f>
        <v>1250</v>
      </c>
      <c r="F37" s="62">
        <f t="shared" si="7"/>
        <v>1250</v>
      </c>
      <c r="G37" s="62">
        <f t="shared" si="7"/>
        <v>1250</v>
      </c>
      <c r="H37" s="62">
        <f t="shared" si="7"/>
        <v>1250</v>
      </c>
      <c r="I37" s="59"/>
      <c r="J37" s="62">
        <f>SUM(J34:J36)</f>
        <v>8750</v>
      </c>
    </row>
    <row r="38" spans="2:10" x14ac:dyDescent="0.25">
      <c r="B38" s="20"/>
      <c r="C38" s="12" t="s">
        <v>38</v>
      </c>
      <c r="D38" s="11" t="s">
        <v>32</v>
      </c>
      <c r="E38" s="8"/>
      <c r="F38" s="8"/>
      <c r="G38" s="8"/>
      <c r="H38" s="8"/>
      <c r="J38" s="13"/>
    </row>
    <row r="39" spans="2:10" x14ac:dyDescent="0.25">
      <c r="B39" s="20"/>
      <c r="C39" s="56" t="s">
        <v>69</v>
      </c>
      <c r="D39" s="57">
        <v>200000</v>
      </c>
      <c r="E39" s="57">
        <v>200000</v>
      </c>
      <c r="F39" s="57">
        <v>200000</v>
      </c>
      <c r="G39" s="57">
        <v>200000</v>
      </c>
      <c r="H39" s="57">
        <v>200000</v>
      </c>
      <c r="I39" s="58"/>
      <c r="J39" s="57">
        <f t="shared" si="5"/>
        <v>1000000</v>
      </c>
    </row>
    <row r="40" spans="2:10" x14ac:dyDescent="0.25">
      <c r="B40" s="20"/>
      <c r="C40" s="56" t="s">
        <v>62</v>
      </c>
      <c r="D40" s="57">
        <v>100000</v>
      </c>
      <c r="E40" s="57">
        <v>100000</v>
      </c>
      <c r="F40" s="57">
        <v>100000</v>
      </c>
      <c r="G40" s="57">
        <v>100000</v>
      </c>
      <c r="H40" s="57">
        <v>100000</v>
      </c>
      <c r="I40" s="58"/>
      <c r="J40" s="57">
        <f t="shared" si="5"/>
        <v>500000</v>
      </c>
    </row>
    <row r="41" spans="2:10" x14ac:dyDescent="0.25">
      <c r="B41" s="20"/>
      <c r="C41" s="56" t="s">
        <v>57</v>
      </c>
      <c r="D41" s="57">
        <v>149500</v>
      </c>
      <c r="E41" s="57">
        <v>149500</v>
      </c>
      <c r="F41" s="57">
        <v>149500</v>
      </c>
      <c r="G41" s="57">
        <v>149500</v>
      </c>
      <c r="H41" s="57">
        <v>149500</v>
      </c>
      <c r="I41" s="58"/>
      <c r="J41" s="57">
        <f t="shared" si="5"/>
        <v>747500</v>
      </c>
    </row>
    <row r="42" spans="2:10" x14ac:dyDescent="0.25">
      <c r="B42" s="20"/>
      <c r="C42" s="56"/>
      <c r="D42" s="57"/>
      <c r="E42" s="61"/>
      <c r="F42" s="61"/>
      <c r="G42" s="61"/>
      <c r="H42" s="61"/>
      <c r="I42" s="59"/>
      <c r="J42" s="57">
        <f t="shared" si="5"/>
        <v>0</v>
      </c>
    </row>
    <row r="43" spans="2:10" x14ac:dyDescent="0.25">
      <c r="B43" s="20"/>
      <c r="C43" s="7" t="s">
        <v>41</v>
      </c>
      <c r="D43" s="62">
        <f>SUM(D39:D42)</f>
        <v>449500</v>
      </c>
      <c r="E43" s="62">
        <f t="shared" ref="E43:H43" si="8">SUM(E39:E42)</f>
        <v>449500</v>
      </c>
      <c r="F43" s="62">
        <f t="shared" si="8"/>
        <v>449500</v>
      </c>
      <c r="G43" s="62">
        <f t="shared" si="8"/>
        <v>449500</v>
      </c>
      <c r="H43" s="62">
        <f t="shared" si="8"/>
        <v>449500</v>
      </c>
      <c r="I43" s="59"/>
      <c r="J43" s="62">
        <f t="shared" si="5"/>
        <v>2247500</v>
      </c>
    </row>
    <row r="44" spans="2:10" x14ac:dyDescent="0.25">
      <c r="B44" s="20"/>
      <c r="C44" s="12" t="s">
        <v>42</v>
      </c>
      <c r="D44" s="11" t="s">
        <v>32</v>
      </c>
      <c r="E44" s="8"/>
      <c r="F44" s="8"/>
      <c r="G44" s="8"/>
      <c r="H44" s="8"/>
      <c r="J44" s="13"/>
    </row>
    <row r="45" spans="2:10" ht="45" x14ac:dyDescent="0.25">
      <c r="B45" s="20"/>
      <c r="C45" s="56" t="s">
        <v>63</v>
      </c>
      <c r="D45" s="57">
        <v>9329249.3000000007</v>
      </c>
      <c r="E45" s="57">
        <v>9329249.3000000007</v>
      </c>
      <c r="F45" s="57">
        <v>9329249.3000000007</v>
      </c>
      <c r="G45" s="57">
        <v>9329249.3000000007</v>
      </c>
      <c r="H45" s="57">
        <v>9329249.3000000007</v>
      </c>
      <c r="I45" s="58"/>
      <c r="J45" s="57">
        <f t="shared" si="5"/>
        <v>46646246.5</v>
      </c>
    </row>
    <row r="46" spans="2:10" x14ac:dyDescent="0.25">
      <c r="B46" s="20"/>
      <c r="C46" s="56"/>
      <c r="D46" s="57"/>
      <c r="E46" s="57"/>
      <c r="F46" s="57"/>
      <c r="G46" s="57"/>
      <c r="H46" s="57"/>
      <c r="I46" s="58"/>
      <c r="J46" s="57">
        <f t="shared" si="5"/>
        <v>0</v>
      </c>
    </row>
    <row r="47" spans="2:10" x14ac:dyDescent="0.25">
      <c r="B47" s="20"/>
      <c r="C47" s="56"/>
      <c r="D47" s="57"/>
      <c r="E47" s="57"/>
      <c r="F47" s="57"/>
      <c r="G47" s="57"/>
      <c r="H47" s="57"/>
      <c r="I47" s="58"/>
      <c r="J47" s="57">
        <f t="shared" si="5"/>
        <v>0</v>
      </c>
    </row>
    <row r="48" spans="2:10" x14ac:dyDescent="0.25">
      <c r="B48" s="20"/>
      <c r="C48" s="56"/>
      <c r="D48" s="57"/>
      <c r="E48" s="61"/>
      <c r="F48" s="61"/>
      <c r="G48" s="61"/>
      <c r="H48" s="61"/>
      <c r="I48" s="59"/>
      <c r="J48" s="57">
        <f t="shared" si="5"/>
        <v>0</v>
      </c>
    </row>
    <row r="49" spans="2:10" x14ac:dyDescent="0.25">
      <c r="B49" s="20"/>
      <c r="C49" s="56"/>
      <c r="D49" s="57"/>
      <c r="E49" s="61"/>
      <c r="F49" s="61"/>
      <c r="G49" s="61"/>
      <c r="H49" s="61"/>
      <c r="I49" s="59"/>
      <c r="J49" s="57">
        <f t="shared" si="5"/>
        <v>0</v>
      </c>
    </row>
    <row r="50" spans="2:10" x14ac:dyDescent="0.25">
      <c r="B50" s="20"/>
      <c r="C50" s="63"/>
      <c r="D50" s="57"/>
      <c r="E50" s="61"/>
      <c r="F50" s="61"/>
      <c r="G50" s="61"/>
      <c r="H50" s="61"/>
      <c r="I50" s="59"/>
      <c r="J50" s="57">
        <f t="shared" si="5"/>
        <v>0</v>
      </c>
    </row>
    <row r="51" spans="2:10" x14ac:dyDescent="0.25">
      <c r="B51" s="21"/>
      <c r="C51" s="7" t="s">
        <v>18</v>
      </c>
      <c r="D51" s="62">
        <f>SUM(D45:D50)</f>
        <v>9329249.3000000007</v>
      </c>
      <c r="E51" s="62">
        <f t="shared" ref="E51:H51" si="9">SUM(E45:E50)</f>
        <v>9329249.3000000007</v>
      </c>
      <c r="F51" s="62">
        <f t="shared" si="9"/>
        <v>9329249.3000000007</v>
      </c>
      <c r="G51" s="62">
        <f t="shared" si="9"/>
        <v>9329249.3000000007</v>
      </c>
      <c r="H51" s="62">
        <f t="shared" si="9"/>
        <v>9329249.3000000007</v>
      </c>
      <c r="I51" s="59"/>
      <c r="J51" s="62">
        <f t="shared" si="5"/>
        <v>46646246.5</v>
      </c>
    </row>
    <row r="52" spans="2:10" x14ac:dyDescent="0.25">
      <c r="B52" s="21"/>
      <c r="C52" s="7" t="s">
        <v>19</v>
      </c>
      <c r="D52" s="62">
        <f>SUM(D51,D43,D37,D32,D28,D15,D10)</f>
        <v>9945194.5</v>
      </c>
      <c r="E52" s="62">
        <f t="shared" ref="E52:H52" si="10">SUM(E51,E43,E37,E32,E28,E15,E10)</f>
        <v>9949641</v>
      </c>
      <c r="F52" s="62">
        <f t="shared" si="10"/>
        <v>9956587.5</v>
      </c>
      <c r="G52" s="62">
        <f t="shared" si="10"/>
        <v>9963534</v>
      </c>
      <c r="H52" s="62">
        <f t="shared" si="10"/>
        <v>9970480.5</v>
      </c>
      <c r="I52" s="59"/>
      <c r="J52" s="62">
        <f t="shared" si="5"/>
        <v>49785437.5</v>
      </c>
    </row>
    <row r="53" spans="2:10" x14ac:dyDescent="0.25">
      <c r="B53" s="4"/>
      <c r="D53"/>
      <c r="E53"/>
      <c r="H53"/>
      <c r="I53"/>
      <c r="J53" t="s">
        <v>20</v>
      </c>
    </row>
    <row r="54" spans="2:10" ht="30" x14ac:dyDescent="0.25">
      <c r="B54" s="55" t="s">
        <v>40</v>
      </c>
      <c r="C54" s="15" t="s">
        <v>40</v>
      </c>
      <c r="D54" s="16"/>
      <c r="E54" s="16"/>
      <c r="F54" s="16"/>
      <c r="G54" s="16"/>
      <c r="H54" s="16"/>
      <c r="I54"/>
      <c r="J54" s="16" t="s">
        <v>20</v>
      </c>
    </row>
    <row r="55" spans="2:10" ht="30" x14ac:dyDescent="0.25">
      <c r="B55" s="20"/>
      <c r="C55" s="56" t="s">
        <v>52</v>
      </c>
      <c r="D55" s="57">
        <f>D7*0.3433</f>
        <v>39479.5</v>
      </c>
      <c r="E55" s="57">
        <f t="shared" ref="E55:H55" si="11">E7*0.3433</f>
        <v>41196</v>
      </c>
      <c r="F55" s="57">
        <f t="shared" si="11"/>
        <v>42912.5</v>
      </c>
      <c r="G55" s="57">
        <f t="shared" si="11"/>
        <v>44629</v>
      </c>
      <c r="H55" s="57">
        <f t="shared" si="11"/>
        <v>46345.5</v>
      </c>
      <c r="J55" s="57">
        <f>SUM(D55:H55)</f>
        <v>214562.5</v>
      </c>
    </row>
    <row r="56" spans="2:10" x14ac:dyDescent="0.25">
      <c r="B56" s="20"/>
      <c r="C56" s="22"/>
      <c r="D56" s="68"/>
      <c r="E56" s="63"/>
      <c r="F56" s="63"/>
      <c r="G56" s="63"/>
      <c r="H56" s="63"/>
      <c r="J56" s="57">
        <f t="shared" ref="J56:J57" si="12">SUM(D56:H56)</f>
        <v>0</v>
      </c>
    </row>
    <row r="57" spans="2:10" x14ac:dyDescent="0.25">
      <c r="B57" s="21"/>
      <c r="C57" s="7" t="s">
        <v>21</v>
      </c>
      <c r="D57" s="62">
        <f>SUM(D55:D56)</f>
        <v>39479.5</v>
      </c>
      <c r="E57" s="62">
        <f t="shared" ref="E57:H57" si="13">SUM(E55:E56)</f>
        <v>41196</v>
      </c>
      <c r="F57" s="62">
        <f t="shared" si="13"/>
        <v>42912.5</v>
      </c>
      <c r="G57" s="62">
        <f t="shared" si="13"/>
        <v>44629</v>
      </c>
      <c r="H57" s="62">
        <f t="shared" si="13"/>
        <v>46345.5</v>
      </c>
      <c r="J57" s="62">
        <f t="shared" si="12"/>
        <v>214562.5</v>
      </c>
    </row>
    <row r="58" spans="2:10" ht="15.75" thickBot="1" x14ac:dyDescent="0.3">
      <c r="B58" s="4"/>
      <c r="D58"/>
      <c r="E58"/>
      <c r="H58"/>
      <c r="I58"/>
      <c r="J58" t="s">
        <v>20</v>
      </c>
    </row>
    <row r="59" spans="2:10" s="1" customFormat="1" ht="30.75" thickBot="1" x14ac:dyDescent="0.3">
      <c r="B59" s="17" t="s">
        <v>22</v>
      </c>
      <c r="C59" s="17"/>
      <c r="D59" s="69">
        <f>SUM(D57,D52)</f>
        <v>9984674</v>
      </c>
      <c r="E59" s="69">
        <f t="shared" ref="E59:J59" si="14">SUM(E57,E52)</f>
        <v>9990837</v>
      </c>
      <c r="F59" s="69">
        <f t="shared" si="14"/>
        <v>9999500</v>
      </c>
      <c r="G59" s="69">
        <f t="shared" si="14"/>
        <v>10008163</v>
      </c>
      <c r="H59" s="69">
        <f t="shared" si="14"/>
        <v>10016826</v>
      </c>
      <c r="I59" s="59"/>
      <c r="J59" s="69">
        <f t="shared" si="14"/>
        <v>50000000</v>
      </c>
    </row>
    <row r="60" spans="2:10" x14ac:dyDescent="0.25">
      <c r="B60" s="4"/>
    </row>
    <row r="61" spans="2:10" x14ac:dyDescent="0.25">
      <c r="B61" s="4"/>
      <c r="J61" s="28"/>
    </row>
    <row r="62" spans="2:10" x14ac:dyDescent="0.25">
      <c r="B62" s="4"/>
      <c r="J62" s="75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</sheetData>
  <pageMargins left="0.7" right="0.7" top="0.75" bottom="0.75" header="0.3" footer="0.3"/>
  <pageSetup scale="89" fitToHeight="0" orientation="landscape" r:id="rId1"/>
  <ignoredErrors>
    <ignoredError sqref="J7 J35 J39:J41 J45:J4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I8" sqref="I8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4" customWidth="1"/>
    <col min="5" max="5" width="13.140625" style="2" customWidth="1"/>
    <col min="6" max="7" width="13.140625" customWidth="1"/>
    <col min="8" max="8" width="12.85546875" style="2" customWidth="1"/>
    <col min="9" max="9" width="1.7109375" style="5" customWidth="1"/>
    <col min="10" max="10" width="14.5703125" customWidth="1"/>
    <col min="11" max="11" width="10.140625" customWidth="1"/>
  </cols>
  <sheetData>
    <row r="2" spans="2:39" ht="23.25" x14ac:dyDescent="0.35">
      <c r="B2" s="27" t="s">
        <v>30</v>
      </c>
    </row>
    <row r="3" spans="2:39" x14ac:dyDescent="0.25">
      <c r="B3" s="49" t="s">
        <v>45</v>
      </c>
    </row>
    <row r="4" spans="2:39" x14ac:dyDescent="0.25">
      <c r="B4" s="3"/>
    </row>
    <row r="5" spans="2:39" ht="18.75" x14ac:dyDescent="0.3">
      <c r="B5" s="30" t="s">
        <v>2</v>
      </c>
      <c r="C5" s="31"/>
      <c r="D5" s="31"/>
      <c r="E5" s="31"/>
      <c r="F5" s="31"/>
      <c r="G5" s="31"/>
      <c r="H5" s="31"/>
      <c r="I5" s="31"/>
      <c r="J5" s="32"/>
    </row>
    <row r="6" spans="2:39" x14ac:dyDescent="0.25">
      <c r="B6" s="33" t="s">
        <v>3</v>
      </c>
      <c r="C6" s="33" t="s">
        <v>4</v>
      </c>
      <c r="D6" s="33" t="s">
        <v>5</v>
      </c>
      <c r="E6" s="34" t="s">
        <v>6</v>
      </c>
      <c r="F6" s="34" t="s">
        <v>7</v>
      </c>
      <c r="G6" s="34" t="s">
        <v>8</v>
      </c>
      <c r="H6" s="35" t="s">
        <v>9</v>
      </c>
      <c r="I6" s="36"/>
      <c r="J6" s="37" t="s">
        <v>10</v>
      </c>
    </row>
    <row r="7" spans="2:39" s="3" customFormat="1" x14ac:dyDescent="0.25">
      <c r="B7" s="19" t="s">
        <v>11</v>
      </c>
      <c r="C7" s="23" t="s">
        <v>31</v>
      </c>
      <c r="D7" s="8" t="s">
        <v>32</v>
      </c>
      <c r="E7" s="8" t="s">
        <v>32</v>
      </c>
      <c r="F7" s="8" t="s">
        <v>32</v>
      </c>
      <c r="G7" s="8"/>
      <c r="H7" s="8" t="s">
        <v>32</v>
      </c>
      <c r="I7" s="5"/>
      <c r="J7" s="6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0"/>
      <c r="C8" s="22"/>
      <c r="D8" s="13"/>
      <c r="E8" s="13"/>
      <c r="F8" s="13"/>
      <c r="G8" s="13"/>
      <c r="H8" s="13"/>
      <c r="I8" s="29"/>
      <c r="J8" s="13">
        <f>SUM(D8:H8)</f>
        <v>0</v>
      </c>
    </row>
    <row r="9" spans="2:39" x14ac:dyDescent="0.25">
      <c r="B9" s="20"/>
      <c r="C9" s="22"/>
      <c r="D9" s="13"/>
      <c r="E9" s="13"/>
      <c r="F9" s="13"/>
      <c r="G9" s="13"/>
      <c r="H9" s="13"/>
      <c r="J9" s="13">
        <f>SUM(D9:H9)</f>
        <v>0</v>
      </c>
    </row>
    <row r="10" spans="2:39" x14ac:dyDescent="0.25">
      <c r="B10" s="20"/>
      <c r="C10" s="24"/>
      <c r="D10" s="13"/>
      <c r="E10" s="9"/>
      <c r="F10" s="9"/>
      <c r="G10" s="9"/>
      <c r="H10" s="9"/>
      <c r="J10" s="13">
        <f>SUM(D10:H10)</f>
        <v>0</v>
      </c>
    </row>
    <row r="11" spans="2:39" x14ac:dyDescent="0.25">
      <c r="B11" s="20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J11" s="14">
        <f t="shared" si="0"/>
        <v>0</v>
      </c>
    </row>
    <row r="12" spans="2:39" x14ac:dyDescent="0.25">
      <c r="B12" s="20"/>
      <c r="C12" s="12" t="s">
        <v>33</v>
      </c>
      <c r="D12" s="11" t="s">
        <v>32</v>
      </c>
      <c r="E12" s="8"/>
      <c r="F12" s="8"/>
      <c r="G12" s="8"/>
      <c r="H12" s="8"/>
      <c r="J12" s="6" t="s">
        <v>32</v>
      </c>
    </row>
    <row r="13" spans="2:39" x14ac:dyDescent="0.25">
      <c r="B13" s="20"/>
      <c r="C13" s="22"/>
      <c r="D13" s="13"/>
      <c r="E13" s="13"/>
      <c r="F13" s="13"/>
      <c r="G13" s="13"/>
      <c r="H13" s="13"/>
      <c r="J13" s="13">
        <f>SUM(D13:H13)</f>
        <v>0</v>
      </c>
    </row>
    <row r="14" spans="2:39" x14ac:dyDescent="0.25">
      <c r="B14" s="20"/>
      <c r="C14" s="22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25">
      <c r="B15" s="20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25">
      <c r="B16" s="20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J16" s="14">
        <f t="shared" si="2"/>
        <v>0</v>
      </c>
    </row>
    <row r="17" spans="2:10" x14ac:dyDescent="0.25">
      <c r="B17" s="20"/>
      <c r="C17" s="12" t="s">
        <v>34</v>
      </c>
      <c r="D17" s="11" t="s">
        <v>32</v>
      </c>
      <c r="E17" s="8"/>
      <c r="F17" s="8"/>
      <c r="G17" s="8"/>
      <c r="H17" s="8"/>
      <c r="J17" s="6" t="s">
        <v>32</v>
      </c>
    </row>
    <row r="18" spans="2:10" x14ac:dyDescent="0.25">
      <c r="B18" s="20"/>
      <c r="C18" s="22"/>
      <c r="D18" s="11"/>
      <c r="E18" s="8"/>
      <c r="F18" s="8"/>
      <c r="G18" s="8"/>
      <c r="H18" s="8"/>
      <c r="J18" s="13">
        <f t="shared" ref="J18:J19" si="3">SUM(D18:H18)</f>
        <v>0</v>
      </c>
    </row>
    <row r="19" spans="2:10" x14ac:dyDescent="0.25">
      <c r="B19" s="20"/>
      <c r="C19" s="26"/>
      <c r="D19" s="13"/>
      <c r="E19" s="9"/>
      <c r="F19" s="9"/>
      <c r="G19" s="9"/>
      <c r="H19" s="9"/>
      <c r="J19" s="13">
        <f t="shared" si="3"/>
        <v>0</v>
      </c>
    </row>
    <row r="20" spans="2:10" x14ac:dyDescent="0.25">
      <c r="B20" s="20"/>
      <c r="C20" s="26"/>
      <c r="D20" s="13"/>
      <c r="E20" s="13"/>
      <c r="F20" s="13"/>
      <c r="G20" s="13"/>
      <c r="H20" s="13"/>
      <c r="I20" s="29"/>
      <c r="J20" s="13">
        <f>SUM(D20:H20)</f>
        <v>0</v>
      </c>
    </row>
    <row r="21" spans="2:10" x14ac:dyDescent="0.25">
      <c r="B21" s="20"/>
      <c r="C21" s="26"/>
      <c r="D21" s="13"/>
      <c r="E21" s="13"/>
      <c r="F21" s="13"/>
      <c r="G21" s="13"/>
      <c r="H21" s="13"/>
      <c r="I21" s="29"/>
      <c r="J21" s="13">
        <f t="shared" ref="J21:J26" si="4">SUM(D21:H21)</f>
        <v>0</v>
      </c>
    </row>
    <row r="22" spans="2:10" x14ac:dyDescent="0.25">
      <c r="B22" s="20"/>
      <c r="C22" s="22"/>
      <c r="D22" s="13"/>
      <c r="E22" s="13"/>
      <c r="F22" s="13"/>
      <c r="G22" s="13"/>
      <c r="H22" s="13"/>
      <c r="I22" s="29"/>
      <c r="J22" s="13">
        <f t="shared" si="4"/>
        <v>0</v>
      </c>
    </row>
    <row r="23" spans="2:10" x14ac:dyDescent="0.25">
      <c r="B23" s="20"/>
      <c r="C23" s="26"/>
      <c r="D23" s="13"/>
      <c r="E23" s="13"/>
      <c r="F23" s="13"/>
      <c r="G23" s="13"/>
      <c r="H23" s="13"/>
      <c r="I23" s="29"/>
      <c r="J23" s="13">
        <f t="shared" si="4"/>
        <v>0</v>
      </c>
    </row>
    <row r="24" spans="2:10" x14ac:dyDescent="0.25">
      <c r="B24" s="20"/>
      <c r="C24" s="26"/>
      <c r="D24" s="13"/>
      <c r="E24" s="13"/>
      <c r="F24" s="13"/>
      <c r="G24" s="13"/>
      <c r="H24" s="13"/>
      <c r="I24" s="29"/>
      <c r="J24" s="13">
        <f t="shared" si="4"/>
        <v>0</v>
      </c>
    </row>
    <row r="25" spans="2:10" x14ac:dyDescent="0.25">
      <c r="B25" s="20"/>
      <c r="C25" s="26"/>
      <c r="D25" s="13"/>
      <c r="E25" s="13"/>
      <c r="F25" s="13"/>
      <c r="G25" s="13"/>
      <c r="H25" s="13"/>
      <c r="I25" s="29"/>
      <c r="J25" s="13">
        <f t="shared" si="4"/>
        <v>0</v>
      </c>
    </row>
    <row r="26" spans="2:10" x14ac:dyDescent="0.25">
      <c r="B26" s="20"/>
      <c r="C26" s="22"/>
      <c r="D26" s="13"/>
      <c r="E26" s="13"/>
      <c r="F26" s="13"/>
      <c r="G26" s="13"/>
      <c r="H26" s="13"/>
      <c r="I26" s="29"/>
      <c r="J26" s="13">
        <f t="shared" si="4"/>
        <v>0</v>
      </c>
    </row>
    <row r="27" spans="2:10" x14ac:dyDescent="0.25">
      <c r="B27" s="20"/>
      <c r="C27" s="7" t="s">
        <v>14</v>
      </c>
      <c r="D27" s="14">
        <f>SUM(D20:D26)</f>
        <v>0</v>
      </c>
      <c r="E27" s="14">
        <f t="shared" ref="E27:H27" si="5">SUM(E20:E26)</f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J27" s="14">
        <f>SUM(D27:H27)</f>
        <v>0</v>
      </c>
    </row>
    <row r="28" spans="2:10" x14ac:dyDescent="0.25">
      <c r="B28" s="20"/>
      <c r="C28" s="12" t="s">
        <v>35</v>
      </c>
      <c r="D28" s="13"/>
      <c r="E28" s="8"/>
      <c r="F28" s="8"/>
      <c r="G28" s="8"/>
      <c r="H28" s="8"/>
      <c r="J28" s="13" t="s">
        <v>20</v>
      </c>
    </row>
    <row r="29" spans="2:10" x14ac:dyDescent="0.25">
      <c r="B29" s="20"/>
      <c r="C29" s="22"/>
      <c r="D29" s="13"/>
      <c r="E29" s="8"/>
      <c r="F29" s="8"/>
      <c r="G29" s="8"/>
      <c r="H29" s="8"/>
      <c r="J29" s="13">
        <f>SUM(D29:H29)</f>
        <v>0</v>
      </c>
    </row>
    <row r="30" spans="2:10" x14ac:dyDescent="0.25">
      <c r="B30" s="20" t="s">
        <v>36</v>
      </c>
      <c r="C30" s="25" t="s">
        <v>36</v>
      </c>
      <c r="D30" s="11" t="s">
        <v>32</v>
      </c>
      <c r="E30" s="8"/>
      <c r="F30" s="8"/>
      <c r="G30" s="8"/>
      <c r="H30" s="8"/>
      <c r="J30" s="13">
        <f t="shared" ref="J30:J50" si="6">SUM(D30:H30)</f>
        <v>0</v>
      </c>
    </row>
    <row r="31" spans="2:10" x14ac:dyDescent="0.25">
      <c r="B31" s="20"/>
      <c r="C31" s="7" t="s">
        <v>15</v>
      </c>
      <c r="D31" s="10">
        <f>SUM(D29:D30)</f>
        <v>0</v>
      </c>
      <c r="E31" s="10">
        <f t="shared" ref="E31:H31" si="7">SUM(E29:E30)</f>
        <v>0</v>
      </c>
      <c r="F31" s="10">
        <f t="shared" si="7"/>
        <v>0</v>
      </c>
      <c r="G31" s="10">
        <f t="shared" si="7"/>
        <v>0</v>
      </c>
      <c r="H31" s="10">
        <f t="shared" si="7"/>
        <v>0</v>
      </c>
      <c r="J31" s="14">
        <f t="shared" si="6"/>
        <v>0</v>
      </c>
    </row>
    <row r="32" spans="2:10" x14ac:dyDescent="0.25">
      <c r="B32" s="20"/>
      <c r="C32" s="12" t="s">
        <v>37</v>
      </c>
      <c r="D32" s="11" t="s">
        <v>32</v>
      </c>
      <c r="E32" s="8"/>
      <c r="F32" s="8"/>
      <c r="G32" s="8"/>
      <c r="H32" s="8"/>
      <c r="J32" s="13"/>
    </row>
    <row r="33" spans="2:10" x14ac:dyDescent="0.25">
      <c r="B33" s="20"/>
      <c r="C33" s="22"/>
      <c r="D33" s="13"/>
      <c r="E33" s="13"/>
      <c r="F33" s="13"/>
      <c r="G33" s="13"/>
      <c r="H33" s="13"/>
      <c r="I33" s="29"/>
      <c r="J33" s="13">
        <f t="shared" si="6"/>
        <v>0</v>
      </c>
    </row>
    <row r="34" spans="2:10" x14ac:dyDescent="0.25">
      <c r="B34" s="20"/>
      <c r="C34" s="22"/>
      <c r="D34" s="13"/>
      <c r="E34" s="9"/>
      <c r="F34" s="9"/>
      <c r="G34" s="9"/>
      <c r="H34" s="9"/>
      <c r="J34" s="13">
        <f t="shared" si="6"/>
        <v>0</v>
      </c>
    </row>
    <row r="35" spans="2:10" x14ac:dyDescent="0.25">
      <c r="B35" s="20"/>
      <c r="C35" s="7" t="s">
        <v>16</v>
      </c>
      <c r="D35" s="14">
        <f>SUM(D33:D34)</f>
        <v>0</v>
      </c>
      <c r="E35" s="14">
        <f t="shared" ref="E35:H35" si="8">SUM(E33:E34)</f>
        <v>0</v>
      </c>
      <c r="F35" s="14">
        <f t="shared" si="8"/>
        <v>0</v>
      </c>
      <c r="G35" s="14">
        <f t="shared" si="8"/>
        <v>0</v>
      </c>
      <c r="H35" s="14">
        <f t="shared" si="8"/>
        <v>0</v>
      </c>
      <c r="J35" s="14">
        <f t="shared" si="6"/>
        <v>0</v>
      </c>
    </row>
    <row r="36" spans="2:10" x14ac:dyDescent="0.25">
      <c r="B36" s="20"/>
      <c r="C36" s="12" t="s">
        <v>38</v>
      </c>
      <c r="D36" s="11" t="s">
        <v>32</v>
      </c>
      <c r="E36" s="8"/>
      <c r="F36" s="8"/>
      <c r="G36" s="8"/>
      <c r="H36" s="8"/>
      <c r="J36" s="13"/>
    </row>
    <row r="37" spans="2:10" x14ac:dyDescent="0.25">
      <c r="B37" s="20"/>
      <c r="C37" s="22"/>
      <c r="D37" s="13"/>
      <c r="E37" s="13"/>
      <c r="F37" s="13"/>
      <c r="G37" s="13"/>
      <c r="H37" s="13"/>
      <c r="I37" s="29"/>
      <c r="J37" s="13">
        <f t="shared" si="6"/>
        <v>0</v>
      </c>
    </row>
    <row r="38" spans="2:10" x14ac:dyDescent="0.25">
      <c r="B38" s="20"/>
      <c r="C38" s="22"/>
      <c r="D38" s="13"/>
      <c r="E38" s="13"/>
      <c r="F38" s="13"/>
      <c r="G38" s="13"/>
      <c r="H38" s="13"/>
      <c r="I38" s="29"/>
      <c r="J38" s="13">
        <f t="shared" si="6"/>
        <v>0</v>
      </c>
    </row>
    <row r="39" spans="2:10" x14ac:dyDescent="0.25">
      <c r="B39" s="20"/>
      <c r="C39" s="22"/>
      <c r="D39" s="13"/>
      <c r="E39" s="13"/>
      <c r="F39" s="13"/>
      <c r="G39" s="13"/>
      <c r="H39" s="13"/>
      <c r="I39" s="29"/>
      <c r="J39" s="13">
        <f t="shared" si="6"/>
        <v>0</v>
      </c>
    </row>
    <row r="40" spans="2:10" x14ac:dyDescent="0.25">
      <c r="B40" s="20"/>
      <c r="C40" s="22"/>
      <c r="D40" s="13"/>
      <c r="E40" s="9"/>
      <c r="F40" s="9"/>
      <c r="G40" s="9"/>
      <c r="H40" s="9"/>
      <c r="J40" s="13">
        <f t="shared" si="6"/>
        <v>0</v>
      </c>
    </row>
    <row r="41" spans="2:10" x14ac:dyDescent="0.25">
      <c r="B41" s="20"/>
      <c r="C41" s="7" t="s">
        <v>17</v>
      </c>
      <c r="D41" s="14">
        <f>SUM(D37:D40)</f>
        <v>0</v>
      </c>
      <c r="E41" s="14">
        <f t="shared" ref="E41:H41" si="9">SUM(E37:E40)</f>
        <v>0</v>
      </c>
      <c r="F41" s="14">
        <f t="shared" si="9"/>
        <v>0</v>
      </c>
      <c r="G41" s="14">
        <f t="shared" si="9"/>
        <v>0</v>
      </c>
      <c r="H41" s="14">
        <f t="shared" si="9"/>
        <v>0</v>
      </c>
      <c r="J41" s="14">
        <f t="shared" si="6"/>
        <v>0</v>
      </c>
    </row>
    <row r="42" spans="2:10" x14ac:dyDescent="0.25">
      <c r="B42" s="20"/>
      <c r="C42" s="12" t="s">
        <v>39</v>
      </c>
      <c r="D42" s="11" t="s">
        <v>32</v>
      </c>
      <c r="E42" s="8"/>
      <c r="F42" s="8"/>
      <c r="G42" s="8"/>
      <c r="H42" s="8"/>
      <c r="J42" s="13"/>
    </row>
    <row r="43" spans="2:10" x14ac:dyDescent="0.25">
      <c r="B43" s="20"/>
      <c r="C43" s="22"/>
      <c r="D43" s="13"/>
      <c r="E43" s="13"/>
      <c r="F43" s="13"/>
      <c r="G43" s="13"/>
      <c r="H43" s="13"/>
      <c r="I43" s="29"/>
      <c r="J43" s="13">
        <f t="shared" si="6"/>
        <v>0</v>
      </c>
    </row>
    <row r="44" spans="2:10" x14ac:dyDescent="0.25">
      <c r="B44" s="20"/>
      <c r="C44" s="22"/>
      <c r="D44" s="13"/>
      <c r="E44" s="13"/>
      <c r="F44" s="13"/>
      <c r="G44" s="13"/>
      <c r="H44" s="13"/>
      <c r="I44" s="29"/>
      <c r="J44" s="13">
        <f t="shared" si="6"/>
        <v>0</v>
      </c>
    </row>
    <row r="45" spans="2:10" x14ac:dyDescent="0.25">
      <c r="B45" s="20"/>
      <c r="C45" s="22"/>
      <c r="D45" s="13"/>
      <c r="E45" s="13"/>
      <c r="F45" s="13"/>
      <c r="G45" s="13"/>
      <c r="H45" s="13"/>
      <c r="I45" s="29"/>
      <c r="J45" s="13">
        <f t="shared" si="6"/>
        <v>0</v>
      </c>
    </row>
    <row r="46" spans="2:10" x14ac:dyDescent="0.25">
      <c r="B46" s="20"/>
      <c r="C46" s="22"/>
      <c r="D46" s="13"/>
      <c r="E46" s="9"/>
      <c r="F46" s="9"/>
      <c r="G46" s="9"/>
      <c r="H46" s="9"/>
      <c r="J46" s="13">
        <f t="shared" si="6"/>
        <v>0</v>
      </c>
    </row>
    <row r="47" spans="2:10" x14ac:dyDescent="0.25">
      <c r="B47" s="20"/>
      <c r="C47" s="22"/>
      <c r="D47" s="13"/>
      <c r="E47" s="9"/>
      <c r="F47" s="9"/>
      <c r="G47" s="9"/>
      <c r="H47" s="9"/>
      <c r="J47" s="13">
        <f t="shared" si="6"/>
        <v>0</v>
      </c>
    </row>
    <row r="48" spans="2:10" x14ac:dyDescent="0.25">
      <c r="B48" s="20"/>
      <c r="C48" s="8"/>
      <c r="D48" s="13"/>
      <c r="E48" s="9"/>
      <c r="F48" s="9"/>
      <c r="G48" s="9"/>
      <c r="H48" s="9"/>
      <c r="J48" s="13">
        <f t="shared" si="6"/>
        <v>0</v>
      </c>
    </row>
    <row r="49" spans="2:10" x14ac:dyDescent="0.25">
      <c r="B49" s="21"/>
      <c r="C49" s="7" t="s">
        <v>18</v>
      </c>
      <c r="D49" s="14">
        <f>SUM(D43:D48)</f>
        <v>0</v>
      </c>
      <c r="E49" s="14">
        <f t="shared" ref="E49:H49" si="10">SUM(E43:E48)</f>
        <v>0</v>
      </c>
      <c r="F49" s="14">
        <f t="shared" si="10"/>
        <v>0</v>
      </c>
      <c r="G49" s="14">
        <f t="shared" si="10"/>
        <v>0</v>
      </c>
      <c r="H49" s="14">
        <f t="shared" si="10"/>
        <v>0</v>
      </c>
      <c r="J49" s="14">
        <f t="shared" si="6"/>
        <v>0</v>
      </c>
    </row>
    <row r="50" spans="2:10" x14ac:dyDescent="0.25">
      <c r="B50" s="21"/>
      <c r="C50" s="7" t="s">
        <v>19</v>
      </c>
      <c r="D50" s="14">
        <f>SUM(D49,D41,D35,D31,D27,D16,D11)</f>
        <v>0</v>
      </c>
      <c r="E50" s="14">
        <f t="shared" ref="E50:H50" si="11">SUM(E49,E41,E35,E31,E27,E16,E11)</f>
        <v>0</v>
      </c>
      <c r="F50" s="14">
        <f t="shared" si="11"/>
        <v>0</v>
      </c>
      <c r="G50" s="14">
        <f t="shared" si="11"/>
        <v>0</v>
      </c>
      <c r="H50" s="14">
        <f t="shared" si="11"/>
        <v>0</v>
      </c>
      <c r="J50" s="14">
        <f t="shared" si="6"/>
        <v>0</v>
      </c>
    </row>
    <row r="51" spans="2:10" x14ac:dyDescent="0.25">
      <c r="B51" s="4"/>
      <c r="D51"/>
      <c r="E51"/>
      <c r="H51"/>
      <c r="I51"/>
      <c r="J51" t="s">
        <v>20</v>
      </c>
    </row>
    <row r="52" spans="2:10" ht="30" x14ac:dyDescent="0.25">
      <c r="B52" s="55" t="s">
        <v>40</v>
      </c>
      <c r="C52" s="15" t="s">
        <v>40</v>
      </c>
      <c r="D52" s="16"/>
      <c r="E52" s="16"/>
      <c r="F52" s="16"/>
      <c r="G52" s="16"/>
      <c r="H52" s="16"/>
      <c r="I52"/>
      <c r="J52" s="16" t="s">
        <v>20</v>
      </c>
    </row>
    <row r="53" spans="2:10" x14ac:dyDescent="0.25">
      <c r="B53" s="20"/>
      <c r="C53" s="22"/>
      <c r="D53" s="11"/>
      <c r="E53" s="8"/>
      <c r="F53" s="8"/>
      <c r="G53" s="8"/>
      <c r="H53" s="8"/>
      <c r="J53" s="13">
        <f>SUM(D53:H53)</f>
        <v>0</v>
      </c>
    </row>
    <row r="54" spans="2:10" x14ac:dyDescent="0.25">
      <c r="B54" s="20"/>
      <c r="C54" s="22"/>
      <c r="D54" s="11"/>
      <c r="E54" s="8"/>
      <c r="F54" s="8"/>
      <c r="G54" s="8"/>
      <c r="H54" s="8"/>
      <c r="J54" s="13">
        <f t="shared" ref="J54:J55" si="12">SUM(D54:H54)</f>
        <v>0</v>
      </c>
    </row>
    <row r="55" spans="2:10" x14ac:dyDescent="0.25">
      <c r="B55" s="21"/>
      <c r="C55" s="7" t="s">
        <v>21</v>
      </c>
      <c r="D55" s="14">
        <f>SUM(D53:D54)</f>
        <v>0</v>
      </c>
      <c r="E55" s="14">
        <f t="shared" ref="E55:H55" si="13">SUM(E53:E54)</f>
        <v>0</v>
      </c>
      <c r="F55" s="14">
        <f t="shared" si="13"/>
        <v>0</v>
      </c>
      <c r="G55" s="14">
        <f t="shared" si="13"/>
        <v>0</v>
      </c>
      <c r="H55" s="14">
        <f t="shared" si="13"/>
        <v>0</v>
      </c>
      <c r="J55" s="14">
        <f t="shared" si="12"/>
        <v>0</v>
      </c>
    </row>
    <row r="56" spans="2:10" ht="15.75" thickBot="1" x14ac:dyDescent="0.3">
      <c r="B56" s="4"/>
      <c r="D56"/>
      <c r="E56"/>
      <c r="H56"/>
      <c r="I56"/>
      <c r="J56" t="s">
        <v>20</v>
      </c>
    </row>
    <row r="57" spans="2:10" s="1" customFormat="1" ht="30.75" thickBot="1" x14ac:dyDescent="0.3">
      <c r="B57" s="17" t="s">
        <v>22</v>
      </c>
      <c r="C57" s="17"/>
      <c r="D57" s="18">
        <f>SUM(D55,D50)</f>
        <v>0</v>
      </c>
      <c r="E57" s="18">
        <f t="shared" ref="E57:J57" si="14">SUM(E55,E50)</f>
        <v>0</v>
      </c>
      <c r="F57" s="18">
        <f t="shared" si="14"/>
        <v>0</v>
      </c>
      <c r="G57" s="18">
        <f t="shared" si="14"/>
        <v>0</v>
      </c>
      <c r="H57" s="18">
        <f t="shared" si="14"/>
        <v>0</v>
      </c>
      <c r="I57" s="5"/>
      <c r="J57" s="18">
        <f t="shared" si="14"/>
        <v>0</v>
      </c>
    </row>
    <row r="58" spans="2:10" x14ac:dyDescent="0.25">
      <c r="B58" s="4"/>
    </row>
    <row r="59" spans="2:10" x14ac:dyDescent="0.25">
      <c r="B59" s="4"/>
    </row>
    <row r="60" spans="2:10" x14ac:dyDescent="0.25">
      <c r="B60" s="4"/>
    </row>
    <row r="61" spans="2:10" x14ac:dyDescent="0.25">
      <c r="B61" s="4"/>
    </row>
    <row r="62" spans="2:10" x14ac:dyDescent="0.25">
      <c r="B62" s="4"/>
    </row>
    <row r="63" spans="2:10" x14ac:dyDescent="0.25">
      <c r="B63" s="4"/>
    </row>
    <row r="64" spans="2:10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Consolidated Budget</vt:lpstr>
      <vt:lpstr>Measure 1 Budget</vt:lpstr>
      <vt:lpstr>Measure 2 Budget</vt:lpstr>
      <vt:lpstr>Measure 3 Budget</vt:lpstr>
      <vt:lpstr>Measure 4 Budget</vt:lpstr>
      <vt:lpstr>Measure 5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2024-03-22T19:30:38Z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