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66925"/>
  <xr:revisionPtr revIDLastSave="0" documentId="8_{D32414F5-9A79-4B4B-93C7-2EC978A6C6DA}" xr6:coauthVersionLast="47" xr6:coauthVersionMax="47" xr10:uidLastSave="{00000000-0000-0000-0000-000000000000}"/>
  <bookViews>
    <workbookView xWindow="-108" yWindow="-108" windowWidth="23256" windowHeight="12576" tabRatio="979" activeTab="2" xr2:uid="{AAC398A2-E95D-4231-A920-55B8B1C73F3F}"/>
  </bookViews>
  <sheets>
    <sheet name="Overview" sheetId="26" r:id="rId1"/>
    <sheet name="Consolidated Budget" sheetId="30" r:id="rId2"/>
    <sheet name="Measure 1 CPRG Project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CPRG Project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16" l="1"/>
  <c r="G48" i="16"/>
  <c r="F48" i="16"/>
  <c r="E48" i="16"/>
  <c r="D48" i="16"/>
  <c r="J15" i="16"/>
  <c r="J10" i="16"/>
  <c r="J9" i="16"/>
  <c r="H22" i="16" l="1"/>
  <c r="H9" i="30" s="1"/>
  <c r="G22" i="16"/>
  <c r="G9" i="30" s="1"/>
  <c r="F22" i="16"/>
  <c r="F9" i="30" s="1"/>
  <c r="E22" i="16"/>
  <c r="E9" i="30" s="1"/>
  <c r="D22" i="16"/>
  <c r="D9" i="30" s="1"/>
  <c r="J43" i="16" l="1"/>
  <c r="J42" i="16"/>
  <c r="J41" i="16"/>
  <c r="J40" i="16"/>
  <c r="J39" i="16"/>
  <c r="J38" i="16"/>
  <c r="H51" i="27" l="1"/>
  <c r="F51" i="27"/>
  <c r="E44" i="16"/>
  <c r="H51" i="28"/>
  <c r="G51" i="28"/>
  <c r="F51" i="28"/>
  <c r="E51" i="28"/>
  <c r="D51" i="28"/>
  <c r="G51" i="27"/>
  <c r="E51" i="27"/>
  <c r="D51" i="27"/>
  <c r="H57" i="27"/>
  <c r="G57" i="27"/>
  <c r="E50" i="16"/>
  <c r="J49" i="28"/>
  <c r="J48" i="28"/>
  <c r="J47" i="28"/>
  <c r="J46" i="28"/>
  <c r="J49" i="27"/>
  <c r="J48" i="27"/>
  <c r="J47" i="27"/>
  <c r="J46" i="27"/>
  <c r="J50" i="28"/>
  <c r="J50" i="27"/>
  <c r="J18" i="31"/>
  <c r="J19" i="31"/>
  <c r="J18" i="29"/>
  <c r="J19" i="29"/>
  <c r="J18" i="28"/>
  <c r="J19" i="28"/>
  <c r="J37" i="27"/>
  <c r="J38" i="27"/>
  <c r="J39" i="27"/>
  <c r="J40" i="27"/>
  <c r="J18" i="27"/>
  <c r="J27" i="27" s="1"/>
  <c r="J19" i="27"/>
  <c r="J20" i="16"/>
  <c r="E54" i="34"/>
  <c r="J54" i="34" s="1"/>
  <c r="F54" i="34"/>
  <c r="F56" i="34" s="1"/>
  <c r="J56" i="34" s="1"/>
  <c r="G54" i="34"/>
  <c r="H54" i="34"/>
  <c r="D54" i="34"/>
  <c r="J8" i="16"/>
  <c r="E18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7" i="28"/>
  <c r="F57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8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9" i="28"/>
  <c r="H57" i="28"/>
  <c r="G57" i="28"/>
  <c r="D57" i="28"/>
  <c r="J56" i="28"/>
  <c r="J45" i="28"/>
  <c r="J44" i="28"/>
  <c r="J51" i="28" s="1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9" i="27"/>
  <c r="F57" i="27"/>
  <c r="E57" i="27"/>
  <c r="D57" i="27"/>
  <c r="J56" i="27"/>
  <c r="J45" i="27"/>
  <c r="J44" i="27"/>
  <c r="J51" i="27" s="1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J35" i="27" s="1"/>
  <c r="H31" i="27"/>
  <c r="G31" i="27"/>
  <c r="F31" i="27"/>
  <c r="E31" i="27"/>
  <c r="D31" i="27"/>
  <c r="J30" i="27"/>
  <c r="J29" i="27"/>
  <c r="J31" i="27" s="1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F50" i="16"/>
  <c r="G50" i="16"/>
  <c r="H50" i="16"/>
  <c r="D50" i="16"/>
  <c r="D16" i="30" s="1"/>
  <c r="J49" i="16"/>
  <c r="J48" i="16"/>
  <c r="F44" i="16"/>
  <c r="F13" i="30" s="1"/>
  <c r="G44" i="16"/>
  <c r="G13" i="30" s="1"/>
  <c r="H44" i="16"/>
  <c r="D44" i="16"/>
  <c r="E36" i="16"/>
  <c r="F36" i="16"/>
  <c r="G36" i="16"/>
  <c r="H36" i="16"/>
  <c r="D36" i="16"/>
  <c r="J35" i="16"/>
  <c r="E30" i="16"/>
  <c r="F30" i="16"/>
  <c r="G30" i="16"/>
  <c r="H30" i="16"/>
  <c r="D30" i="16"/>
  <c r="J28" i="16"/>
  <c r="J29" i="16"/>
  <c r="J32" i="16"/>
  <c r="J33" i="16"/>
  <c r="J34" i="16"/>
  <c r="J44" i="16"/>
  <c r="E26" i="16"/>
  <c r="F26" i="16"/>
  <c r="G26" i="16"/>
  <c r="H26" i="16"/>
  <c r="D26" i="16"/>
  <c r="J25" i="16"/>
  <c r="J24" i="16"/>
  <c r="E12" i="16"/>
  <c r="F12" i="16"/>
  <c r="G12" i="16"/>
  <c r="H12" i="16"/>
  <c r="D12" i="16"/>
  <c r="G18" i="16"/>
  <c r="H18" i="16"/>
  <c r="D18" i="16"/>
  <c r="J16" i="16"/>
  <c r="H13" i="30" l="1"/>
  <c r="H45" i="16"/>
  <c r="H52" i="16" s="1"/>
  <c r="E45" i="16"/>
  <c r="D13" i="30"/>
  <c r="D45" i="16"/>
  <c r="F52" i="28"/>
  <c r="G52" i="28"/>
  <c r="D52" i="28"/>
  <c r="H52" i="28"/>
  <c r="E52" i="28"/>
  <c r="E13" i="30"/>
  <c r="H7" i="30"/>
  <c r="D52" i="27"/>
  <c r="D59" i="27" s="1"/>
  <c r="E52" i="27"/>
  <c r="E59" i="27" s="1"/>
  <c r="F52" i="27"/>
  <c r="F59" i="27" s="1"/>
  <c r="G52" i="27"/>
  <c r="H52" i="27"/>
  <c r="J52" i="27" s="1"/>
  <c r="F45" i="16"/>
  <c r="F52" i="16" s="1"/>
  <c r="J26" i="16"/>
  <c r="G45" i="16"/>
  <c r="G52" i="16" s="1"/>
  <c r="D7" i="30"/>
  <c r="E7" i="30"/>
  <c r="F7" i="30"/>
  <c r="G7" i="30"/>
  <c r="J55" i="27"/>
  <c r="J42" i="27"/>
  <c r="J36" i="16"/>
  <c r="J30" i="16"/>
  <c r="J22" i="16"/>
  <c r="J50" i="16"/>
  <c r="E10" i="30"/>
  <c r="G10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F12" i="30"/>
  <c r="H12" i="30"/>
  <c r="D10" i="30"/>
  <c r="J13" i="27"/>
  <c r="J16" i="27" s="1"/>
  <c r="G59" i="27"/>
  <c r="E8" i="30"/>
  <c r="J57" i="28"/>
  <c r="J55" i="28"/>
  <c r="G12" i="30"/>
  <c r="J42" i="28"/>
  <c r="J31" i="28"/>
  <c r="D12" i="30"/>
  <c r="E12" i="30"/>
  <c r="G11" i="30"/>
  <c r="J35" i="28"/>
  <c r="J27" i="28"/>
  <c r="H8" i="30"/>
  <c r="E59" i="28"/>
  <c r="J13" i="28"/>
  <c r="J16" i="28" s="1"/>
  <c r="D59" i="28"/>
  <c r="D8" i="30"/>
  <c r="G59" i="28"/>
  <c r="F8" i="30"/>
  <c r="G8" i="30"/>
  <c r="H59" i="28"/>
  <c r="J11" i="28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2" i="16"/>
  <c r="J14" i="16"/>
  <c r="J18" i="16" s="1"/>
  <c r="J55" i="29"/>
  <c r="J49" i="29"/>
  <c r="J57" i="27"/>
  <c r="E52" i="16"/>
  <c r="J59" i="27" l="1"/>
  <c r="H59" i="27"/>
  <c r="J45" i="16"/>
  <c r="J52" i="16" s="1"/>
  <c r="D23" i="30" s="1"/>
  <c r="D52" i="16"/>
  <c r="J16" i="30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2" i="28"/>
  <c r="J59" i="28" s="1"/>
  <c r="G14" i="30"/>
  <c r="G18" i="30" s="1"/>
  <c r="J7" i="30"/>
  <c r="F59" i="28"/>
  <c r="H14" i="30"/>
  <c r="H18" i="30" s="1"/>
  <c r="D14" i="30"/>
  <c r="J13" i="30"/>
  <c r="J50" i="31"/>
  <c r="J57" i="31" s="1"/>
  <c r="J50" i="29"/>
  <c r="J57" i="29" s="1"/>
  <c r="D24" i="30" l="1"/>
  <c r="J14" i="30"/>
  <c r="J18" i="30" s="1"/>
  <c r="D18" i="30"/>
  <c r="E23" i="30" l="1"/>
  <c r="E24" i="30" l="1"/>
</calcChain>
</file>

<file path=xl/sharedStrings.xml><?xml version="1.0" encoding="utf-8"?>
<sst xmlns="http://schemas.openxmlformats.org/spreadsheetml/2006/main" count="512" uniqueCount="92">
  <si>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</si>
  <si>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</si>
  <si>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</si>
  <si>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</si>
  <si>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</si>
  <si>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</si>
  <si>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</si>
  <si>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</si>
  <si>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</si>
  <si>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</si>
  <si>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</si>
  <si>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</si>
  <si>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</si>
  <si>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</si>
  <si>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</si>
  <si>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</si>
  <si>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</si>
  <si>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</si>
  <si>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</si>
  <si>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</si>
  <si>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</si>
  <si>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</si>
  <si>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</si>
  <si>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</si>
  <si>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</si>
  <si>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</si>
  <si>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</si>
  <si>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</si>
  <si>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</si>
  <si>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</si>
  <si>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</si>
  <si>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</si>
  <si>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</si>
  <si>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</si>
  <si>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</si>
  <si>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</si>
  <si>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</si>
  <si>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</si>
  <si>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</si>
  <si>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</si>
  <si>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</si>
  <si>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</si>
  <si>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</si>
  <si>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</si>
  <si>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</si>
  <si>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</si>
  <si>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</si>
  <si>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</si>
  <si>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</si>
  <si>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</si>
  <si>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</si>
  <si>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</si>
  <si>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</si>
  <si>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</si>
  <si>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</si>
  <si>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</si>
  <si>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</si>
  <si>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</si>
  <si>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</si>
  <si>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</si>
  <si>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</si>
  <si>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</si>
  <si>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</si>
  <si>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</si>
  <si>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</si>
  <si>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</si>
  <si>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</si>
  <si>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</si>
  <si>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</si>
  <si>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</si>
  <si>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</si>
  <si>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</si>
  <si>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</si>
  <si>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</si>
  <si>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</si>
  <si>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Sub-award SWP</t>
  </si>
  <si>
    <t>Sub-award MEO</t>
  </si>
  <si>
    <t>Sub-award MEC</t>
  </si>
  <si>
    <t>Sub-award EUPPD</t>
  </si>
  <si>
    <t>Sub-award WUPPDR</t>
  </si>
  <si>
    <t>Home Energy Scores (500)</t>
  </si>
  <si>
    <t>10% of Personnel Costs</t>
  </si>
  <si>
    <t>Home Repairs (500)</t>
  </si>
  <si>
    <t>Home Weatherization/EWR (500)</t>
  </si>
  <si>
    <t>Home Electrification/Solar (500)</t>
  </si>
  <si>
    <t>Mileage @ national rate (~1,791 miles/year @ $0.67/mile)</t>
  </si>
  <si>
    <t>Executive Director, Dotty LaJoye</t>
  </si>
  <si>
    <t>Senior Economic Development Planner, Ryan Soucy</t>
  </si>
  <si>
    <t>Associate Planner, Ryan Carrig</t>
  </si>
  <si>
    <t>N/A</t>
  </si>
  <si>
    <t>Assisting Disadvantaged Northern Great Lakes Communities and Tribes with Greenhouse Gas Reduction and Clean Energy Implementation.</t>
  </si>
  <si>
    <t xml:space="preserve">Sub-award to ITCM, U.P. Tribes, Community Organizations, etc.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</si>
</sst>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8" fontId="9" fillId="0" borderId="1" xfId="0" applyNumberFormat="1" applyFont="1" applyFill="1" applyBorder="1" applyAlignment="1">
      <alignment wrapText="1"/>
    </xf>
    <xf numFmtId="8" fontId="0" fillId="0" borderId="0" xfId="0" applyNumberFormat="1"/>
    <xf numFmtId="0" fontId="10" fillId="0" borderId="0" xfId="0" applyFont="1" applyFill="1" applyBorder="1" applyAlignment="1">
      <alignment wrapText="1"/>
    </xf>
    <xf numFmtId="0" fontId="18" fillId="0" borderId="1" xfId="0" applyFont="1" applyFill="1" applyBorder="1" applyAlignment="1">
      <alignment horizontal="left" wrapText="1" indent="2"/>
    </xf>
    <xf numFmtId="6" fontId="18" fillId="0" borderId="1" xfId="0" applyNumberFormat="1" applyFont="1" applyFill="1" applyBorder="1" applyAlignment="1">
      <alignment wrapText="1"/>
    </xf>
    <xf numFmtId="6" fontId="19" fillId="0" borderId="0" xfId="0" applyNumberFormat="1" applyFont="1" applyFill="1" applyBorder="1" applyAlignment="1"/>
    <xf numFmtId="0" fontId="19" fillId="0" borderId="0" xfId="0" applyFont="1" applyFill="1" applyBorder="1" applyAlignment="1"/>
    <xf numFmtId="0" fontId="19" fillId="0" borderId="1" xfId="0" applyFont="1" applyFill="1" applyBorder="1" applyAlignment="1">
      <alignment horizontal="left" wrapText="1" indent="2"/>
    </xf>
    <xf numFmtId="6" fontId="19" fillId="0" borderId="1" xfId="0" applyNumberFormat="1" applyFont="1" applyFill="1" applyBorder="1" applyAlignment="1">
      <alignment wrapText="1"/>
    </xf>
    <xf numFmtId="0" fontId="19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19" fillId="0" borderId="1" xfId="0" applyFont="1" applyFill="1" applyBorder="1" applyAlignment="1">
      <alignment wrapText="1"/>
    </xf>
    <xf numFmtId="0" fontId="19" fillId="0" borderId="1" xfId="0" applyFont="1" applyFill="1" applyBorder="1" applyAlignment="1"/>
    <xf numFmtId="6" fontId="18" fillId="4" borderId="4" xfId="0" applyNumberFormat="1" applyFont="1" applyFill="1" applyBorder="1" applyAlignment="1">
      <alignment wrapText="1"/>
    </xf>
    <xf numFmtId="0" fontId="19" fillId="0" borderId="0" xfId="0" applyFont="1" applyFill="1" applyBorder="1"/>
    <xf numFmtId="0" fontId="20" fillId="0" borderId="1" xfId="0" applyFont="1" applyFill="1" applyBorder="1"/>
    <xf numFmtId="0" fontId="19" fillId="0" borderId="1" xfId="0" applyFont="1" applyFill="1" applyBorder="1"/>
    <xf numFmtId="8" fontId="18" fillId="0" borderId="1" xfId="0" applyNumberFormat="1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6" fontId="21" fillId="0" borderId="12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 indent="2"/>
    </xf>
    <xf numFmtId="6" fontId="18" fillId="0" borderId="5" xfId="0" applyNumberFormat="1" applyFont="1" applyFill="1" applyBorder="1" applyAlignment="1">
      <alignment wrapText="1"/>
    </xf>
    <xf numFmtId="0" fontId="7" fillId="7" borderId="1" xfId="0" applyFont="1" applyFill="1" applyBorder="1" applyAlignment="1">
      <alignment vertical="top" wrapText="1"/>
    </xf>
    <xf numFmtId="6" fontId="18" fillId="7" borderId="8" xfId="0" applyNumberFormat="1" applyFont="1" applyFill="1" applyBorder="1" applyAlignment="1">
      <alignment wrapText="1"/>
    </xf>
    <xf numFmtId="0" fontId="19" fillId="7" borderId="1" xfId="0" applyFont="1" applyFill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0" fontId="19" fillId="8" borderId="0" xfId="0" applyFont="1" applyFill="1"/>
    <xf numFmtId="0" fontId="19" fillId="0" borderId="0" xfId="0" applyFont="1"/>
    <xf numFmtId="0" fontId="19" fillId="0" borderId="1" xfId="0" applyFont="1" applyBorder="1"/>
    <xf numFmtId="6" fontId="19" fillId="4" borderId="1" xfId="0" applyNumberFormat="1" applyFont="1" applyFill="1" applyBorder="1" applyAlignment="1">
      <alignment wrapText="1"/>
    </xf>
    <xf numFmtId="165" fontId="19" fillId="4" borderId="1" xfId="0" applyNumberFormat="1" applyFont="1" applyFill="1" applyBorder="1" applyAlignment="1">
      <alignment wrapText="1"/>
    </xf>
    <xf numFmtId="6" fontId="18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9" fontId="1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6640625" customWidth="1"/>
    <col min="5" max="5" width="13.44140625" bestFit="1" customWidth="1"/>
    <col min="6" max="6" width="14.44140625" bestFit="1" customWidth="1"/>
    <col min="7" max="9" width="14.44140625" customWidth="1"/>
    <col min="10" max="10" width="10.664062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4"/>
      <c r="E2" s="4"/>
      <c r="J2" s="39"/>
      <c r="K2" s="4"/>
    </row>
    <row r="3" spans="4:11" x14ac:dyDescent="0.3">
      <c r="D3" s="4"/>
      <c r="E3" s="4"/>
      <c r="J3" s="37"/>
      <c r="K3" s="38"/>
    </row>
    <row r="4" spans="4:11" x14ac:dyDescent="0.3">
      <c r="D4" s="5"/>
      <c r="E4" s="4"/>
    </row>
    <row r="9" spans="4:11" x14ac:dyDescent="0.3">
      <c r="J9" s="26"/>
    </row>
    <row r="17" spans="5:18" x14ac:dyDescent="0.3">
      <c r="E17" s="40"/>
      <c r="F17" s="40"/>
      <c r="G17" s="40"/>
      <c r="H17" s="40"/>
      <c r="I17" s="40"/>
    </row>
    <row r="18" spans="5:18" x14ac:dyDescent="0.3">
      <c r="E18" s="40"/>
      <c r="F18" s="40"/>
      <c r="G18" s="40"/>
      <c r="H18" s="40"/>
      <c r="I18" s="40"/>
    </row>
    <row r="27" spans="5:18" ht="23.4" x14ac:dyDescent="0.45">
      <c r="Q27" s="72"/>
      <c r="R27" s="73"/>
    </row>
    <row r="28" spans="5:18" x14ac:dyDescent="0.3">
      <c r="Q28" s="74"/>
      <c r="R28" s="75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style="8" customWidth="1"/>
    <col min="2" max="2" width="12.33203125" style="8" customWidth="1"/>
    <col min="3" max="3" width="52.6640625" style="8" customWidth="1"/>
    <col min="4" max="4" width="12.6640625" style="11" customWidth="1"/>
    <col min="5" max="5" width="12.5546875" style="3" customWidth="1"/>
    <col min="6" max="7" width="12.44140625" style="8" customWidth="1"/>
    <col min="8" max="8" width="12.5546875" style="3" customWidth="1"/>
    <col min="9" max="9" width="0.6640625" style="12" customWidth="1"/>
    <col min="10" max="10" width="13.554687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28.8" x14ac:dyDescent="0.3">
      <c r="B8" s="28"/>
      <c r="C8" s="31" t="s">
        <v>65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28.8" x14ac:dyDescent="0.3">
      <c r="B9" s="28"/>
      <c r="C9" s="31" t="s">
        <v>43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 t="s">
        <v>44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 t="s">
        <v>60</v>
      </c>
      <c r="D18" s="18"/>
      <c r="E18" s="15"/>
      <c r="F18" s="15"/>
      <c r="G18" s="15"/>
      <c r="H18" s="15"/>
      <c r="I18" s="12"/>
      <c r="J18" s="20" t="s">
        <v>31</v>
      </c>
    </row>
    <row r="19" spans="2:10" s="9" customFormat="1" x14ac:dyDescent="0.3">
      <c r="B19" s="28"/>
      <c r="C19" s="35" t="s">
        <v>45</v>
      </c>
      <c r="D19" s="20" t="s">
        <v>35</v>
      </c>
      <c r="E19" s="16" t="s">
        <v>35</v>
      </c>
      <c r="F19" s="16" t="s">
        <v>35</v>
      </c>
      <c r="G19" s="16"/>
      <c r="H19" s="16"/>
      <c r="I19" s="12"/>
      <c r="J19" s="20"/>
    </row>
    <row r="20" spans="2:10" s="9" customFormat="1" x14ac:dyDescent="0.3">
      <c r="B20" s="28"/>
      <c r="C20" s="35" t="s">
        <v>46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3">
      <c r="B21" s="28"/>
      <c r="C21" s="35" t="s">
        <v>47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3">
      <c r="B22" s="28"/>
      <c r="C22" s="31" t="s">
        <v>66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3">
      <c r="B23" s="28"/>
      <c r="C23" s="35" t="s">
        <v>49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3">
      <c r="B24" s="28"/>
      <c r="C24" s="35" t="s">
        <v>50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3">
      <c r="B25" s="28"/>
      <c r="C25" s="35" t="s">
        <v>51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 t="s">
        <v>54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ht="28.8" x14ac:dyDescent="0.3">
      <c r="B37" s="28"/>
      <c r="C37" s="69" t="s">
        <v>67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3">
      <c r="B38" s="28"/>
      <c r="C38" s="31" t="s">
        <v>68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3">
      <c r="B39" s="28"/>
      <c r="C39" s="31" t="s">
        <v>69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3">
      <c r="B40" s="28"/>
      <c r="C40" s="31" t="s">
        <v>70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3">
      <c r="B41" s="28"/>
      <c r="C41" s="31" t="s">
        <v>71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ht="28.8" x14ac:dyDescent="0.3">
      <c r="B44" s="28"/>
      <c r="C44" s="31" t="s">
        <v>72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3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39</v>
      </c>
      <c r="C53" s="22" t="s">
        <v>39</v>
      </c>
      <c r="D53" s="23"/>
      <c r="E53" s="23"/>
      <c r="F53" s="23"/>
      <c r="G53" s="23"/>
      <c r="H53" s="23"/>
      <c r="J53" s="23" t="s">
        <v>20</v>
      </c>
    </row>
    <row r="54" spans="2:10" s="9" customFormat="1" ht="28.8" x14ac:dyDescent="0.3">
      <c r="B54" s="28"/>
      <c r="C54" s="31" t="s">
        <v>73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2:AM25"/>
  <sheetViews>
    <sheetView showGridLines="0" zoomScale="83" zoomScaleNormal="85" workbookViewId="0">
      <selection activeCell="E30" sqref="E30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33.5546875" customWidth="1"/>
    <col min="4" max="4" width="12.6640625" style="51" bestFit="1" customWidth="1"/>
    <col min="5" max="5" width="11.6640625" style="3" customWidth="1"/>
    <col min="6" max="6" width="12.33203125" customWidth="1"/>
    <col min="7" max="7" width="11.44140625" customWidth="1"/>
    <col min="8" max="8" width="12" style="3" customWidth="1"/>
    <col min="9" max="9" width="3.5546875" style="52" customWidth="1"/>
    <col min="10" max="10" width="12.6640625" bestFit="1" customWidth="1"/>
    <col min="11" max="11" width="10.33203125" customWidth="1"/>
  </cols>
  <sheetData>
    <row r="2" spans="2:39" ht="23.4" x14ac:dyDescent="0.45">
      <c r="B2" s="36" t="s">
        <v>0</v>
      </c>
    </row>
    <row r="3" spans="2:39" ht="26.7" customHeight="1" x14ac:dyDescent="0.3">
      <c r="B3" s="118" t="s">
        <v>1</v>
      </c>
      <c r="C3" s="118"/>
      <c r="D3" s="118"/>
      <c r="E3" s="118"/>
      <c r="F3" s="118"/>
      <c r="G3" s="118"/>
      <c r="H3" s="118"/>
      <c r="I3" s="118"/>
      <c r="J3" s="118"/>
    </row>
    <row r="4" spans="2:39" ht="15" customHeight="1" x14ac:dyDescent="0.3">
      <c r="B4" s="7"/>
    </row>
    <row r="5" spans="2:39" ht="18" x14ac:dyDescent="0.35">
      <c r="B5" s="53" t="s">
        <v>2</v>
      </c>
      <c r="C5" s="54"/>
      <c r="D5" s="54"/>
      <c r="E5" s="54"/>
      <c r="F5" s="54"/>
      <c r="G5" s="54"/>
      <c r="H5" s="54"/>
      <c r="I5" s="54"/>
      <c r="J5" s="79"/>
    </row>
    <row r="6" spans="2:39" ht="17.100000000000001" customHeight="1" x14ac:dyDescent="0.3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0" t="s">
        <v>10</v>
      </c>
    </row>
    <row r="7" spans="2:39" s="7" customFormat="1" ht="14.4" x14ac:dyDescent="0.3">
      <c r="B7" s="59" t="s">
        <v>11</v>
      </c>
      <c r="C7" s="110" t="s">
        <v>12</v>
      </c>
      <c r="D7" s="111">
        <f>'Measure 1 CPRG Project Budget'!D12+'Measure 2 Budget'!D11+'Measure 3 Budget'!D11</f>
        <v>35675</v>
      </c>
      <c r="E7" s="111">
        <f>'Measure 1 CPRG Project Budget'!D12+'Measure 2 Budget'!D11+'Measure 3 Budget'!D11</f>
        <v>35675</v>
      </c>
      <c r="F7" s="111">
        <f>'Measure 1 CPRG Project Budget'!D12+'Measure 2 Budget'!D11+'Measure 3 Budget'!D11</f>
        <v>35675</v>
      </c>
      <c r="G7" s="111">
        <f>'Measure 1 CPRG Project Budget'!D12+'Measure 2 Budget'!D11+'Measure 3 Budget'!D11</f>
        <v>35675</v>
      </c>
      <c r="H7" s="111">
        <f>'Measure 1 CPRG Project Budget'!D12+'Measure 2 Budget'!D11+'Measure 3 Budget'!D11</f>
        <v>35675</v>
      </c>
      <c r="I7" s="112"/>
      <c r="J7" s="111">
        <f>SUM(D7:I7)</f>
        <v>178375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62"/>
      <c r="C8" s="110" t="s">
        <v>13</v>
      </c>
      <c r="D8" s="111">
        <f>'Measure 1 CPRG Project Budget'!D18+'Measure 2 Budget'!D16+'Measure 3 Budget'!D16+'Measure 4 Budget'!D16+'Measure 5 Budget'!D16</f>
        <v>14495.753216000001</v>
      </c>
      <c r="E8" s="111">
        <f>'Measure 1 CPRG Project Budget'!E18+'Measure 2 Budget'!E16+'Measure 3 Budget'!E16+'Measure 4 Budget'!E16</f>
        <v>14495.753216000001</v>
      </c>
      <c r="F8" s="111">
        <f>'Measure 1 CPRG Project Budget'!F18+'Measure 2 Budget'!F16+'Measure 3 Budget'!F16+'Measure 4 Budget'!F16</f>
        <v>14495.753216000001</v>
      </c>
      <c r="G8" s="111">
        <f>'Measure 1 CPRG Project Budget'!G18+'Measure 2 Budget'!G16+'Measure 3 Budget'!G16+'Measure 4 Budget'!G16</f>
        <v>14495.753216000001</v>
      </c>
      <c r="H8" s="111">
        <f>'Measure 1 CPRG Project Budget'!H18+'Measure 2 Budget'!H16+'Measure 3 Budget'!H16+'Measure 4 Budget'!H16</f>
        <v>14495.753216000001</v>
      </c>
      <c r="I8" s="112"/>
      <c r="J8" s="111">
        <f t="shared" ref="J8:J14" si="0">SUM(D8:I8)</f>
        <v>72478.766080000001</v>
      </c>
    </row>
    <row r="9" spans="2:39" ht="14.4" x14ac:dyDescent="0.3">
      <c r="B9" s="62"/>
      <c r="C9" s="110" t="s">
        <v>14</v>
      </c>
      <c r="D9" s="111">
        <f>'Measure 1 CPRG Project Budget'!D22+'Measure 2 Budget'!D27+'Measure 3 Budget'!D27+'Measure 4 Budget'!D27+'Measure 5 Budget'!D27</f>
        <v>1200</v>
      </c>
      <c r="E9" s="111">
        <f>'Measure 1 CPRG Project Budget'!E22+'Measure 2 Budget'!E27+'Measure 3 Budget'!E27+'Measure 4 Budget'!E27</f>
        <v>1200</v>
      </c>
      <c r="F9" s="111">
        <f>'Measure 1 CPRG Project Budget'!F22+'Measure 2 Budget'!F27+'Measure 3 Budget'!F27+'Measure 4 Budget'!F27</f>
        <v>1200</v>
      </c>
      <c r="G9" s="111">
        <f>'Measure 1 CPRG Project Budget'!G22+'Measure 2 Budget'!G27+'Measure 3 Budget'!G27+'Measure 4 Budget'!G27</f>
        <v>1200</v>
      </c>
      <c r="H9" s="111">
        <f>'Measure 1 CPRG Project Budget'!H22+'Measure 2 Budget'!H27+'Measure 3 Budget'!H27+'Measure 4 Budget'!H27</f>
        <v>1200</v>
      </c>
      <c r="I9" s="112"/>
      <c r="J9" s="111">
        <f t="shared" si="0"/>
        <v>6000</v>
      </c>
    </row>
    <row r="10" spans="2:39" ht="14.4" x14ac:dyDescent="0.3">
      <c r="B10" s="62"/>
      <c r="C10" s="110" t="s">
        <v>15</v>
      </c>
      <c r="D10" s="111">
        <f>'Measure 1 CPRG Project Budget'!D26+'Measure 2 Budget'!D31+'Measure 3 Budget'!D31+'Measure 4 Budget'!D31+'Measure 5 Budget'!D31</f>
        <v>0</v>
      </c>
      <c r="E10" s="111">
        <f>'Measure 1 CPRG Project Budget'!E26+'Measure 2 Budget'!E31+'Measure 3 Budget'!E31+'Measure 4 Budget'!E31</f>
        <v>0</v>
      </c>
      <c r="F10" s="111">
        <f>'Measure 1 CPRG Project Budget'!F26+'Measure 2 Budget'!F31+'Measure 3 Budget'!F31+'Measure 4 Budget'!F31</f>
        <v>0</v>
      </c>
      <c r="G10" s="111">
        <f>'Measure 1 CPRG Project Budget'!G26+'Measure 2 Budget'!G31+'Measure 3 Budget'!G31+'Measure 4 Budget'!G31</f>
        <v>0</v>
      </c>
      <c r="H10" s="111">
        <f>'Measure 1 CPRG Project Budget'!H26+'Measure 2 Budget'!H31+'Measure 3 Budget'!H31+'Measure 4 Budget'!H31</f>
        <v>0</v>
      </c>
      <c r="I10" s="112"/>
      <c r="J10" s="111">
        <f t="shared" si="0"/>
        <v>0</v>
      </c>
    </row>
    <row r="11" spans="2:39" ht="14.4" x14ac:dyDescent="0.3">
      <c r="B11" s="62"/>
      <c r="C11" s="110" t="s">
        <v>16</v>
      </c>
      <c r="D11" s="111">
        <f>'Measure 1 CPRG Project Budget'!D30+'Measure 2 Budget'!D35+'Measure 3 Budget'!D35+'Measure 4 Budget'!D35+'Measure 5 Budget'!D35</f>
        <v>0</v>
      </c>
      <c r="E11" s="111">
        <f>'Measure 1 CPRG Project Budget'!E30+'Measure 2 Budget'!E35+'Measure 3 Budget'!E35+'Measure 4 Budget'!E35</f>
        <v>0</v>
      </c>
      <c r="F11" s="111">
        <f>'Measure 1 CPRG Project Budget'!F30+'Measure 2 Budget'!F35+'Measure 3 Budget'!F35+'Measure 4 Budget'!F35</f>
        <v>0</v>
      </c>
      <c r="G11" s="111">
        <f>'Measure 1 CPRG Project Budget'!G30+'Measure 2 Budget'!G35+'Measure 3 Budget'!G35+'Measure 4 Budget'!G35</f>
        <v>0</v>
      </c>
      <c r="H11" s="111">
        <f>'Measure 1 CPRG Project Budget'!H30+'Measure 2 Budget'!H35+'Measure 3 Budget'!H35+'Measure 4 Budget'!H35</f>
        <v>0</v>
      </c>
      <c r="I11" s="112"/>
      <c r="J11" s="111">
        <f t="shared" si="0"/>
        <v>0</v>
      </c>
    </row>
    <row r="12" spans="2:39" ht="14.4" x14ac:dyDescent="0.3">
      <c r="B12" s="62"/>
      <c r="C12" s="110" t="s">
        <v>17</v>
      </c>
      <c r="D12" s="111">
        <f>'Measure 1 CPRG Project Budget'!D36+'Measure 2 Budget'!D42+'Measure 3 Budget'!D42+'Measure 4 Budget'!D41+'Measure 5 Budget'!D41</f>
        <v>1500000</v>
      </c>
      <c r="E12" s="111">
        <f>'Measure 1 CPRG Project Budget'!E36+'Measure 2 Budget'!E42+'Measure 3 Budget'!E42+'Measure 4 Budget'!E41</f>
        <v>1500000</v>
      </c>
      <c r="F12" s="111">
        <f>'Measure 1 CPRG Project Budget'!F36+'Measure 2 Budget'!F42+'Measure 3 Budget'!F42+'Measure 4 Budget'!F41</f>
        <v>1500000</v>
      </c>
      <c r="G12" s="111">
        <f>'Measure 1 CPRG Project Budget'!G36+'Measure 2 Budget'!G42+'Measure 3 Budget'!G42+'Measure 4 Budget'!G41</f>
        <v>1500000</v>
      </c>
      <c r="H12" s="111">
        <f>'Measure 1 CPRG Project Budget'!H36+'Measure 2 Budget'!H42+'Measure 3 Budget'!H42+'Measure 4 Budget'!H41</f>
        <v>1500000</v>
      </c>
      <c r="I12" s="112"/>
      <c r="J12" s="111">
        <f t="shared" si="0"/>
        <v>7500000</v>
      </c>
    </row>
    <row r="13" spans="2:39" ht="14.4" x14ac:dyDescent="0.3">
      <c r="B13" s="62"/>
      <c r="C13" s="110" t="s">
        <v>18</v>
      </c>
      <c r="D13" s="111">
        <f>'Measure 1 CPRG Project Budget'!D44+'Measure 2 Budget'!D51+'Measure 3 Budget'!D51</f>
        <v>332000</v>
      </c>
      <c r="E13" s="111">
        <f>'Measure 1 CPRG Project Budget'!E44+'Measure 2 Budget'!E51+'Measure 3 Budget'!E51</f>
        <v>332000</v>
      </c>
      <c r="F13" s="111">
        <f>'Measure 1 CPRG Project Budget'!F44+'Measure 2 Budget'!F51+'Measure 3 Budget'!F51</f>
        <v>332000</v>
      </c>
      <c r="G13" s="111">
        <f>'Measure 1 CPRG Project Budget'!G44+'Measure 2 Budget'!G51+'Measure 3 Budget'!G51</f>
        <v>332000</v>
      </c>
      <c r="H13" s="111">
        <f>'Measure 1 CPRG Project Budget'!H44+'Measure 2 Budget'!H51+'Measure 3 Budget'!H51</f>
        <v>332000</v>
      </c>
      <c r="I13" s="112"/>
      <c r="J13" s="111">
        <f t="shared" si="0"/>
        <v>1660000</v>
      </c>
    </row>
    <row r="14" spans="2:39" ht="14.4" x14ac:dyDescent="0.3">
      <c r="B14" s="63"/>
      <c r="C14" s="93" t="s">
        <v>19</v>
      </c>
      <c r="D14" s="94">
        <f>D13+D12+D11+D10+D9+D8+D7</f>
        <v>1883370.753216</v>
      </c>
      <c r="E14" s="94">
        <f>E13+E12+E11+E10+E9+E8+E7</f>
        <v>1883370.753216</v>
      </c>
      <c r="F14" s="94">
        <f>F13+F12+F11+F10+F9+F8+F7</f>
        <v>1883370.753216</v>
      </c>
      <c r="G14" s="94">
        <f>G13+G12+G11+G10+G9+G8+G7</f>
        <v>1883370.753216</v>
      </c>
      <c r="H14" s="94">
        <f>H13+H12+H11+H10+H9+H8+H7</f>
        <v>1883370.753216</v>
      </c>
      <c r="I14" s="113"/>
      <c r="J14" s="94">
        <f t="shared" si="0"/>
        <v>9416853.7660799995</v>
      </c>
    </row>
    <row r="15" spans="2:39" ht="14.4" x14ac:dyDescent="0.3">
      <c r="B15" s="78"/>
      <c r="C15" s="113"/>
      <c r="D15" s="113"/>
      <c r="E15" s="113"/>
      <c r="F15" s="113"/>
      <c r="G15" s="113"/>
      <c r="H15" s="113"/>
      <c r="I15" s="113"/>
      <c r="J15" s="114" t="s">
        <v>20</v>
      </c>
    </row>
    <row r="16" spans="2:39" ht="20.100000000000001" customHeight="1" x14ac:dyDescent="0.3">
      <c r="B16" s="78"/>
      <c r="C16" s="93" t="s">
        <v>21</v>
      </c>
      <c r="D16" s="115">
        <f>'Measure 1 CPRG Project Budget'!D50+'Measure 2 Budget'!D57+'Measure 3 Budget'!D57</f>
        <v>5017.0753216000003</v>
      </c>
      <c r="E16" s="115">
        <f>'Measure 1 CPRG Project Budget'!E50+'Measure 2 Budget'!E57+'Measure 3 Budget'!E57+'Measure 4 Budget'!E55</f>
        <v>5017.0753216000003</v>
      </c>
      <c r="F16" s="115">
        <f>'Measure 1 CPRG Project Budget'!F50+'Measure 2 Budget'!F57+'Measure 3 Budget'!F57+'Measure 4 Budget'!F55</f>
        <v>5017.0753216000003</v>
      </c>
      <c r="G16" s="115">
        <f>'Measure 1 CPRG Project Budget'!G50+'Measure 2 Budget'!G57+'Measure 3 Budget'!G57+'Measure 4 Budget'!G55</f>
        <v>5017.0753216000003</v>
      </c>
      <c r="H16" s="115">
        <f>'Measure 1 CPRG Project Budget'!H50+'Measure 2 Budget'!H57+'Measure 3 Budget'!H57+'Measure 4 Budget'!H55</f>
        <v>5017.0753216000003</v>
      </c>
      <c r="I16" s="113"/>
      <c r="J16" s="116">
        <f>SUM(D16:H16)</f>
        <v>25085.376608000002</v>
      </c>
    </row>
    <row r="17" spans="2:10" thickBot="1" x14ac:dyDescent="0.35">
      <c r="B17" s="78"/>
      <c r="D17"/>
      <c r="E17"/>
      <c r="H17"/>
      <c r="I17"/>
      <c r="J17" s="81" t="s">
        <v>20</v>
      </c>
    </row>
    <row r="18" spans="2:10" ht="31.2" customHeight="1" thickBot="1" x14ac:dyDescent="0.35">
      <c r="B18" s="77" t="s">
        <v>22</v>
      </c>
      <c r="C18" s="64"/>
      <c r="D18" s="65">
        <f>D14+D16</f>
        <v>1888387.8285376001</v>
      </c>
      <c r="E18" s="65">
        <f>E14+E16</f>
        <v>1888387.8285376001</v>
      </c>
      <c r="F18" s="65">
        <f>F14+F16</f>
        <v>1888387.8285376001</v>
      </c>
      <c r="G18" s="65">
        <f>G14+G16</f>
        <v>1888387.8285376001</v>
      </c>
      <c r="H18" s="65">
        <f>H14+H16</f>
        <v>1888387.8285376001</v>
      </c>
      <c r="I18" s="66"/>
      <c r="J18" s="82">
        <f>J14+J16</f>
        <v>9441939.1426879987</v>
      </c>
    </row>
    <row r="19" spans="2:10" s="1" customFormat="1" ht="14.4" x14ac:dyDescent="0.3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3">
      <c r="B20" s="51"/>
    </row>
    <row r="21" spans="2:10" ht="15" customHeight="1" x14ac:dyDescent="0.35">
      <c r="B21" s="53" t="s">
        <v>23</v>
      </c>
      <c r="C21" s="54"/>
      <c r="D21" s="54"/>
      <c r="E21" s="120"/>
      <c r="F21" s="120"/>
      <c r="H21"/>
      <c r="I21"/>
    </row>
    <row r="22" spans="2:10" ht="29.1" customHeight="1" x14ac:dyDescent="0.3">
      <c r="B22" s="55" t="s">
        <v>24</v>
      </c>
      <c r="C22" s="55" t="s">
        <v>25</v>
      </c>
      <c r="D22" s="67" t="s">
        <v>26</v>
      </c>
      <c r="E22" s="121" t="s">
        <v>27</v>
      </c>
      <c r="F22" s="121"/>
      <c r="G22" s="86"/>
      <c r="H22"/>
      <c r="I22"/>
    </row>
    <row r="23" spans="2:10" ht="63.6" customHeight="1" x14ac:dyDescent="0.3">
      <c r="B23" s="108">
        <v>1</v>
      </c>
      <c r="C23" s="117" t="s">
        <v>90</v>
      </c>
      <c r="D23" s="109">
        <f>'Measure 1 CPRG Project Budget'!J52</f>
        <v>9441939.1426879987</v>
      </c>
      <c r="E23" s="119">
        <f>D23/D$24</f>
        <v>1</v>
      </c>
      <c r="F23" s="119"/>
      <c r="G23" s="85"/>
      <c r="H23"/>
      <c r="I23"/>
    </row>
    <row r="24" spans="2:10" ht="15" customHeight="1" x14ac:dyDescent="0.3">
      <c r="B24" s="60" t="s">
        <v>28</v>
      </c>
      <c r="C24" s="61"/>
      <c r="D24" s="109">
        <f>SUM(D23:D23)</f>
        <v>9441939.1426879987</v>
      </c>
      <c r="E24" s="119">
        <f>SUM(E23:E23)</f>
        <v>1</v>
      </c>
      <c r="F24" s="119"/>
      <c r="H24"/>
      <c r="I24"/>
    </row>
    <row r="25" spans="2:10" ht="15" customHeight="1" x14ac:dyDescent="0.3">
      <c r="H25"/>
      <c r="I25"/>
    </row>
  </sheetData>
  <mergeCells count="5">
    <mergeCell ref="B3:J3"/>
    <mergeCell ref="E24:F24"/>
    <mergeCell ref="E21:F21"/>
    <mergeCell ref="E22:F22"/>
    <mergeCell ref="E23:F23"/>
  </mergeCells>
  <pageMargins left="0.7" right="0.7" top="0.75" bottom="0.75" header="0.3" footer="0.3"/>
  <pageSetup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67"/>
  <sheetViews>
    <sheetView showGridLines="0" tabSelected="1" topLeftCell="A26" zoomScale="85" zoomScaleNormal="85" workbookViewId="0">
      <selection activeCell="Q44" sqref="Q44"/>
    </sheetView>
  </sheetViews>
  <sheetFormatPr defaultColWidth="9.33203125" defaultRowHeight="14.4" x14ac:dyDescent="0.3"/>
  <cols>
    <col min="1" max="1" width="3.33203125" style="8" customWidth="1"/>
    <col min="2" max="2" width="10.33203125" style="8" customWidth="1"/>
    <col min="3" max="3" width="35.44140625" style="8" customWidth="1"/>
    <col min="4" max="4" width="12.44140625" style="11" customWidth="1"/>
    <col min="5" max="5" width="12.5546875" style="3" customWidth="1"/>
    <col min="6" max="6" width="12.44140625" style="8" customWidth="1"/>
    <col min="7" max="7" width="13" style="8" customWidth="1"/>
    <col min="8" max="8" width="12.44140625" style="3" customWidth="1"/>
    <col min="9" max="9" width="1.6640625" style="12" customWidth="1"/>
    <col min="10" max="10" width="12.664062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28.8" x14ac:dyDescent="0.3">
      <c r="B7" s="83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87" t="s">
        <v>86</v>
      </c>
      <c r="D8" s="88">
        <v>12500</v>
      </c>
      <c r="E8" s="88">
        <v>12500</v>
      </c>
      <c r="F8" s="88">
        <v>12500</v>
      </c>
      <c r="G8" s="88">
        <v>12500</v>
      </c>
      <c r="H8" s="88">
        <v>12500</v>
      </c>
      <c r="I8" s="89"/>
      <c r="J8" s="88">
        <f>SUM(D8:H8)</f>
        <v>62500</v>
      </c>
    </row>
    <row r="9" spans="2:50" s="9" customFormat="1" ht="28.8" x14ac:dyDescent="0.3">
      <c r="B9" s="28"/>
      <c r="C9" s="87" t="s">
        <v>87</v>
      </c>
      <c r="D9" s="88">
        <v>12714</v>
      </c>
      <c r="E9" s="88">
        <v>12714</v>
      </c>
      <c r="F9" s="88">
        <v>12714</v>
      </c>
      <c r="G9" s="88">
        <v>12714</v>
      </c>
      <c r="H9" s="88">
        <v>12714</v>
      </c>
      <c r="I9" s="90"/>
      <c r="J9" s="88">
        <f>SUM(D9:H9)</f>
        <v>63570</v>
      </c>
    </row>
    <row r="10" spans="2:50" s="9" customFormat="1" x14ac:dyDescent="0.3">
      <c r="B10" s="28"/>
      <c r="C10" s="87" t="s">
        <v>88</v>
      </c>
      <c r="D10" s="88">
        <v>10461</v>
      </c>
      <c r="E10" s="88">
        <v>10461</v>
      </c>
      <c r="F10" s="88">
        <v>10461</v>
      </c>
      <c r="G10" s="88">
        <v>10461</v>
      </c>
      <c r="H10" s="88">
        <v>10461</v>
      </c>
      <c r="I10" s="90"/>
      <c r="J10" s="88">
        <f>SUM(D10:H10)</f>
        <v>52305</v>
      </c>
    </row>
    <row r="11" spans="2:50" s="9" customFormat="1" x14ac:dyDescent="0.3">
      <c r="B11" s="28"/>
      <c r="C11" s="91"/>
      <c r="D11" s="88"/>
      <c r="E11" s="92"/>
      <c r="F11" s="92"/>
      <c r="G11" s="92"/>
      <c r="H11" s="92"/>
      <c r="I11" s="90"/>
      <c r="J11" s="88"/>
    </row>
    <row r="12" spans="2:50" s="9" customFormat="1" x14ac:dyDescent="0.3">
      <c r="B12" s="28"/>
      <c r="C12" s="93" t="s">
        <v>12</v>
      </c>
      <c r="D12" s="94">
        <f>SUM(D8:D11)</f>
        <v>35675</v>
      </c>
      <c r="E12" s="94">
        <f t="shared" ref="E12:J12" si="0">SUM(E8:E11)</f>
        <v>35675</v>
      </c>
      <c r="F12" s="94">
        <f t="shared" si="0"/>
        <v>35675</v>
      </c>
      <c r="G12" s="94">
        <f t="shared" si="0"/>
        <v>35675</v>
      </c>
      <c r="H12" s="94">
        <f t="shared" si="0"/>
        <v>35675</v>
      </c>
      <c r="I12" s="90"/>
      <c r="J12" s="94">
        <f t="shared" si="0"/>
        <v>178375</v>
      </c>
    </row>
    <row r="13" spans="2:50" s="9" customFormat="1" x14ac:dyDescent="0.3">
      <c r="B13" s="28"/>
      <c r="C13" s="95" t="s">
        <v>32</v>
      </c>
      <c r="D13" s="96" t="s">
        <v>31</v>
      </c>
      <c r="E13" s="97"/>
      <c r="F13" s="97"/>
      <c r="G13" s="97"/>
      <c r="H13" s="97"/>
      <c r="I13" s="90"/>
      <c r="J13" s="98" t="s">
        <v>31</v>
      </c>
    </row>
    <row r="14" spans="2:50" s="9" customFormat="1" x14ac:dyDescent="0.3">
      <c r="B14" s="28"/>
      <c r="C14" s="87" t="s">
        <v>86</v>
      </c>
      <c r="D14" s="88">
        <v>2172.4165760000001</v>
      </c>
      <c r="E14" s="88">
        <v>2172.4165760000001</v>
      </c>
      <c r="F14" s="88">
        <v>2172.4165760000001</v>
      </c>
      <c r="G14" s="88">
        <v>2172.4165760000001</v>
      </c>
      <c r="H14" s="88">
        <v>2172.4165760000001</v>
      </c>
      <c r="I14" s="90"/>
      <c r="J14" s="88">
        <f>SUM(D14:H14)</f>
        <v>10862.08288</v>
      </c>
    </row>
    <row r="15" spans="2:50" s="9" customFormat="1" ht="28.8" x14ac:dyDescent="0.3">
      <c r="B15" s="28"/>
      <c r="C15" s="87" t="s">
        <v>87</v>
      </c>
      <c r="D15" s="88">
        <v>6789.40416</v>
      </c>
      <c r="E15" s="88">
        <v>6789.40416</v>
      </c>
      <c r="F15" s="88">
        <v>6789.40416</v>
      </c>
      <c r="G15" s="88">
        <v>6789.40416</v>
      </c>
      <c r="H15" s="88">
        <v>6789.40416</v>
      </c>
      <c r="I15" s="90"/>
      <c r="J15" s="88">
        <f>SUM(D15:H15)</f>
        <v>33947.020799999998</v>
      </c>
    </row>
    <row r="16" spans="2:50" s="9" customFormat="1" x14ac:dyDescent="0.3">
      <c r="B16" s="28"/>
      <c r="C16" s="87" t="s">
        <v>88</v>
      </c>
      <c r="D16" s="88">
        <v>5533.9324800000004</v>
      </c>
      <c r="E16" s="88">
        <v>5533.9324800000004</v>
      </c>
      <c r="F16" s="88">
        <v>5533.9324800000004</v>
      </c>
      <c r="G16" s="88">
        <v>5533.9324800000004</v>
      </c>
      <c r="H16" s="88">
        <v>5533.9324800000004</v>
      </c>
      <c r="I16" s="90"/>
      <c r="J16" s="88">
        <f t="shared" ref="J16" si="1">SUM(D16:H16)</f>
        <v>27669.662400000001</v>
      </c>
    </row>
    <row r="17" spans="2:10" s="9" customFormat="1" x14ac:dyDescent="0.3">
      <c r="B17" s="28"/>
      <c r="C17" s="97"/>
      <c r="D17" s="88"/>
      <c r="E17" s="92"/>
      <c r="F17" s="92"/>
      <c r="G17" s="92"/>
      <c r="H17" s="92"/>
      <c r="I17" s="90"/>
      <c r="J17" s="88"/>
    </row>
    <row r="18" spans="2:10" s="9" customFormat="1" x14ac:dyDescent="0.3">
      <c r="B18" s="28"/>
      <c r="C18" s="93" t="s">
        <v>13</v>
      </c>
      <c r="D18" s="94">
        <f>SUM(D14:D17)</f>
        <v>14495.753216000001</v>
      </c>
      <c r="E18" s="94">
        <f t="shared" ref="E18:J18" si="2">SUM(E14:E17)</f>
        <v>14495.753216000001</v>
      </c>
      <c r="F18" s="94">
        <f t="shared" si="2"/>
        <v>14495.753216000001</v>
      </c>
      <c r="G18" s="94">
        <f t="shared" si="2"/>
        <v>14495.753216000001</v>
      </c>
      <c r="H18" s="94">
        <f t="shared" si="2"/>
        <v>14495.753216000001</v>
      </c>
      <c r="I18" s="90"/>
      <c r="J18" s="94">
        <f t="shared" si="2"/>
        <v>72478.766080000001</v>
      </c>
    </row>
    <row r="19" spans="2:10" s="9" customFormat="1" x14ac:dyDescent="0.3">
      <c r="B19" s="28"/>
      <c r="C19" s="95" t="s">
        <v>33</v>
      </c>
      <c r="D19" s="96" t="s">
        <v>31</v>
      </c>
      <c r="E19" s="97"/>
      <c r="F19" s="97"/>
      <c r="G19" s="97"/>
      <c r="H19" s="97"/>
      <c r="I19" s="90"/>
      <c r="J19" s="98" t="s">
        <v>31</v>
      </c>
    </row>
    <row r="20" spans="2:10" s="9" customFormat="1" ht="28.8" x14ac:dyDescent="0.3">
      <c r="B20" s="28"/>
      <c r="C20" s="87" t="s">
        <v>85</v>
      </c>
      <c r="D20" s="88">
        <v>1200</v>
      </c>
      <c r="E20" s="88">
        <v>1200</v>
      </c>
      <c r="F20" s="88">
        <v>1200</v>
      </c>
      <c r="G20" s="88">
        <v>1200</v>
      </c>
      <c r="H20" s="88">
        <v>1200</v>
      </c>
      <c r="I20" s="90"/>
      <c r="J20" s="88">
        <f>SUM(D20:H20)</f>
        <v>6000</v>
      </c>
    </row>
    <row r="21" spans="2:10" s="9" customFormat="1" x14ac:dyDescent="0.3">
      <c r="B21" s="28"/>
      <c r="D21" s="88"/>
      <c r="E21" s="88"/>
      <c r="F21" s="88"/>
      <c r="G21" s="88"/>
      <c r="H21" s="88"/>
      <c r="I21" s="89"/>
      <c r="J21" s="88"/>
    </row>
    <row r="22" spans="2:10" s="9" customFormat="1" x14ac:dyDescent="0.3">
      <c r="B22" s="28"/>
      <c r="C22" s="93" t="s">
        <v>14</v>
      </c>
      <c r="D22" s="94">
        <f>SUM(D20:D21)</f>
        <v>1200</v>
      </c>
      <c r="E22" s="94">
        <f>SUM(E20:E21)</f>
        <v>1200</v>
      </c>
      <c r="F22" s="94">
        <f>SUM(F20:F21)</f>
        <v>1200</v>
      </c>
      <c r="G22" s="94">
        <f>SUM(G20:G21)</f>
        <v>1200</v>
      </c>
      <c r="H22" s="94">
        <f>SUM(H20:H21)</f>
        <v>1200</v>
      </c>
      <c r="I22" s="90"/>
      <c r="J22" s="94">
        <f>SUM(J20:J21)</f>
        <v>6000</v>
      </c>
    </row>
    <row r="23" spans="2:10" s="9" customFormat="1" x14ac:dyDescent="0.3">
      <c r="B23" s="28"/>
      <c r="C23" s="95" t="s">
        <v>34</v>
      </c>
      <c r="D23" s="88"/>
      <c r="E23" s="97"/>
      <c r="F23" s="97"/>
      <c r="G23" s="97"/>
      <c r="H23" s="97"/>
      <c r="I23" s="90"/>
      <c r="J23" s="88" t="s">
        <v>20</v>
      </c>
    </row>
    <row r="24" spans="2:10" s="9" customFormat="1" x14ac:dyDescent="0.3">
      <c r="B24" s="28"/>
      <c r="C24" s="87" t="s">
        <v>89</v>
      </c>
      <c r="D24" s="88"/>
      <c r="E24" s="97"/>
      <c r="F24" s="97"/>
      <c r="G24" s="97"/>
      <c r="H24" s="97"/>
      <c r="I24" s="90"/>
      <c r="J24" s="88">
        <f>SUM(D24:H24)</f>
        <v>0</v>
      </c>
    </row>
    <row r="25" spans="2:10" s="9" customFormat="1" x14ac:dyDescent="0.3">
      <c r="B25" s="28" t="s">
        <v>35</v>
      </c>
      <c r="D25" s="96" t="s">
        <v>31</v>
      </c>
      <c r="E25" s="97"/>
      <c r="F25" s="97"/>
      <c r="G25" s="97"/>
      <c r="H25" s="97"/>
      <c r="I25" s="90"/>
      <c r="J25" s="88">
        <f t="shared" ref="J25:J35" si="3">SUM(D25:H25)</f>
        <v>0</v>
      </c>
    </row>
    <row r="26" spans="2:10" s="9" customFormat="1" x14ac:dyDescent="0.3">
      <c r="B26" s="28"/>
      <c r="C26" s="93" t="s">
        <v>15</v>
      </c>
      <c r="D26" s="99">
        <f>SUM(D24:D25)</f>
        <v>0</v>
      </c>
      <c r="E26" s="99">
        <f t="shared" ref="E26:H26" si="4">SUM(E24:E25)</f>
        <v>0</v>
      </c>
      <c r="F26" s="99">
        <f t="shared" si="4"/>
        <v>0</v>
      </c>
      <c r="G26" s="99">
        <f t="shared" si="4"/>
        <v>0</v>
      </c>
      <c r="H26" s="99">
        <f t="shared" si="4"/>
        <v>0</v>
      </c>
      <c r="I26" s="90"/>
      <c r="J26" s="94">
        <f>SUM(J24:J25)</f>
        <v>0</v>
      </c>
    </row>
    <row r="27" spans="2:10" s="9" customFormat="1" x14ac:dyDescent="0.3">
      <c r="B27" s="28"/>
      <c r="C27" s="95" t="s">
        <v>36</v>
      </c>
      <c r="D27" s="96" t="s">
        <v>31</v>
      </c>
      <c r="E27" s="97"/>
      <c r="F27" s="97"/>
      <c r="G27" s="97"/>
      <c r="H27" s="97"/>
      <c r="I27" s="90"/>
      <c r="J27" s="88"/>
    </row>
    <row r="28" spans="2:10" s="9" customFormat="1" x14ac:dyDescent="0.3">
      <c r="B28" s="28"/>
      <c r="C28" s="87" t="s">
        <v>89</v>
      </c>
      <c r="D28" s="88"/>
      <c r="E28" s="88"/>
      <c r="F28" s="88"/>
      <c r="G28" s="88"/>
      <c r="H28" s="88"/>
      <c r="I28" s="89"/>
      <c r="J28" s="88">
        <f t="shared" si="3"/>
        <v>0</v>
      </c>
    </row>
    <row r="29" spans="2:10" s="9" customFormat="1" x14ac:dyDescent="0.3">
      <c r="B29" s="28"/>
      <c r="C29" s="87"/>
      <c r="D29" s="88"/>
      <c r="E29" s="92"/>
      <c r="F29" s="92"/>
      <c r="G29" s="92"/>
      <c r="H29" s="92"/>
      <c r="I29" s="90"/>
      <c r="J29" s="88">
        <f t="shared" si="3"/>
        <v>0</v>
      </c>
    </row>
    <row r="30" spans="2:10" s="9" customFormat="1" x14ac:dyDescent="0.3">
      <c r="B30" s="28"/>
      <c r="C30" s="93" t="s">
        <v>16</v>
      </c>
      <c r="D30" s="94">
        <f>SUM(D28:D29)</f>
        <v>0</v>
      </c>
      <c r="E30" s="94">
        <f t="shared" ref="E30:H30" si="5">SUM(E28:E29)</f>
        <v>0</v>
      </c>
      <c r="F30" s="94">
        <f t="shared" si="5"/>
        <v>0</v>
      </c>
      <c r="G30" s="94">
        <f t="shared" si="5"/>
        <v>0</v>
      </c>
      <c r="H30" s="94">
        <f t="shared" si="5"/>
        <v>0</v>
      </c>
      <c r="I30" s="90"/>
      <c r="J30" s="94">
        <f>SUM(J28:J29)</f>
        <v>0</v>
      </c>
    </row>
    <row r="31" spans="2:10" s="9" customFormat="1" x14ac:dyDescent="0.3">
      <c r="B31" s="28"/>
      <c r="C31" s="95" t="s">
        <v>37</v>
      </c>
      <c r="D31" s="96" t="s">
        <v>31</v>
      </c>
      <c r="E31" s="97"/>
      <c r="F31" s="97"/>
      <c r="G31" s="97"/>
      <c r="H31" s="97"/>
      <c r="I31" s="90"/>
      <c r="J31" s="88"/>
    </row>
    <row r="32" spans="2:10" s="9" customFormat="1" x14ac:dyDescent="0.3">
      <c r="B32" s="28"/>
      <c r="C32" s="87" t="s">
        <v>80</v>
      </c>
      <c r="D32" s="88">
        <v>50000</v>
      </c>
      <c r="E32" s="88">
        <v>50000</v>
      </c>
      <c r="F32" s="88">
        <v>50000</v>
      </c>
      <c r="G32" s="88">
        <v>50000</v>
      </c>
      <c r="H32" s="88">
        <v>50000</v>
      </c>
      <c r="I32" s="89"/>
      <c r="J32" s="88">
        <f t="shared" si="3"/>
        <v>250000</v>
      </c>
    </row>
    <row r="33" spans="2:10" s="9" customFormat="1" x14ac:dyDescent="0.3">
      <c r="B33" s="28"/>
      <c r="C33" s="87" t="s">
        <v>82</v>
      </c>
      <c r="D33" s="88">
        <v>437500</v>
      </c>
      <c r="E33" s="88">
        <v>437500</v>
      </c>
      <c r="F33" s="88">
        <v>437500</v>
      </c>
      <c r="G33" s="88">
        <v>437500</v>
      </c>
      <c r="H33" s="88">
        <v>437500</v>
      </c>
      <c r="I33" s="89"/>
      <c r="J33" s="88">
        <f t="shared" si="3"/>
        <v>2187500</v>
      </c>
    </row>
    <row r="34" spans="2:10" s="9" customFormat="1" x14ac:dyDescent="0.3">
      <c r="B34" s="28"/>
      <c r="C34" s="87" t="s">
        <v>83</v>
      </c>
      <c r="D34" s="88">
        <v>375000</v>
      </c>
      <c r="E34" s="88">
        <v>375000</v>
      </c>
      <c r="F34" s="88">
        <v>375000</v>
      </c>
      <c r="G34" s="88">
        <v>375000</v>
      </c>
      <c r="H34" s="88">
        <v>375000</v>
      </c>
      <c r="I34" s="89"/>
      <c r="J34" s="88">
        <f t="shared" si="3"/>
        <v>1875000</v>
      </c>
    </row>
    <row r="35" spans="2:10" s="9" customFormat="1" x14ac:dyDescent="0.3">
      <c r="B35" s="28"/>
      <c r="C35" s="87" t="s">
        <v>84</v>
      </c>
      <c r="D35" s="88">
        <v>637500</v>
      </c>
      <c r="E35" s="88">
        <v>637500</v>
      </c>
      <c r="F35" s="88">
        <v>637500</v>
      </c>
      <c r="G35" s="88">
        <v>637500</v>
      </c>
      <c r="H35" s="88">
        <v>637500</v>
      </c>
      <c r="I35" s="90"/>
      <c r="J35" s="88">
        <f t="shared" si="3"/>
        <v>3187500</v>
      </c>
    </row>
    <row r="36" spans="2:10" s="9" customFormat="1" x14ac:dyDescent="0.3">
      <c r="B36" s="28"/>
      <c r="C36" s="93" t="s">
        <v>17</v>
      </c>
      <c r="D36" s="94">
        <f>SUM(D32:D35)</f>
        <v>1500000</v>
      </c>
      <c r="E36" s="94">
        <f t="shared" ref="E36:H36" si="6">SUM(E32:E35)</f>
        <v>1500000</v>
      </c>
      <c r="F36" s="94">
        <f t="shared" si="6"/>
        <v>1500000</v>
      </c>
      <c r="G36" s="94">
        <f t="shared" si="6"/>
        <v>1500000</v>
      </c>
      <c r="H36" s="94">
        <f t="shared" si="6"/>
        <v>1500000</v>
      </c>
      <c r="I36" s="90"/>
      <c r="J36" s="94">
        <f>SUM(J32:J35)</f>
        <v>7500000</v>
      </c>
    </row>
    <row r="37" spans="2:10" s="9" customFormat="1" x14ac:dyDescent="0.3">
      <c r="B37" s="28"/>
      <c r="C37" s="95" t="s">
        <v>38</v>
      </c>
      <c r="D37" s="96" t="s">
        <v>31</v>
      </c>
      <c r="E37" s="97"/>
      <c r="F37" s="97"/>
      <c r="G37" s="97"/>
      <c r="H37" s="97"/>
      <c r="I37" s="90"/>
      <c r="J37" s="88"/>
    </row>
    <row r="38" spans="2:10" s="9" customFormat="1" x14ac:dyDescent="0.3">
      <c r="B38" s="28"/>
      <c r="C38" s="87" t="s">
        <v>77</v>
      </c>
      <c r="D38" s="88">
        <v>80000</v>
      </c>
      <c r="E38" s="88">
        <v>80000</v>
      </c>
      <c r="F38" s="88">
        <v>80000</v>
      </c>
      <c r="G38" s="88">
        <v>80000</v>
      </c>
      <c r="H38" s="88">
        <v>80000</v>
      </c>
      <c r="I38" s="90"/>
      <c r="J38" s="88">
        <f>SUM(D38:H38)</f>
        <v>400000</v>
      </c>
    </row>
    <row r="39" spans="2:10" s="9" customFormat="1" x14ac:dyDescent="0.3">
      <c r="B39" s="28"/>
      <c r="C39" s="87" t="s">
        <v>76</v>
      </c>
      <c r="D39" s="88">
        <v>80000</v>
      </c>
      <c r="E39" s="88">
        <v>80000</v>
      </c>
      <c r="F39" s="88">
        <v>80000</v>
      </c>
      <c r="G39" s="88">
        <v>80000</v>
      </c>
      <c r="H39" s="88">
        <v>80000</v>
      </c>
      <c r="I39" s="90"/>
      <c r="J39" s="88">
        <f t="shared" ref="J39:J43" si="7">SUM(D39:H39)</f>
        <v>400000</v>
      </c>
    </row>
    <row r="40" spans="2:10" s="9" customFormat="1" x14ac:dyDescent="0.3">
      <c r="B40" s="28"/>
      <c r="C40" s="106" t="s">
        <v>75</v>
      </c>
      <c r="D40" s="107">
        <v>118000</v>
      </c>
      <c r="E40" s="107">
        <v>118000</v>
      </c>
      <c r="F40" s="107">
        <v>118000</v>
      </c>
      <c r="G40" s="107">
        <v>118000</v>
      </c>
      <c r="H40" s="107">
        <v>118000</v>
      </c>
      <c r="I40" s="90"/>
      <c r="J40" s="88">
        <f t="shared" si="7"/>
        <v>590000</v>
      </c>
    </row>
    <row r="41" spans="2:10" s="9" customFormat="1" x14ac:dyDescent="0.3">
      <c r="B41" s="28"/>
      <c r="C41" s="87" t="s">
        <v>78</v>
      </c>
      <c r="D41" s="88">
        <v>18000</v>
      </c>
      <c r="E41" s="88">
        <v>18000</v>
      </c>
      <c r="F41" s="88">
        <v>18000</v>
      </c>
      <c r="G41" s="88">
        <v>18000</v>
      </c>
      <c r="H41" s="88">
        <v>18000</v>
      </c>
      <c r="I41" s="90"/>
      <c r="J41" s="88">
        <f t="shared" si="7"/>
        <v>90000</v>
      </c>
    </row>
    <row r="42" spans="2:10" s="9" customFormat="1" x14ac:dyDescent="0.3">
      <c r="B42" s="28"/>
      <c r="C42" s="87" t="s">
        <v>79</v>
      </c>
      <c r="D42" s="88">
        <v>18000</v>
      </c>
      <c r="E42" s="88">
        <v>18000</v>
      </c>
      <c r="F42" s="88">
        <v>18000</v>
      </c>
      <c r="G42" s="88">
        <v>18000</v>
      </c>
      <c r="H42" s="88">
        <v>18000</v>
      </c>
      <c r="I42" s="90"/>
      <c r="J42" s="88">
        <f t="shared" si="7"/>
        <v>90000</v>
      </c>
    </row>
    <row r="43" spans="2:10" s="9" customFormat="1" ht="28.8" x14ac:dyDescent="0.3">
      <c r="B43" s="28"/>
      <c r="C43" s="87" t="s">
        <v>91</v>
      </c>
      <c r="D43" s="88">
        <v>18000</v>
      </c>
      <c r="E43" s="88">
        <v>18000</v>
      </c>
      <c r="F43" s="88">
        <v>18000</v>
      </c>
      <c r="G43" s="88">
        <v>18000</v>
      </c>
      <c r="H43" s="88">
        <v>18000</v>
      </c>
      <c r="I43" s="90"/>
      <c r="J43" s="88">
        <f t="shared" si="7"/>
        <v>90000</v>
      </c>
    </row>
    <row r="44" spans="2:10" s="9" customFormat="1" x14ac:dyDescent="0.3">
      <c r="B44" s="30"/>
      <c r="C44" s="93" t="s">
        <v>18</v>
      </c>
      <c r="D44" s="94">
        <f>SUM(D38:D43)</f>
        <v>332000</v>
      </c>
      <c r="E44" s="94">
        <f>SUM(E38:E43)</f>
        <v>332000</v>
      </c>
      <c r="F44" s="94">
        <f>SUM(F38:F43)</f>
        <v>332000</v>
      </c>
      <c r="G44" s="94">
        <f>SUM(G38:G43)</f>
        <v>332000</v>
      </c>
      <c r="H44" s="94">
        <f>SUM(H38:H43)</f>
        <v>332000</v>
      </c>
      <c r="I44" s="90"/>
      <c r="J44" s="94">
        <f>SUM(J38:J43)</f>
        <v>1660000</v>
      </c>
    </row>
    <row r="45" spans="2:10" s="9" customFormat="1" x14ac:dyDescent="0.3">
      <c r="B45" s="30"/>
      <c r="C45" s="93" t="s">
        <v>19</v>
      </c>
      <c r="D45" s="94">
        <f>SUM(D44,D36,D30,D26,D22,D18,D12)</f>
        <v>1883370.753216</v>
      </c>
      <c r="E45" s="94">
        <f>SUM(E44,E36,E30,E26,E22,E18,E12)</f>
        <v>1883370.753216</v>
      </c>
      <c r="F45" s="94">
        <f>SUM(F44,F36,F30,F26,F22,F18,F12)</f>
        <v>1883370.753216</v>
      </c>
      <c r="G45" s="94">
        <f>SUM(G44,G36,G30,G26,G22,G18,G12)</f>
        <v>1883370.753216</v>
      </c>
      <c r="H45" s="94">
        <f>SUM(H44,H36,H30,H26,H22,H18,H12)</f>
        <v>1883370.753216</v>
      </c>
      <c r="I45" s="90"/>
      <c r="J45" s="94">
        <f>SUM(D45:H45)</f>
        <v>9416853.7660799995</v>
      </c>
    </row>
    <row r="46" spans="2:10" s="9" customFormat="1" x14ac:dyDescent="0.3">
      <c r="B46" s="29"/>
      <c r="C46" s="100"/>
      <c r="D46" s="100"/>
      <c r="E46" s="100"/>
      <c r="F46" s="100"/>
      <c r="G46" s="100"/>
      <c r="H46" s="100"/>
      <c r="I46" s="100"/>
      <c r="J46" s="100" t="s">
        <v>20</v>
      </c>
    </row>
    <row r="47" spans="2:10" s="9" customFormat="1" ht="28.8" x14ac:dyDescent="0.3">
      <c r="B47" s="83" t="s">
        <v>39</v>
      </c>
      <c r="C47" s="101" t="s">
        <v>39</v>
      </c>
      <c r="D47" s="102"/>
      <c r="E47" s="102"/>
      <c r="F47" s="102"/>
      <c r="G47" s="102"/>
      <c r="H47" s="102"/>
      <c r="I47" s="100"/>
      <c r="J47" s="102" t="s">
        <v>20</v>
      </c>
    </row>
    <row r="48" spans="2:10" s="9" customFormat="1" x14ac:dyDescent="0.3">
      <c r="B48" s="28"/>
      <c r="C48" s="87" t="s">
        <v>81</v>
      </c>
      <c r="D48" s="103">
        <f>(D12+D18)*0.1</f>
        <v>5017.0753216000003</v>
      </c>
      <c r="E48" s="103">
        <f t="shared" ref="E48:H48" si="8">(E12+E18)*0.1</f>
        <v>5017.0753216000003</v>
      </c>
      <c r="F48" s="103">
        <f t="shared" si="8"/>
        <v>5017.0753216000003</v>
      </c>
      <c r="G48" s="103">
        <f t="shared" si="8"/>
        <v>5017.0753216000003</v>
      </c>
      <c r="H48" s="103">
        <f t="shared" si="8"/>
        <v>5017.0753216000003</v>
      </c>
      <c r="I48" s="90"/>
      <c r="J48" s="88">
        <f>SUM(D48:H48)</f>
        <v>25085.376608000002</v>
      </c>
    </row>
    <row r="49" spans="2:10" s="9" customFormat="1" x14ac:dyDescent="0.3">
      <c r="B49" s="28"/>
      <c r="C49" s="87"/>
      <c r="D49" s="96"/>
      <c r="E49" s="97"/>
      <c r="F49" s="97"/>
      <c r="G49" s="97"/>
      <c r="H49" s="97"/>
      <c r="I49" s="90"/>
      <c r="J49" s="88">
        <f t="shared" ref="J49" si="9">SUM(D49:H49)</f>
        <v>0</v>
      </c>
    </row>
    <row r="50" spans="2:10" s="9" customFormat="1" x14ac:dyDescent="0.3">
      <c r="B50" s="30"/>
      <c r="C50" s="93" t="s">
        <v>21</v>
      </c>
      <c r="D50" s="94">
        <f>SUM(D48:D49)</f>
        <v>5017.0753216000003</v>
      </c>
      <c r="E50" s="94">
        <f t="shared" ref="E50:H50" si="10">SUM(E48:E49)</f>
        <v>5017.0753216000003</v>
      </c>
      <c r="F50" s="94">
        <f t="shared" si="10"/>
        <v>5017.0753216000003</v>
      </c>
      <c r="G50" s="94">
        <f t="shared" si="10"/>
        <v>5017.0753216000003</v>
      </c>
      <c r="H50" s="94">
        <f t="shared" si="10"/>
        <v>5017.0753216000003</v>
      </c>
      <c r="I50" s="90"/>
      <c r="J50" s="94">
        <f>SUM(J48:J49)</f>
        <v>25085.376608000002</v>
      </c>
    </row>
    <row r="51" spans="2:10" s="9" customFormat="1" ht="15" thickBot="1" x14ac:dyDescent="0.35">
      <c r="B51" s="29"/>
      <c r="C51" s="100"/>
      <c r="D51" s="100"/>
      <c r="E51" s="100"/>
      <c r="F51" s="100"/>
      <c r="G51" s="100"/>
      <c r="H51" s="100"/>
      <c r="I51" s="100"/>
      <c r="J51" s="100" t="s">
        <v>20</v>
      </c>
    </row>
    <row r="52" spans="2:10" s="6" customFormat="1" ht="29.4" thickBot="1" x14ac:dyDescent="0.35">
      <c r="B52" s="24" t="s">
        <v>22</v>
      </c>
      <c r="C52" s="104"/>
      <c r="D52" s="105">
        <f>SUM(D50,D45)</f>
        <v>1888387.8285376001</v>
      </c>
      <c r="E52" s="105">
        <f t="shared" ref="E52:H52" si="11">SUM(E50,E45)</f>
        <v>1888387.8285376001</v>
      </c>
      <c r="F52" s="105">
        <f t="shared" si="11"/>
        <v>1888387.8285376001</v>
      </c>
      <c r="G52" s="105">
        <f t="shared" si="11"/>
        <v>1888387.8285376001</v>
      </c>
      <c r="H52" s="105">
        <f t="shared" si="11"/>
        <v>1888387.8285376001</v>
      </c>
      <c r="I52" s="90"/>
      <c r="J52" s="105">
        <f>SUM(J50,J45)</f>
        <v>9441939.1426879987</v>
      </c>
    </row>
    <row r="53" spans="2:10" x14ac:dyDescent="0.3">
      <c r="B53" s="11"/>
    </row>
    <row r="54" spans="2:10" x14ac:dyDescent="0.3">
      <c r="B54" s="11"/>
    </row>
    <row r="55" spans="2:10" x14ac:dyDescent="0.3">
      <c r="B55" s="11"/>
    </row>
    <row r="56" spans="2:10" x14ac:dyDescent="0.3">
      <c r="B56" s="11"/>
    </row>
    <row r="57" spans="2:10" x14ac:dyDescent="0.3">
      <c r="B57" s="11"/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</sheetData>
  <pageMargins left="0.7" right="0.7" top="0.75" bottom="0.75" header="0.3" footer="0.3"/>
  <pageSetup scale="73" fitToHeight="0" orientation="portrait" r:id="rId1"/>
  <ignoredErrors>
    <ignoredError sqref="J28 J32:J34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74"/>
  <sheetViews>
    <sheetView showGridLines="0" zoomScale="85" zoomScaleNormal="85" workbookViewId="0">
      <pane xSplit="3" ySplit="6" topLeftCell="D3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55" sqref="C54:H55"/>
    </sheetView>
  </sheetViews>
  <sheetFormatPr defaultColWidth="9.33203125" defaultRowHeight="14.4" x14ac:dyDescent="0.3"/>
  <cols>
    <col min="1" max="1" width="3.33203125" style="8" customWidth="1"/>
    <col min="2" max="2" width="9.6640625" style="8" customWidth="1"/>
    <col min="3" max="3" width="44.44140625" style="8" customWidth="1"/>
    <col min="4" max="4" width="12.6640625" style="11" customWidth="1"/>
    <col min="5" max="5" width="12.44140625" style="3" customWidth="1"/>
    <col min="6" max="7" width="12.6640625" style="8" customWidth="1"/>
    <col min="8" max="8" width="13.44140625" style="3" customWidth="1"/>
    <col min="9" max="9" width="0.6640625" style="12" customWidth="1"/>
    <col min="10" max="10" width="14.4414062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49" si="5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1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3">
      <c r="B38" s="28"/>
      <c r="C38" s="71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3">
      <c r="B39" s="28"/>
      <c r="C39" s="71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3">
      <c r="B40" s="28"/>
      <c r="C40" s="70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3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5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12"/>
      <c r="J46" s="20">
        <f t="shared" si="5"/>
        <v>0</v>
      </c>
    </row>
    <row r="47" spans="2:10" s="9" customFormat="1" x14ac:dyDescent="0.3">
      <c r="B47" s="28"/>
      <c r="C47" s="31"/>
      <c r="D47" s="20"/>
      <c r="E47" s="20"/>
      <c r="F47" s="20"/>
      <c r="G47" s="20"/>
      <c r="H47" s="20"/>
      <c r="I47" s="12"/>
      <c r="J47" s="20">
        <f t="shared" si="5"/>
        <v>0</v>
      </c>
    </row>
    <row r="48" spans="2:10" s="9" customFormat="1" x14ac:dyDescent="0.3">
      <c r="B48" s="28"/>
      <c r="C48" s="31"/>
      <c r="D48" s="20"/>
      <c r="E48" s="20"/>
      <c r="F48" s="20"/>
      <c r="G48" s="20"/>
      <c r="H48" s="20"/>
      <c r="I48" s="12"/>
      <c r="J48" s="20">
        <f t="shared" si="5"/>
        <v>0</v>
      </c>
    </row>
    <row r="49" spans="2:10" s="9" customFormat="1" x14ac:dyDescent="0.3">
      <c r="B49" s="28"/>
      <c r="C49" s="31"/>
      <c r="D49" s="20"/>
      <c r="E49" s="20"/>
      <c r="F49" s="20"/>
      <c r="G49" s="20"/>
      <c r="H49" s="20"/>
      <c r="I49" s="12"/>
      <c r="J49" s="20">
        <f t="shared" si="5"/>
        <v>0</v>
      </c>
    </row>
    <row r="50" spans="2:10" s="9" customFormat="1" x14ac:dyDescent="0.3">
      <c r="B50" s="30"/>
      <c r="C50" s="31"/>
      <c r="D50" s="20"/>
      <c r="E50" s="20"/>
      <c r="F50" s="20"/>
      <c r="G50" s="20"/>
      <c r="H50" s="20"/>
      <c r="I50" s="12"/>
      <c r="J50" s="20">
        <f t="shared" ref="J50" si="9">SUM(D50:H50)</f>
        <v>0</v>
      </c>
    </row>
    <row r="51" spans="2:10" s="9" customFormat="1" x14ac:dyDescent="0.3">
      <c r="B51" s="30"/>
      <c r="C51" s="14" t="s">
        <v>18</v>
      </c>
      <c r="D51" s="21">
        <f>SUM(D44:D50)</f>
        <v>0</v>
      </c>
      <c r="E51" s="21">
        <f t="shared" ref="E51:G51" si="10">SUM(E44:E50)</f>
        <v>0</v>
      </c>
      <c r="F51" s="21">
        <f>SUM(F44:F50)</f>
        <v>0</v>
      </c>
      <c r="G51" s="21">
        <f t="shared" si="10"/>
        <v>0</v>
      </c>
      <c r="H51" s="21">
        <f>SUM(H44:H50)</f>
        <v>0</v>
      </c>
      <c r="I51" s="12"/>
      <c r="J51" s="21">
        <f>SUM(J44:J50)</f>
        <v>0</v>
      </c>
    </row>
    <row r="52" spans="2:10" s="9" customFormat="1" x14ac:dyDescent="0.3">
      <c r="B52" s="30"/>
      <c r="C52" s="14" t="s">
        <v>19</v>
      </c>
      <c r="D52" s="21">
        <f>SUM(D51,D42,D35,D31,D27,D16,D11)</f>
        <v>0</v>
      </c>
      <c r="E52" s="21">
        <f>SUM(E51,E42,E35,E31,E27,E16,E11)</f>
        <v>0</v>
      </c>
      <c r="F52" s="21">
        <f>SUM(F51,F42,F35,F31,F27,F16,F11)</f>
        <v>0</v>
      </c>
      <c r="G52" s="21">
        <f>SUM(G51,G42,G35,G31,G27,G16,G11)</f>
        <v>0</v>
      </c>
      <c r="H52" s="21">
        <f>SUM(H51,H42,H35,H31,H27,H16,H11)</f>
        <v>0</v>
      </c>
      <c r="I52" s="12"/>
      <c r="J52" s="21">
        <f>SUM(D52:H52)</f>
        <v>0</v>
      </c>
    </row>
    <row r="53" spans="2:10" s="9" customFormat="1" x14ac:dyDescent="0.3">
      <c r="B53" s="29"/>
      <c r="J53" s="9" t="s">
        <v>20</v>
      </c>
    </row>
    <row r="54" spans="2:10" s="9" customFormat="1" x14ac:dyDescent="0.3">
      <c r="B54" s="27" t="s">
        <v>39</v>
      </c>
      <c r="C54" s="22"/>
      <c r="D54" s="23"/>
      <c r="E54" s="23"/>
      <c r="F54" s="23"/>
      <c r="G54" s="23"/>
      <c r="H54" s="23"/>
      <c r="J54" s="23" t="s">
        <v>20</v>
      </c>
    </row>
    <row r="55" spans="2:10" s="9" customFormat="1" x14ac:dyDescent="0.3">
      <c r="B55" s="28"/>
      <c r="C55" s="31"/>
      <c r="D55" s="84"/>
      <c r="E55" s="84"/>
      <c r="F55" s="84"/>
      <c r="G55" s="84"/>
      <c r="H55" s="84"/>
      <c r="I55" s="12"/>
      <c r="J55" s="20">
        <f>SUM(D55:H55)</f>
        <v>0</v>
      </c>
    </row>
    <row r="56" spans="2:10" s="9" customFormat="1" x14ac:dyDescent="0.3">
      <c r="B56" s="28"/>
      <c r="C56" s="31"/>
      <c r="D56" s="18"/>
      <c r="E56" s="15"/>
      <c r="F56" s="15"/>
      <c r="G56" s="15"/>
      <c r="H56" s="15"/>
      <c r="I56" s="12"/>
      <c r="J56" s="20">
        <f t="shared" ref="J56:J57" si="11">SUM(D56:H56)</f>
        <v>0</v>
      </c>
    </row>
    <row r="57" spans="2:10" s="9" customFormat="1" x14ac:dyDescent="0.3">
      <c r="B57" s="30"/>
      <c r="C57" s="14" t="s">
        <v>21</v>
      </c>
      <c r="D57" s="21">
        <f>SUM(D55:D56)</f>
        <v>0</v>
      </c>
      <c r="E57" s="21">
        <f t="shared" ref="E57:H57" si="12">SUM(E55:E56)</f>
        <v>0</v>
      </c>
      <c r="F57" s="21">
        <f t="shared" si="12"/>
        <v>0</v>
      </c>
      <c r="G57" s="21">
        <f t="shared" si="12"/>
        <v>0</v>
      </c>
      <c r="H57" s="21">
        <f t="shared" si="12"/>
        <v>0</v>
      </c>
      <c r="I57" s="12"/>
      <c r="J57" s="21">
        <f t="shared" si="11"/>
        <v>0</v>
      </c>
    </row>
    <row r="58" spans="2:10" s="9" customFormat="1" ht="15" thickBot="1" x14ac:dyDescent="0.35">
      <c r="B58" s="29"/>
      <c r="J58" s="9" t="s">
        <v>20</v>
      </c>
    </row>
    <row r="59" spans="2:10" s="6" customFormat="1" ht="29.4" thickBot="1" x14ac:dyDescent="0.35">
      <c r="B59" s="24" t="s">
        <v>22</v>
      </c>
      <c r="C59" s="24"/>
      <c r="D59" s="25">
        <f>SUM(D57,D52)</f>
        <v>0</v>
      </c>
      <c r="E59" s="25">
        <f t="shared" ref="E59:H59" si="13">SUM(E57,E52)</f>
        <v>0</v>
      </c>
      <c r="F59" s="25">
        <f t="shared" si="13"/>
        <v>0</v>
      </c>
      <c r="G59" s="25">
        <f t="shared" si="13"/>
        <v>0</v>
      </c>
      <c r="H59" s="25">
        <f t="shared" si="13"/>
        <v>0</v>
      </c>
      <c r="I59" s="12">
        <f>SUM(I57,I52)</f>
        <v>0</v>
      </c>
      <c r="J59" s="25">
        <f>SUM(J57,J52)</f>
        <v>0</v>
      </c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  <row r="74" spans="2:2" x14ac:dyDescent="0.3">
      <c r="B74" s="11"/>
    </row>
  </sheetData>
  <pageMargins left="0.7" right="0.7" top="0.75" bottom="0.75" header="0.3" footer="0.3"/>
  <pageSetup scale="89" fitToHeight="0" orientation="landscape" r:id="rId1"/>
  <ignoredErrors>
    <ignoredError sqref="J8 J20:J26 J33 J44:J4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X74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8" sqref="C8:H9"/>
    </sheetView>
  </sheetViews>
  <sheetFormatPr defaultColWidth="9.33203125" defaultRowHeight="14.4" x14ac:dyDescent="0.3"/>
  <cols>
    <col min="1" max="1" width="3.33203125" style="8" customWidth="1"/>
    <col min="2" max="2" width="10.6640625" style="8" customWidth="1"/>
    <col min="3" max="3" width="45.5546875" style="8" customWidth="1"/>
    <col min="4" max="4" width="12.6640625" style="11" customWidth="1"/>
    <col min="5" max="5" width="12.5546875" style="3" customWidth="1"/>
    <col min="6" max="7" width="12.44140625" style="8" customWidth="1"/>
    <col min="8" max="8" width="12.5546875" style="3" customWidth="1"/>
    <col min="9" max="9" width="0.6640625" style="12" customWidth="1"/>
    <col min="10" max="10" width="13.554687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6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2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1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3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>SUM(D45:H45)</f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12"/>
      <c r="J46" s="20">
        <f t="shared" ref="J46:J49" si="10">SUM(D46:H46)</f>
        <v>0</v>
      </c>
    </row>
    <row r="47" spans="2:10" s="9" customFormat="1" x14ac:dyDescent="0.3">
      <c r="B47" s="28"/>
      <c r="C47" s="31"/>
      <c r="D47" s="20"/>
      <c r="E47" s="20"/>
      <c r="F47" s="20"/>
      <c r="G47" s="20"/>
      <c r="H47" s="20"/>
      <c r="I47" s="12"/>
      <c r="J47" s="20">
        <f t="shared" si="10"/>
        <v>0</v>
      </c>
    </row>
    <row r="48" spans="2:10" s="9" customFormat="1" x14ac:dyDescent="0.3">
      <c r="B48" s="28"/>
      <c r="C48" s="31"/>
      <c r="D48" s="20"/>
      <c r="E48" s="20"/>
      <c r="F48" s="20"/>
      <c r="G48" s="20"/>
      <c r="H48" s="20"/>
      <c r="I48" s="12"/>
      <c r="J48" s="20">
        <f t="shared" si="10"/>
        <v>0</v>
      </c>
    </row>
    <row r="49" spans="2:10" s="9" customFormat="1" x14ac:dyDescent="0.3">
      <c r="B49" s="28"/>
      <c r="C49" s="31"/>
      <c r="D49" s="20"/>
      <c r="E49" s="20"/>
      <c r="F49" s="20"/>
      <c r="G49" s="20"/>
      <c r="H49" s="20"/>
      <c r="I49" s="12"/>
      <c r="J49" s="20">
        <f t="shared" si="10"/>
        <v>0</v>
      </c>
    </row>
    <row r="50" spans="2:10" s="9" customFormat="1" x14ac:dyDescent="0.3">
      <c r="B50" s="30"/>
      <c r="C50" s="31"/>
      <c r="D50" s="20"/>
      <c r="E50" s="20"/>
      <c r="F50" s="20"/>
      <c r="G50" s="20"/>
      <c r="H50" s="20"/>
      <c r="I50" s="12"/>
      <c r="J50" s="20">
        <f t="shared" ref="J50" si="11">SUM(D50:H50)</f>
        <v>0</v>
      </c>
    </row>
    <row r="51" spans="2:10" s="9" customFormat="1" x14ac:dyDescent="0.3">
      <c r="B51" s="30"/>
      <c r="C51" s="14" t="s">
        <v>18</v>
      </c>
      <c r="D51" s="21">
        <f>SUM(D44:D50)</f>
        <v>0</v>
      </c>
      <c r="E51" s="21">
        <f t="shared" ref="E51:H51" si="12">SUM(E44:E50)</f>
        <v>0</v>
      </c>
      <c r="F51" s="21">
        <f t="shared" si="12"/>
        <v>0</v>
      </c>
      <c r="G51" s="21">
        <f t="shared" si="12"/>
        <v>0</v>
      </c>
      <c r="H51" s="21">
        <f t="shared" si="12"/>
        <v>0</v>
      </c>
      <c r="I51" s="12"/>
      <c r="J51" s="21">
        <f>SUM(J44:J50)</f>
        <v>0</v>
      </c>
    </row>
    <row r="52" spans="2:10" s="9" customFormat="1" x14ac:dyDescent="0.3">
      <c r="B52" s="30"/>
      <c r="C52" s="14" t="s">
        <v>19</v>
      </c>
      <c r="D52" s="21">
        <f>SUM(D51,D42,D35,D31,D27,D16,D11)</f>
        <v>0</v>
      </c>
      <c r="E52" s="21">
        <f>SUM(E51,E42,E35,E31,E27,E16,E11)</f>
        <v>0</v>
      </c>
      <c r="F52" s="21">
        <f>SUM(F51,F42,F35,F31,F27,F16,F11)</f>
        <v>0</v>
      </c>
      <c r="G52" s="21">
        <f>SUM(G51,G42,G35,G31,G27,G16,G11)</f>
        <v>0</v>
      </c>
      <c r="H52" s="21">
        <f>SUM(H51,H42,H35,H31,H27,H16,H11)</f>
        <v>0</v>
      </c>
      <c r="I52" s="12"/>
      <c r="J52" s="21">
        <f t="shared" si="6"/>
        <v>0</v>
      </c>
    </row>
    <row r="53" spans="2:10" s="9" customFormat="1" x14ac:dyDescent="0.3">
      <c r="B53" s="29"/>
      <c r="J53" s="9" t="s">
        <v>20</v>
      </c>
    </row>
    <row r="54" spans="2:10" s="9" customFormat="1" ht="28.8" x14ac:dyDescent="0.3">
      <c r="B54" s="83" t="s">
        <v>39</v>
      </c>
      <c r="C54" s="22" t="s">
        <v>39</v>
      </c>
      <c r="D54" s="23"/>
      <c r="E54" s="23"/>
      <c r="F54" s="23"/>
      <c r="G54" s="23"/>
      <c r="H54" s="23"/>
      <c r="J54" s="23" t="s">
        <v>20</v>
      </c>
    </row>
    <row r="55" spans="2:10" s="9" customFormat="1" x14ac:dyDescent="0.3">
      <c r="B55" s="28"/>
      <c r="C55" s="31"/>
      <c r="D55" s="84"/>
      <c r="E55" s="84"/>
      <c r="F55" s="84"/>
      <c r="G55" s="84"/>
      <c r="H55" s="84"/>
      <c r="I55" s="12"/>
      <c r="J55" s="20">
        <f>SUM(D55:H55)</f>
        <v>0</v>
      </c>
    </row>
    <row r="56" spans="2:10" s="9" customFormat="1" x14ac:dyDescent="0.3">
      <c r="B56" s="28"/>
      <c r="C56" s="31"/>
      <c r="D56" s="18"/>
      <c r="E56" s="15"/>
      <c r="F56" s="15"/>
      <c r="G56" s="15"/>
      <c r="H56" s="15"/>
      <c r="I56" s="12"/>
      <c r="J56" s="20">
        <f t="shared" ref="J56:J57" si="13">SUM(D56:H56)</f>
        <v>0</v>
      </c>
    </row>
    <row r="57" spans="2:10" s="9" customFormat="1" x14ac:dyDescent="0.3">
      <c r="B57" s="30"/>
      <c r="C57" s="14" t="s">
        <v>21</v>
      </c>
      <c r="D57" s="21">
        <f>SUM(D55:D56)</f>
        <v>0</v>
      </c>
      <c r="E57" s="21">
        <f t="shared" ref="E57:H57" si="14">SUM(E55:E56)</f>
        <v>0</v>
      </c>
      <c r="F57" s="21">
        <f t="shared" si="14"/>
        <v>0</v>
      </c>
      <c r="G57" s="21">
        <f t="shared" si="14"/>
        <v>0</v>
      </c>
      <c r="H57" s="21">
        <f t="shared" si="14"/>
        <v>0</v>
      </c>
      <c r="I57" s="12"/>
      <c r="J57" s="21">
        <f t="shared" si="13"/>
        <v>0</v>
      </c>
    </row>
    <row r="58" spans="2:10" s="9" customFormat="1" ht="15" thickBot="1" x14ac:dyDescent="0.35">
      <c r="B58" s="29"/>
      <c r="J58" s="9" t="s">
        <v>20</v>
      </c>
    </row>
    <row r="59" spans="2:10" s="6" customFormat="1" ht="29.4" thickBot="1" x14ac:dyDescent="0.35">
      <c r="B59" s="24" t="s">
        <v>22</v>
      </c>
      <c r="C59" s="24"/>
      <c r="D59" s="25">
        <f>SUM(D57,D52)</f>
        <v>0</v>
      </c>
      <c r="E59" s="25">
        <f t="shared" ref="E59:J59" si="15">SUM(E57,E52)</f>
        <v>0</v>
      </c>
      <c r="F59" s="25">
        <f t="shared" si="15"/>
        <v>0</v>
      </c>
      <c r="G59" s="25">
        <f t="shared" si="15"/>
        <v>0</v>
      </c>
      <c r="H59" s="25">
        <f t="shared" si="15"/>
        <v>0</v>
      </c>
      <c r="I59" s="12">
        <f>SUM(I57,I52)</f>
        <v>0</v>
      </c>
      <c r="J59" s="25">
        <f t="shared" si="15"/>
        <v>0</v>
      </c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  <row r="74" spans="2:2" x14ac:dyDescent="0.3">
      <c r="B74" s="11"/>
    </row>
  </sheetData>
  <pageMargins left="0.7" right="0.7" top="0.75" bottom="0.75" header="0.3" footer="0.3"/>
  <pageSetup scale="89" fitToHeight="0" orientation="landscape" r:id="rId1"/>
  <ignoredErrors>
    <ignoredError sqref="J44:J45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46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style="8" customWidth="1"/>
    <col min="2" max="2" width="10" style="8" customWidth="1"/>
    <col min="3" max="3" width="46.6640625" style="8" customWidth="1"/>
    <col min="4" max="4" width="12.6640625" style="11" customWidth="1"/>
    <col min="5" max="5" width="12.44140625" style="3" customWidth="1"/>
    <col min="6" max="6" width="12.6640625" style="8" customWidth="1"/>
    <col min="7" max="7" width="12.44140625" style="8" customWidth="1"/>
    <col min="8" max="8" width="12.6640625" style="3" customWidth="1"/>
    <col min="9" max="9" width="0.6640625" style="12" customWidth="1"/>
    <col min="10" max="10" width="12.6640625" style="8" bestFit="1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6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 t="s">
        <v>35</v>
      </c>
      <c r="E19" s="16" t="s">
        <v>35</v>
      </c>
      <c r="F19" s="16" t="s">
        <v>35</v>
      </c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40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41</v>
      </c>
      <c r="D42" s="18" t="s">
        <v>31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3" t="s">
        <v>39</v>
      </c>
      <c r="C52" s="22" t="s">
        <v>39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style="8" customWidth="1"/>
    <col min="2" max="2" width="11.33203125" style="8" customWidth="1"/>
    <col min="3" max="3" width="46.44140625" style="8" customWidth="1"/>
    <col min="4" max="4" width="13.33203125" style="11" customWidth="1"/>
    <col min="5" max="5" width="13.33203125" style="3" customWidth="1"/>
    <col min="6" max="7" width="13.33203125" style="8" customWidth="1"/>
    <col min="8" max="8" width="12.6640625" style="3" customWidth="1"/>
    <col min="9" max="9" width="0.6640625" style="12" customWidth="1"/>
    <col min="10" max="10" width="14.554687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6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38</v>
      </c>
      <c r="D42" s="18" t="s">
        <v>31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3" t="s">
        <v>39</v>
      </c>
      <c r="C52" s="22" t="s">
        <v>39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X68"/>
  <sheetViews>
    <sheetView showGridLines="0" zoomScale="85" zoomScaleNormal="85" workbookViewId="0">
      <selection activeCell="N37" sqref="N37"/>
    </sheetView>
  </sheetViews>
  <sheetFormatPr defaultColWidth="9.33203125" defaultRowHeight="14.4" x14ac:dyDescent="0.3"/>
  <cols>
    <col min="1" max="1" width="3.33203125" style="8" customWidth="1"/>
    <col min="2" max="2" width="12.33203125" style="8" customWidth="1"/>
    <col min="3" max="3" width="52.6640625" style="8" customWidth="1"/>
    <col min="4" max="4" width="12.44140625" style="11" customWidth="1"/>
    <col min="5" max="5" width="12.5546875" style="3" customWidth="1"/>
    <col min="6" max="6" width="12.44140625" style="8" customWidth="1"/>
    <col min="7" max="7" width="13" style="8" customWidth="1"/>
    <col min="8" max="8" width="12.44140625" style="3" customWidth="1"/>
    <col min="9" max="9" width="1.6640625" style="12" customWidth="1"/>
    <col min="10" max="10" width="14.554687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 t="s">
        <v>42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28.8" x14ac:dyDescent="0.3">
      <c r="B9" s="28"/>
      <c r="C9" s="31" t="s">
        <v>43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3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 t="s">
        <v>44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5" t="s">
        <v>45</v>
      </c>
      <c r="D18" s="20" t="s">
        <v>35</v>
      </c>
      <c r="E18" s="16" t="s">
        <v>35</v>
      </c>
      <c r="F18" s="16" t="s">
        <v>35</v>
      </c>
      <c r="G18" s="16"/>
      <c r="H18" s="16"/>
      <c r="I18" s="12"/>
      <c r="J18" s="20"/>
    </row>
    <row r="19" spans="2:10" s="9" customFormat="1" x14ac:dyDescent="0.3">
      <c r="B19" s="28"/>
      <c r="C19" s="35" t="s">
        <v>46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3">
      <c r="B20" s="28"/>
      <c r="C20" s="35" t="s">
        <v>47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3">
      <c r="B21" s="28"/>
      <c r="C21" s="31" t="s">
        <v>48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3">
      <c r="B22" s="28"/>
      <c r="C22" s="35" t="s">
        <v>49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3">
      <c r="B23" s="28"/>
      <c r="C23" s="35" t="s">
        <v>50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3">
      <c r="B24" s="28"/>
      <c r="C24" s="35" t="s">
        <v>51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x14ac:dyDescent="0.3">
      <c r="B25" s="28"/>
      <c r="C25" s="31" t="s">
        <v>52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3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3">
      <c r="B27" s="28"/>
      <c r="C27" s="19" t="s">
        <v>34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3">
      <c r="B28" s="28"/>
      <c r="C28" s="31" t="s">
        <v>53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3">
      <c r="B29" s="28" t="s">
        <v>35</v>
      </c>
      <c r="C29" s="34" t="s">
        <v>35</v>
      </c>
      <c r="D29" s="18" t="s">
        <v>31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3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3">
      <c r="B31" s="28"/>
      <c r="C31" s="19" t="s">
        <v>36</v>
      </c>
      <c r="D31" s="18" t="s">
        <v>31</v>
      </c>
      <c r="E31" s="15"/>
      <c r="F31" s="15"/>
      <c r="G31" s="15"/>
      <c r="H31" s="15"/>
      <c r="I31" s="12"/>
      <c r="J31" s="20"/>
    </row>
    <row r="32" spans="2:10" s="9" customFormat="1" x14ac:dyDescent="0.3">
      <c r="B32" s="28"/>
      <c r="C32" s="31" t="s">
        <v>54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3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3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3">
      <c r="B35" s="28"/>
      <c r="C35" s="19" t="s">
        <v>37</v>
      </c>
      <c r="D35" s="18" t="s">
        <v>31</v>
      </c>
      <c r="E35" s="15"/>
      <c r="F35" s="15"/>
      <c r="G35" s="15"/>
      <c r="H35" s="15"/>
      <c r="I35" s="12"/>
      <c r="J35" s="20"/>
    </row>
    <row r="36" spans="2:10" s="9" customFormat="1" ht="57.6" x14ac:dyDescent="0.3">
      <c r="B36" s="28"/>
      <c r="C36" s="31" t="s">
        <v>55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57.6" x14ac:dyDescent="0.3">
      <c r="B37" s="28"/>
      <c r="C37" s="31" t="s">
        <v>56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57.6" x14ac:dyDescent="0.3">
      <c r="B38" s="28"/>
      <c r="C38" s="31" t="s">
        <v>57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3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3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3">
      <c r="B41" s="28"/>
      <c r="C41" s="19" t="s">
        <v>38</v>
      </c>
      <c r="D41" s="18" t="s">
        <v>31</v>
      </c>
      <c r="E41" s="15"/>
      <c r="F41" s="15"/>
      <c r="G41" s="15"/>
      <c r="H41" s="15"/>
      <c r="I41" s="12"/>
      <c r="J41" s="20"/>
    </row>
    <row r="42" spans="2:10" s="9" customFormat="1" x14ac:dyDescent="0.3">
      <c r="B42" s="28"/>
      <c r="C42" s="31" t="s">
        <v>58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28.8" x14ac:dyDescent="0.3">
      <c r="B43" s="28"/>
      <c r="C43" s="31" t="s">
        <v>59</v>
      </c>
      <c r="D43" s="20">
        <v>10000000</v>
      </c>
      <c r="E43" s="68">
        <v>10000000</v>
      </c>
      <c r="F43" s="68">
        <v>10000000</v>
      </c>
      <c r="G43" s="68">
        <v>10000000</v>
      </c>
      <c r="H43" s="68">
        <v>10000000</v>
      </c>
      <c r="I43" s="12"/>
      <c r="J43" s="20">
        <f t="shared" si="6"/>
        <v>50000000</v>
      </c>
    </row>
    <row r="44" spans="2:10" s="9" customFormat="1" x14ac:dyDescent="0.3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3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3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3">
      <c r="B47" s="29"/>
      <c r="J47" s="9" t="s">
        <v>20</v>
      </c>
    </row>
    <row r="48" spans="2:10" s="9" customFormat="1" x14ac:dyDescent="0.3">
      <c r="B48" s="27" t="s">
        <v>39</v>
      </c>
      <c r="C48" s="22" t="s">
        <v>39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3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3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3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" thickBot="1" x14ac:dyDescent="0.35">
      <c r="B52" s="29"/>
      <c r="J52" s="9" t="s">
        <v>20</v>
      </c>
    </row>
    <row r="53" spans="2:10" s="6" customFormat="1" ht="29.4" thickBot="1" x14ac:dyDescent="0.35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3">
      <c r="B54" s="11"/>
    </row>
    <row r="55" spans="2:10" x14ac:dyDescent="0.3">
      <c r="B55" s="11"/>
    </row>
    <row r="56" spans="2:10" x14ac:dyDescent="0.3">
      <c r="B56" s="11"/>
    </row>
    <row r="57" spans="2:10" x14ac:dyDescent="0.3">
      <c r="B57" s="11"/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X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33203125" defaultRowHeight="14.4" x14ac:dyDescent="0.3"/>
  <cols>
    <col min="1" max="1" width="3.33203125" style="8" customWidth="1"/>
    <col min="2" max="2" width="12.33203125" style="8" customWidth="1"/>
    <col min="3" max="3" width="52.6640625" style="8" customWidth="1"/>
    <col min="4" max="4" width="12.6640625" style="11" customWidth="1"/>
    <col min="5" max="5" width="12.44140625" style="3" customWidth="1"/>
    <col min="6" max="7" width="12.6640625" style="8" customWidth="1"/>
    <col min="8" max="8" width="13.44140625" style="3" customWidth="1"/>
    <col min="9" max="9" width="0.6640625" style="12" customWidth="1"/>
    <col min="10" max="10" width="14.4414062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29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 t="s">
        <v>42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 t="s">
        <v>44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 t="s">
        <v>60</v>
      </c>
      <c r="D18" s="18"/>
      <c r="E18" s="15"/>
      <c r="F18" s="15"/>
      <c r="G18" s="15"/>
      <c r="H18" s="15"/>
      <c r="I18" s="12"/>
      <c r="J18" s="20" t="s">
        <v>31</v>
      </c>
    </row>
    <row r="19" spans="2:10" s="9" customFormat="1" x14ac:dyDescent="0.3">
      <c r="B19" s="28"/>
      <c r="C19" s="35" t="s">
        <v>45</v>
      </c>
      <c r="D19" s="20" t="s">
        <v>35</v>
      </c>
      <c r="E19" s="16" t="s">
        <v>35</v>
      </c>
      <c r="F19" s="16" t="s">
        <v>35</v>
      </c>
      <c r="G19" s="16"/>
      <c r="H19" s="16"/>
      <c r="I19" s="12"/>
      <c r="J19" s="20"/>
    </row>
    <row r="20" spans="2:10" s="9" customFormat="1" x14ac:dyDescent="0.3">
      <c r="B20" s="28"/>
      <c r="C20" s="35" t="s">
        <v>46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3">
      <c r="B21" s="28"/>
      <c r="C21" s="35" t="s">
        <v>47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3">
      <c r="B22" s="28"/>
      <c r="C22" s="31" t="s">
        <v>48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3">
      <c r="B23" s="28"/>
      <c r="C23" s="35" t="s">
        <v>49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3">
      <c r="B24" s="28"/>
      <c r="C24" s="35" t="s">
        <v>50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3">
      <c r="B25" s="28"/>
      <c r="C25" s="35" t="s">
        <v>51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3">
      <c r="B26" s="28"/>
      <c r="C26" s="31" t="s">
        <v>52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3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 t="s">
        <v>61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1"/>
      <c r="D37" s="20"/>
      <c r="E37" s="20"/>
      <c r="F37" s="20"/>
      <c r="G37" s="20"/>
      <c r="H37" s="20"/>
      <c r="I37" s="41"/>
      <c r="J37" s="20"/>
    </row>
    <row r="38" spans="2:10" s="9" customFormat="1" x14ac:dyDescent="0.3">
      <c r="B38" s="28"/>
      <c r="C38" s="71"/>
      <c r="D38" s="20"/>
      <c r="E38" s="20"/>
      <c r="F38" s="20"/>
      <c r="G38" s="20"/>
      <c r="H38" s="20"/>
      <c r="I38" s="41"/>
      <c r="J38" s="20"/>
    </row>
    <row r="39" spans="2:10" s="9" customFormat="1" x14ac:dyDescent="0.3">
      <c r="B39" s="28"/>
      <c r="C39" s="71"/>
      <c r="D39" s="20"/>
      <c r="E39" s="20"/>
      <c r="F39" s="20"/>
      <c r="G39" s="20"/>
      <c r="H39" s="20"/>
      <c r="I39" s="41"/>
      <c r="J39" s="20"/>
    </row>
    <row r="40" spans="2:10" s="9" customFormat="1" x14ac:dyDescent="0.3">
      <c r="B40" s="28"/>
      <c r="C40" s="70"/>
      <c r="D40" s="20"/>
      <c r="E40" s="20"/>
      <c r="F40" s="20"/>
      <c r="G40" s="20"/>
      <c r="H40" s="20"/>
      <c r="I40" s="41"/>
      <c r="J40" s="20"/>
    </row>
    <row r="41" spans="2:10" s="9" customFormat="1" x14ac:dyDescent="0.3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ht="43.2" x14ac:dyDescent="0.3">
      <c r="B44" s="28"/>
      <c r="C44" s="31" t="s">
        <v>62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57.6" x14ac:dyDescent="0.3">
      <c r="B45" s="28"/>
      <c r="C45" s="31" t="s">
        <v>63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86.4" x14ac:dyDescent="0.3">
      <c r="B46" s="28"/>
      <c r="C46" s="31" t="s">
        <v>64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3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39</v>
      </c>
      <c r="C53" s="22" t="s">
        <v>39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CPRG Project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2024-04-01T18:53:01Z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