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65" documentId="8_{982A2166-B6A5-4F47-9039-959B4326F40B}" xr6:coauthVersionLast="47" xr6:coauthVersionMax="47" xr10:uidLastSave="{13FC36EB-7CBE-4196-B24D-603A6251C186}"/>
  <bookViews>
    <workbookView xWindow="-38510" yWindow="-1860" windowWidth="38620" windowHeight="21220" tabRatio="979" activeTab="3" xr2:uid="{AAC398A2-E95D-4231-A920-55B8B1C73F3F}"/>
  </bookViews>
  <sheets>
    <sheet name="Overview" sheetId="26" r:id="rId1"/>
    <sheet name="Consolidated Budget" sheetId="30" r:id="rId2"/>
    <sheet name="EV Blueprint Implementation" sheetId="16" r:id="rId3"/>
    <sheet name="Home Energy Savings Program" sheetId="27" r:id="rId4"/>
    <sheet name="eBike Incentive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4" hidden="1">'eBike Incentive'!#REF!</definedName>
    <definedName name="_xlnm._FilterDatabase" localSheetId="2" hidden="1">'EV Blueprint Implementation'!#REF!</definedName>
    <definedName name="_xlnm._FilterDatabase" localSheetId="3" hidden="1">'Home Energy Savings Program'!#REF!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  <definedName name="_xlnm.Print_Area" localSheetId="7">'Sample Budget 1'!$B$1:$J$53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30" l="1"/>
  <c r="F13" i="30"/>
  <c r="G13" i="30"/>
  <c r="H13" i="30"/>
  <c r="D13" i="30"/>
  <c r="E18" i="30"/>
  <c r="D33" i="27"/>
  <c r="D10" i="30" s="1"/>
  <c r="D16" i="30"/>
  <c r="E14" i="30"/>
  <c r="F14" i="30"/>
  <c r="F18" i="30" s="1"/>
  <c r="G14" i="30"/>
  <c r="G18" i="30" s="1"/>
  <c r="H14" i="30"/>
  <c r="H18" i="30" s="1"/>
  <c r="E12" i="30"/>
  <c r="F12" i="30"/>
  <c r="G12" i="30"/>
  <c r="H12" i="30"/>
  <c r="D12" i="30"/>
  <c r="E11" i="30"/>
  <c r="F11" i="30"/>
  <c r="G11" i="30"/>
  <c r="H11" i="30"/>
  <c r="D11" i="30"/>
  <c r="E10" i="30"/>
  <c r="F10" i="30"/>
  <c r="G10" i="30"/>
  <c r="H10" i="30"/>
  <c r="E9" i="30"/>
  <c r="F9" i="30"/>
  <c r="G9" i="30"/>
  <c r="H9" i="30"/>
  <c r="D9" i="30"/>
  <c r="E8" i="30"/>
  <c r="F8" i="30"/>
  <c r="G8" i="30"/>
  <c r="H8" i="30"/>
  <c r="D8" i="30"/>
  <c r="H7" i="30"/>
  <c r="G7" i="30"/>
  <c r="F7" i="30"/>
  <c r="E7" i="30"/>
  <c r="D7" i="30"/>
  <c r="J18" i="28"/>
  <c r="J19" i="28"/>
  <c r="J20" i="28"/>
  <c r="J21" i="28"/>
  <c r="D14" i="30" l="1"/>
  <c r="J14" i="30" s="1"/>
  <c r="J7" i="30"/>
  <c r="D33" i="28"/>
  <c r="J37" i="16"/>
  <c r="F46" i="16"/>
  <c r="E46" i="16"/>
  <c r="G46" i="16"/>
  <c r="H46" i="16"/>
  <c r="J38" i="16"/>
  <c r="D46" i="16"/>
  <c r="H29" i="27"/>
  <c r="G29" i="27"/>
  <c r="F29" i="27"/>
  <c r="E29" i="27"/>
  <c r="J43" i="16" l="1"/>
  <c r="J8" i="27"/>
  <c r="J41" i="27"/>
  <c r="J42" i="27"/>
  <c r="J40" i="27"/>
  <c r="J36" i="27"/>
  <c r="J35" i="27"/>
  <c r="J15" i="27"/>
  <c r="J9" i="27"/>
  <c r="J31" i="28"/>
  <c r="H24" i="28"/>
  <c r="G24" i="28"/>
  <c r="F24" i="28"/>
  <c r="E24" i="28"/>
  <c r="D24" i="28"/>
  <c r="J18" i="31"/>
  <c r="J19" i="31"/>
  <c r="J18" i="29"/>
  <c r="J19" i="29"/>
  <c r="J17" i="28"/>
  <c r="J22" i="28"/>
  <c r="J45" i="27"/>
  <c r="J20" i="27"/>
  <c r="J21" i="27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3" i="28"/>
  <c r="F53" i="28"/>
  <c r="J37" i="28"/>
  <c r="H15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5" i="28"/>
  <c r="H53" i="28"/>
  <c r="G53" i="28"/>
  <c r="D53" i="28"/>
  <c r="J52" i="28"/>
  <c r="H47" i="28"/>
  <c r="G47" i="28"/>
  <c r="F47" i="28"/>
  <c r="E47" i="28"/>
  <c r="D47" i="28"/>
  <c r="J46" i="28"/>
  <c r="J45" i="28"/>
  <c r="J44" i="28"/>
  <c r="J43" i="28"/>
  <c r="J42" i="28"/>
  <c r="J41" i="28"/>
  <c r="H39" i="28"/>
  <c r="G39" i="28"/>
  <c r="F39" i="28"/>
  <c r="E39" i="28"/>
  <c r="D39" i="28"/>
  <c r="J38" i="28"/>
  <c r="J36" i="28"/>
  <c r="J35" i="28"/>
  <c r="H33" i="28"/>
  <c r="G33" i="28"/>
  <c r="F33" i="28"/>
  <c r="E33" i="28"/>
  <c r="J32" i="28"/>
  <c r="J30" i="28"/>
  <c r="J33" i="28" s="1"/>
  <c r="H28" i="28"/>
  <c r="G28" i="28"/>
  <c r="F28" i="28"/>
  <c r="E28" i="28"/>
  <c r="D28" i="28"/>
  <c r="J27" i="28"/>
  <c r="J26" i="28"/>
  <c r="J23" i="28"/>
  <c r="I15" i="28"/>
  <c r="J14" i="28"/>
  <c r="J13" i="28"/>
  <c r="I10" i="28"/>
  <c r="H10" i="28"/>
  <c r="G10" i="28"/>
  <c r="G15" i="28" s="1"/>
  <c r="F10" i="28"/>
  <c r="F15" i="28" s="1"/>
  <c r="E10" i="28"/>
  <c r="E15" i="28" s="1"/>
  <c r="D10" i="28"/>
  <c r="D15" i="28" s="1"/>
  <c r="J9" i="28"/>
  <c r="J8" i="28"/>
  <c r="J10" i="28" s="1"/>
  <c r="I55" i="27"/>
  <c r="H53" i="27"/>
  <c r="G53" i="27"/>
  <c r="F53" i="27"/>
  <c r="E53" i="27"/>
  <c r="D53" i="27"/>
  <c r="J52" i="27"/>
  <c r="H48" i="27"/>
  <c r="G48" i="27"/>
  <c r="F48" i="27"/>
  <c r="E48" i="27"/>
  <c r="D48" i="27"/>
  <c r="J47" i="27"/>
  <c r="J48" i="27" s="1"/>
  <c r="H45" i="27"/>
  <c r="G45" i="27"/>
  <c r="F45" i="27"/>
  <c r="E45" i="27"/>
  <c r="D45" i="27"/>
  <c r="H38" i="27"/>
  <c r="G38" i="27"/>
  <c r="F38" i="27"/>
  <c r="E38" i="27"/>
  <c r="D38" i="27"/>
  <c r="H33" i="27"/>
  <c r="G33" i="27"/>
  <c r="F33" i="27"/>
  <c r="E33" i="27"/>
  <c r="J32" i="27"/>
  <c r="J31" i="27"/>
  <c r="D29" i="27"/>
  <c r="J28" i="27"/>
  <c r="J27" i="27"/>
  <c r="J26" i="27"/>
  <c r="J25" i="27"/>
  <c r="J24" i="27"/>
  <c r="J23" i="27"/>
  <c r="J22" i="27"/>
  <c r="I18" i="27"/>
  <c r="J17" i="27"/>
  <c r="J16" i="27"/>
  <c r="I12" i="27"/>
  <c r="H12" i="27"/>
  <c r="H18" i="27" s="1"/>
  <c r="G12" i="27"/>
  <c r="G18" i="27" s="1"/>
  <c r="F12" i="27"/>
  <c r="F18" i="27" s="1"/>
  <c r="E12" i="27"/>
  <c r="E18" i="27" s="1"/>
  <c r="D12" i="27"/>
  <c r="D18" i="27" s="1"/>
  <c r="J11" i="27"/>
  <c r="J10" i="27"/>
  <c r="E52" i="16"/>
  <c r="F52" i="16"/>
  <c r="G52" i="16"/>
  <c r="H52" i="16"/>
  <c r="D52" i="16"/>
  <c r="J51" i="16"/>
  <c r="J50" i="16"/>
  <c r="J52" i="16" s="1"/>
  <c r="E41" i="16"/>
  <c r="F41" i="16"/>
  <c r="G41" i="16"/>
  <c r="H41" i="16"/>
  <c r="D41" i="16"/>
  <c r="J40" i="16"/>
  <c r="E34" i="16"/>
  <c r="F34" i="16"/>
  <c r="G34" i="16"/>
  <c r="H34" i="16"/>
  <c r="D34" i="16"/>
  <c r="J32" i="16"/>
  <c r="J33" i="16"/>
  <c r="J36" i="16"/>
  <c r="J39" i="16"/>
  <c r="J44" i="16"/>
  <c r="J45" i="16"/>
  <c r="E30" i="16"/>
  <c r="F30" i="16"/>
  <c r="G30" i="16"/>
  <c r="H30" i="16"/>
  <c r="D30" i="16"/>
  <c r="J29" i="16"/>
  <c r="J28" i="16"/>
  <c r="J30" i="16" s="1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46" i="16" l="1"/>
  <c r="J41" i="16"/>
  <c r="J34" i="16"/>
  <c r="J26" i="16"/>
  <c r="D47" i="16"/>
  <c r="D54" i="16" s="1"/>
  <c r="J29" i="27"/>
  <c r="J33" i="27"/>
  <c r="J38" i="27"/>
  <c r="J12" i="27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6" i="30"/>
  <c r="G16" i="30"/>
  <c r="E16" i="30"/>
  <c r="H16" i="30"/>
  <c r="H49" i="27"/>
  <c r="H55" i="27" s="1"/>
  <c r="J14" i="27"/>
  <c r="J18" i="27" s="1"/>
  <c r="G49" i="27"/>
  <c r="G55" i="27" s="1"/>
  <c r="D49" i="27"/>
  <c r="D55" i="27" s="1"/>
  <c r="J53" i="28"/>
  <c r="J51" i="28"/>
  <c r="J39" i="28"/>
  <c r="J28" i="28"/>
  <c r="J24" i="28"/>
  <c r="E48" i="28"/>
  <c r="E55" i="28" s="1"/>
  <c r="J12" i="28"/>
  <c r="J15" i="28" s="1"/>
  <c r="D48" i="28"/>
  <c r="D55" i="28" s="1"/>
  <c r="G48" i="28"/>
  <c r="G55" i="28" s="1"/>
  <c r="H48" i="28"/>
  <c r="H55" i="28" s="1"/>
  <c r="F48" i="28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49" i="27"/>
  <c r="E55" i="27" s="1"/>
  <c r="F49" i="27"/>
  <c r="F55" i="27" s="1"/>
  <c r="H47" i="16"/>
  <c r="H54" i="16" s="1"/>
  <c r="J11" i="16"/>
  <c r="J13" i="16"/>
  <c r="J16" i="16" s="1"/>
  <c r="J55" i="29"/>
  <c r="J49" i="29"/>
  <c r="J47" i="28"/>
  <c r="J53" i="27"/>
  <c r="E47" i="16"/>
  <c r="E54" i="16" s="1"/>
  <c r="G47" i="16"/>
  <c r="G54" i="16" s="1"/>
  <c r="F47" i="16"/>
  <c r="F54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J12" i="30"/>
  <c r="J9" i="30"/>
  <c r="J8" i="30"/>
  <c r="J48" i="28"/>
  <c r="J55" i="28" s="1"/>
  <c r="D25" i="30" s="1"/>
  <c r="F55" i="28"/>
  <c r="J13" i="30"/>
  <c r="J50" i="31"/>
  <c r="J57" i="31" s="1"/>
  <c r="J50" i="29"/>
  <c r="J57" i="29" s="1"/>
  <c r="D26" i="30" s="1"/>
  <c r="J49" i="27"/>
  <c r="J55" i="27" s="1"/>
  <c r="D24" i="30" s="1"/>
  <c r="J47" i="16"/>
  <c r="J54" i="16" s="1"/>
  <c r="D23" i="30" s="1"/>
  <c r="D18" i="30" l="1"/>
  <c r="D29" i="30"/>
  <c r="E24" i="30" s="1"/>
  <c r="E25" i="30" l="1"/>
  <c r="E23" i="30"/>
  <c r="E26" i="30"/>
  <c r="E27" i="30"/>
  <c r="E29" i="30" l="1"/>
  <c r="J18" i="30" l="1"/>
</calcChain>
</file>

<file path=xl/sharedStrings.xml><?xml version="1.0" encoding="utf-8"?>
<sst xmlns="http://schemas.openxmlformats.org/spreadsheetml/2006/main" count="548" uniqueCount="124">
  <si>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</si>
  <si>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</si>
  <si>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</si>
  <si>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</si>
  <si>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</si>
  <si>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</si>
  <si>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</si>
  <si>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</si>
  <si>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</si>
  <si>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</si>
  <si>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</si>
  <si>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</si>
  <si>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</si>
  <si>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</si>
  <si>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</si>
  <si>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</si>
  <si>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</si>
  <si>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</si>
  <si>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</si>
  <si>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</si>
  <si>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</si>
  <si>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</si>
  <si>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</si>
  <si>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</si>
  <si>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</si>
  <si>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</si>
  <si>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</si>
  <si>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</si>
  <si>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</si>
  <si>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</si>
  <si>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</si>
  <si>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</si>
  <si>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</si>
  <si>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</si>
  <si>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</si>
  <si>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.8 FTE Program Administrator II @ $140,447/yr.  with salary increase </t>
  </si>
  <si>
    <t xml:space="preserve">Program Admin III (Project Manager) at .2 FTE @ $167,786/yr.  with salary increase </t>
  </si>
  <si>
    <t xml:space="preserve"> Fringe Benefits </t>
  </si>
  <si>
    <t xml:space="preserve">Program Admin II at .8 FTE @ 35.83% of salary with salary increase </t>
  </si>
  <si>
    <t xml:space="preserve">Program Admin III (Project Manager) at .2 FTE @ 35.83% of salary with salary increase </t>
  </si>
  <si>
    <t xml:space="preserve"> Travel </t>
  </si>
  <si>
    <t xml:space="preserve"> Equipment </t>
  </si>
  <si>
    <t>EV Equipment (DCFC/L2 port, network, BEVs)</t>
  </si>
  <si>
    <t xml:space="preserve"> </t>
  </si>
  <si>
    <t xml:space="preserve"> Supplies </t>
  </si>
  <si>
    <t>Printing</t>
  </si>
  <si>
    <t>Outreach materials</t>
  </si>
  <si>
    <t xml:space="preserve"> Contractual </t>
  </si>
  <si>
    <t>Construction Contract for EV installation with permits, installation, engineered drawings.</t>
  </si>
  <si>
    <t>OTHER</t>
  </si>
  <si>
    <t>EV Coach (1920 hrs annually @ $160/hr + 5% annual increase and $5,000/yr for milage)</t>
  </si>
  <si>
    <t>EVSE Training</t>
  </si>
  <si>
    <t>Events (NDEW, DEEM, Clean Air Day)</t>
  </si>
  <si>
    <t>Indirect Costs</t>
  </si>
  <si>
    <t xml:space="preserve">VCREA Board Adopted Indirect Cost Rate = 10.07%   with salary increase </t>
  </si>
  <si>
    <t xml:space="preserve"> .30 FTE Program Administrator II @ $103,515/yr.  with salary increase </t>
  </si>
  <si>
    <t xml:space="preserve"> .30 FTE Program Administrator III @ $123,682/yr.  with salary increase </t>
  </si>
  <si>
    <t xml:space="preserve">.30 FTE Senior Program Administator @ $119,656 with salary increase </t>
  </si>
  <si>
    <t xml:space="preserve">.10 FTE Deputy Exectuive Officer @ $208,902 with salary increase </t>
  </si>
  <si>
    <t xml:space="preserve"> .30 FTE Program Administrator II @ 35.83% of salary with salary increase </t>
  </si>
  <si>
    <t xml:space="preserve"> .30 FTE Program Administrator III @ 35.83% of salary with salary increase </t>
  </si>
  <si>
    <t xml:space="preserve"> .30 FTE Senior Program Administator @ 35.83% of salary with salary increase </t>
  </si>
  <si>
    <t xml:space="preserve">  .10 FTE Deputy Exectuive Officer @ 35.83% of salary with salary increase </t>
  </si>
  <si>
    <t xml:space="preserve">Travel to annual Building Energy Efficeincy Conference - 1 staff   Registration </t>
  </si>
  <si>
    <t>Airfare: 1 staff @ $500 each round trip</t>
  </si>
  <si>
    <t>Hotel: 1 staff x 2 nights @ $250/night</t>
  </si>
  <si>
    <t>Ground Transportation</t>
  </si>
  <si>
    <t>Food Expenses</t>
  </si>
  <si>
    <t>Contract for MultiFamily Quality Assurance/Control and Program Delivery</t>
  </si>
  <si>
    <t>Contract for SIngle Family - Processing project submittals,  QA/QC,  Education/Training of Contractors, Project Management</t>
  </si>
  <si>
    <t>Home Energy Savings Incentives</t>
  </si>
  <si>
    <t xml:space="preserve">County Adopted Indirect Cost Rate = 10.07%   with salary increase </t>
  </si>
  <si>
    <t xml:space="preserve"> .50 FTE Program Administrator II @ $140,447/yr. with salary increase </t>
  </si>
  <si>
    <t xml:space="preserve">.10 FTE Management Analyst II @ $196,569 with salary increase </t>
  </si>
  <si>
    <t xml:space="preserve"> .50 FTE Program Administrator II  @ 35.83% of salary with salary increase </t>
  </si>
  <si>
    <t xml:space="preserve">.10 FTE Management Analyst II @  @ 35.83% of salary with salary increase </t>
  </si>
  <si>
    <t xml:space="preserve">Travel to annual California Bicycle Summit - 2 staff   Registration </t>
  </si>
  <si>
    <t>Airfare: 2 staff @ $500 each round trip</t>
  </si>
  <si>
    <t>Hotel: 2 staff x 2 nights @ $250/night</t>
  </si>
  <si>
    <t>Website</t>
  </si>
  <si>
    <t>eBike Incentives Implementation Contractor</t>
  </si>
  <si>
    <t>Community Based Organization Incentives Promotion</t>
  </si>
  <si>
    <t>Incentives</t>
  </si>
  <si>
    <t>VCREA Board Adopted Indirect Cost Rate = 10.07%  with salary increase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</si>
  <si>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</si>
  <si>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</si>
  <si>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</si>
  <si>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</si>
  <si>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</si>
  <si>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</si>
  <si>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</si>
  <si>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</si>
  <si>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</si>
  <si>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</si>
  <si>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</si>
  <si>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</si>
  <si>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</si>
  <si>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</si>
  <si>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</si>
  <si>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</si>
  <si>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</si>
  <si>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</si>
  <si>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</si>
  <si>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</si>
  <si>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</si>
  <si>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</si>
  <si>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</si>
  <si>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</si>
  <si>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</si>
  <si>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</si>
  <si>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</si>
  <si>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</si>
  <si>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</si>
  <si>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</si>
  <si>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</si>
  <si>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</si>
  <si>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</si>
  <si>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</si>
  <si>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>Contract for Program Oversight and Incentive Admin</t>
  </si>
  <si>
    <t>EV Blueprint - Regional Charging Station Plan Update Community Events</t>
  </si>
  <si>
    <t xml:space="preserve"> EV Blueprint Implementation</t>
  </si>
  <si>
    <t>Home Energy Savings Program</t>
  </si>
  <si>
    <t>eBike Incentive Program</t>
  </si>
  <si>
    <t>Equations are correct in this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</si>
</sst>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i/>
      <sz val="11"/>
      <color theme="1"/>
      <name val="Calibri"/>
      <family val="2"/>
    </font>
    <font>
      <i/>
      <sz val="11"/>
      <color rgb="FF000000"/>
      <name val="Calibri"/>
      <family val="2"/>
    </font>
    <font>
      <i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FF"/>
        <bgColor rgb="FF00000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 indent="2"/>
    </xf>
    <xf numFmtId="6" fontId="3" fillId="0" borderId="1" xfId="0" applyNumberFormat="1" applyFont="1" applyBorder="1" applyAlignment="1">
      <alignment wrapText="1"/>
    </xf>
    <xf numFmtId="6" fontId="0" fillId="0" borderId="1" xfId="0" applyNumberFormat="1" applyBorder="1" applyAlignment="1">
      <alignment wrapText="1"/>
    </xf>
    <xf numFmtId="6" fontId="3" fillId="4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6" fontId="3" fillId="4" borderId="4" xfId="0" applyNumberFormat="1" applyFont="1" applyFill="1" applyBorder="1" applyAlignment="1">
      <alignment wrapText="1"/>
    </xf>
    <xf numFmtId="6" fontId="19" fillId="0" borderId="12" xfId="0" applyNumberFormat="1" applyFont="1" applyBorder="1" applyAlignment="1">
      <alignment wrapText="1"/>
    </xf>
    <xf numFmtId="0" fontId="0" fillId="0" borderId="1" xfId="0" applyBorder="1" applyAlignment="1">
      <alignment horizontal="left" wrapText="1" indent="2"/>
    </xf>
    <xf numFmtId="0" fontId="0" fillId="4" borderId="1" xfId="0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 indent="4"/>
    </xf>
    <xf numFmtId="0" fontId="2" fillId="0" borderId="11" xfId="0" applyFont="1" applyBorder="1" applyAlignment="1">
      <alignment wrapText="1"/>
    </xf>
    <xf numFmtId="0" fontId="3" fillId="0" borderId="0" xfId="0" applyFont="1" applyAlignment="1">
      <alignment wrapText="1"/>
    </xf>
    <xf numFmtId="6" fontId="20" fillId="0" borderId="19" xfId="0" applyNumberFormat="1" applyFont="1" applyBorder="1" applyAlignment="1">
      <alignment vertical="center" wrapText="1"/>
    </xf>
    <xf numFmtId="6" fontId="20" fillId="0" borderId="22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top" wrapText="1" indent="2"/>
    </xf>
    <xf numFmtId="0" fontId="21" fillId="0" borderId="1" xfId="0" applyFont="1" applyBorder="1" applyAlignment="1">
      <alignment wrapText="1"/>
    </xf>
    <xf numFmtId="6" fontId="21" fillId="0" borderId="1" xfId="0" applyNumberFormat="1" applyFont="1" applyBorder="1" applyAlignment="1">
      <alignment wrapText="1"/>
    </xf>
    <xf numFmtId="6" fontId="21" fillId="0" borderId="6" xfId="0" applyNumberFormat="1" applyFont="1" applyBorder="1" applyAlignment="1">
      <alignment wrapText="1"/>
    </xf>
    <xf numFmtId="0" fontId="21" fillId="0" borderId="3" xfId="0" applyFont="1" applyBorder="1" applyAlignment="1">
      <alignment wrapText="1"/>
    </xf>
    <xf numFmtId="6" fontId="21" fillId="0" borderId="3" xfId="0" applyNumberFormat="1" applyFont="1" applyBorder="1" applyAlignment="1">
      <alignment wrapText="1"/>
    </xf>
    <xf numFmtId="6" fontId="21" fillId="0" borderId="23" xfId="0" applyNumberFormat="1" applyFont="1" applyBorder="1" applyAlignment="1">
      <alignment wrapText="1"/>
    </xf>
    <xf numFmtId="1" fontId="21" fillId="0" borderId="6" xfId="0" applyNumberFormat="1" applyFont="1" applyBorder="1" applyAlignment="1">
      <alignment wrapText="1"/>
    </xf>
    <xf numFmtId="6" fontId="22" fillId="0" borderId="1" xfId="0" applyNumberFormat="1" applyFont="1" applyBorder="1" applyAlignment="1">
      <alignment wrapText="1"/>
    </xf>
    <xf numFmtId="6" fontId="22" fillId="10" borderId="6" xfId="0" applyNumberFormat="1" applyFont="1" applyFill="1" applyBorder="1" applyAlignment="1">
      <alignment wrapText="1"/>
    </xf>
    <xf numFmtId="0" fontId="23" fillId="0" borderId="1" xfId="0" applyFont="1" applyBorder="1" applyAlignment="1">
      <alignment wrapText="1"/>
    </xf>
    <xf numFmtId="6" fontId="23" fillId="10" borderId="6" xfId="0" applyNumberFormat="1" applyFont="1" applyFill="1" applyBorder="1" applyAlignment="1">
      <alignment wrapText="1"/>
    </xf>
    <xf numFmtId="0" fontId="24" fillId="0" borderId="0" xfId="0" applyFont="1"/>
    <xf numFmtId="6" fontId="18" fillId="0" borderId="1" xfId="0" applyNumberFormat="1" applyFont="1" applyBorder="1" applyAlignment="1">
      <alignment wrapText="1"/>
    </xf>
    <xf numFmtId="0" fontId="23" fillId="10" borderId="1" xfId="0" applyFont="1" applyFill="1" applyBorder="1" applyAlignment="1">
      <alignment wrapText="1"/>
    </xf>
    <xf numFmtId="6" fontId="18" fillId="0" borderId="1" xfId="0" applyNumberFormat="1" applyFont="1" applyBorder="1" applyAlignment="1">
      <alignment horizontal="right" vertical="center" wrapText="1"/>
    </xf>
    <xf numFmtId="0" fontId="24" fillId="0" borderId="0" xfId="0" applyFont="1" applyAlignment="1">
      <alignment horizontal="right" vertical="center"/>
    </xf>
    <xf numFmtId="0" fontId="23" fillId="10" borderId="3" xfId="0" applyFont="1" applyFill="1" applyBorder="1" applyAlignment="1">
      <alignment wrapText="1"/>
    </xf>
    <xf numFmtId="6" fontId="24" fillId="0" borderId="1" xfId="0" applyNumberFormat="1" applyFont="1" applyBorder="1" applyAlignment="1">
      <alignment horizontal="right" vertical="center" wrapText="1"/>
    </xf>
    <xf numFmtId="0" fontId="24" fillId="4" borderId="1" xfId="0" applyFont="1" applyFill="1" applyBorder="1" applyAlignment="1">
      <alignment wrapText="1"/>
    </xf>
    <xf numFmtId="6" fontId="18" fillId="4" borderId="1" xfId="0" applyNumberFormat="1" applyFont="1" applyFill="1" applyBorder="1" applyAlignment="1">
      <alignment horizontal="right" vertical="center" wrapText="1"/>
    </xf>
    <xf numFmtId="6" fontId="18" fillId="9" borderId="1" xfId="0" applyNumberFormat="1" applyFont="1" applyFill="1" applyBorder="1" applyAlignment="1">
      <alignment horizontal="right" vertical="center" wrapText="1"/>
    </xf>
    <xf numFmtId="0" fontId="25" fillId="0" borderId="1" xfId="0" applyFont="1" applyBorder="1" applyAlignment="1">
      <alignment wrapText="1"/>
    </xf>
    <xf numFmtId="0" fontId="18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 wrapText="1"/>
    </xf>
    <xf numFmtId="0" fontId="24" fillId="0" borderId="1" xfId="0" applyFont="1" applyBorder="1" applyAlignment="1">
      <alignment horizontal="right" vertical="center"/>
    </xf>
    <xf numFmtId="0" fontId="2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24" fillId="0" borderId="1" xfId="0" applyFont="1" applyBorder="1"/>
    <xf numFmtId="6" fontId="23" fillId="0" borderId="1" xfId="0" applyNumberFormat="1" applyFont="1" applyBorder="1" applyAlignment="1">
      <alignment wrapText="1"/>
    </xf>
    <xf numFmtId="6" fontId="23" fillId="0" borderId="6" xfId="0" applyNumberFormat="1" applyFont="1" applyBorder="1" applyAlignment="1">
      <alignment wrapText="1"/>
    </xf>
    <xf numFmtId="6" fontId="18" fillId="0" borderId="1" xfId="0" applyNumberFormat="1" applyFont="1" applyBorder="1" applyAlignment="1">
      <alignment horizontal="right" vertical="center"/>
    </xf>
    <xf numFmtId="0" fontId="23" fillId="0" borderId="3" xfId="0" applyFont="1" applyBorder="1" applyAlignment="1">
      <alignment wrapText="1"/>
    </xf>
    <xf numFmtId="6" fontId="23" fillId="0" borderId="3" xfId="0" applyNumberFormat="1" applyFont="1" applyBorder="1" applyAlignment="1">
      <alignment wrapText="1"/>
    </xf>
    <xf numFmtId="6" fontId="23" fillId="0" borderId="23" xfId="0" applyNumberFormat="1" applyFont="1" applyBorder="1" applyAlignment="1">
      <alignment wrapText="1"/>
    </xf>
    <xf numFmtId="0" fontId="18" fillId="0" borderId="1" xfId="0" applyFont="1" applyBorder="1" applyAlignment="1">
      <alignment horizontal="left" wrapText="1" indent="2"/>
    </xf>
    <xf numFmtId="6" fontId="24" fillId="0" borderId="0" xfId="0" applyNumberFormat="1" applyFont="1"/>
    <xf numFmtId="6" fontId="18" fillId="4" borderId="4" xfId="0" applyNumberFormat="1" applyFont="1" applyFill="1" applyBorder="1" applyAlignment="1">
      <alignment wrapText="1"/>
    </xf>
    <xf numFmtId="6" fontId="18" fillId="4" borderId="1" xfId="0" applyNumberFormat="1" applyFont="1" applyFill="1" applyBorder="1" applyAlignment="1">
      <alignment wrapText="1"/>
    </xf>
    <xf numFmtId="3" fontId="18" fillId="0" borderId="1" xfId="0" applyNumberFormat="1" applyFont="1" applyBorder="1" applyAlignment="1">
      <alignment wrapText="1"/>
    </xf>
    <xf numFmtId="6" fontId="24" fillId="0" borderId="1" xfId="0" applyNumberFormat="1" applyFont="1" applyBorder="1" applyAlignment="1">
      <alignment wrapText="1"/>
    </xf>
    <xf numFmtId="0" fontId="25" fillId="0" borderId="1" xfId="0" applyFont="1" applyBorder="1"/>
    <xf numFmtId="165" fontId="7" fillId="4" borderId="1" xfId="0" applyNumberFormat="1" applyFont="1" applyFill="1" applyBorder="1" applyAlignment="1">
      <alignment wrapText="1"/>
    </xf>
    <xf numFmtId="6" fontId="24" fillId="4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6E6E6"/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75" x14ac:dyDescent="0.75"/>
  <cols>
    <col min="1" max="1" width="1.86328125" customWidth="1"/>
    <col min="5" max="5" width="13.40625" bestFit="1" customWidth="1"/>
    <col min="6" max="6" width="14.40625" bestFit="1" customWidth="1"/>
    <col min="7" max="9" width="14.40625" customWidth="1"/>
    <col min="10" max="10" width="10.86328125" bestFit="1" customWidth="1"/>
    <col min="11" max="11" width="15.54296875" customWidth="1"/>
    <col min="18" max="18" width="37.54296875" customWidth="1"/>
  </cols>
  <sheetData>
    <row r="1" spans="4:11" ht="10.5" customHeight="1" x14ac:dyDescent="0.75"/>
    <row r="2" spans="4:11" x14ac:dyDescent="0.75">
      <c r="D2" s="3"/>
      <c r="E2" s="3"/>
      <c r="J2" s="33"/>
      <c r="K2" s="3"/>
    </row>
    <row r="3" spans="4:11" x14ac:dyDescent="0.75">
      <c r="D3" s="3"/>
      <c r="E3" s="3"/>
      <c r="J3" s="31"/>
      <c r="K3" s="32"/>
    </row>
    <row r="4" spans="4:11" x14ac:dyDescent="0.75">
      <c r="D4" s="4"/>
      <c r="E4" s="3"/>
    </row>
    <row r="9" spans="4:11" x14ac:dyDescent="0.75">
      <c r="J9" s="21"/>
    </row>
    <row r="17" spans="5:18" x14ac:dyDescent="0.75">
      <c r="E17" s="34"/>
      <c r="F17" s="34"/>
      <c r="G17" s="34"/>
      <c r="H17" s="34"/>
      <c r="I17" s="34"/>
    </row>
    <row r="18" spans="5:18" x14ac:dyDescent="0.75">
      <c r="E18" s="34"/>
      <c r="F18" s="34"/>
      <c r="G18" s="34"/>
      <c r="H18" s="34"/>
      <c r="I18" s="34"/>
    </row>
    <row r="27" spans="5:18" ht="23.5" x14ac:dyDescent="1.1000000000000001">
      <c r="Q27" s="30"/>
    </row>
    <row r="28" spans="5:18" x14ac:dyDescent="0.7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35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328125" defaultRowHeight="14.75" x14ac:dyDescent="0.75"/>
  <cols>
    <col min="1" max="1" width="3.1328125" customWidth="1"/>
    <col min="2" max="2" width="12.1328125" customWidth="1"/>
    <col min="3" max="3" width="52.86328125" customWidth="1"/>
    <col min="4" max="4" width="12.7265625" style="6" customWidth="1"/>
    <col min="5" max="5" width="12.54296875" style="2" customWidth="1"/>
    <col min="6" max="7" width="12.40625" customWidth="1"/>
    <col min="8" max="8" width="12.54296875" style="2" customWidth="1"/>
    <col min="9" max="9" width="0.86328125" style="7" customWidth="1"/>
    <col min="10" max="10" width="13.54296875" customWidth="1"/>
    <col min="11" max="11" width="10.1328125" customWidth="1"/>
  </cols>
  <sheetData>
    <row r="2" spans="2:39" ht="23.5" x14ac:dyDescent="1.1000000000000001">
      <c r="B2" s="30" t="s">
        <v>31</v>
      </c>
    </row>
    <row r="3" spans="2:39" x14ac:dyDescent="0.75">
      <c r="B3" s="5"/>
    </row>
    <row r="4" spans="2:39" x14ac:dyDescent="0.75">
      <c r="B4" s="5"/>
    </row>
    <row r="5" spans="2:39" ht="18.5" x14ac:dyDescent="0.9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7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7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.5" x14ac:dyDescent="0.75">
      <c r="B8" s="23"/>
      <c r="C8" s="25" t="s">
        <v>109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9.5" x14ac:dyDescent="0.75">
      <c r="B9" s="23"/>
      <c r="C9" s="25" t="s">
        <v>87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7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7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75">
      <c r="B12" s="23"/>
      <c r="C12" s="14" t="s">
        <v>37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75">
      <c r="B13" s="23"/>
      <c r="C13" s="25" t="s">
        <v>88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7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7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7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75">
      <c r="B17" s="23"/>
      <c r="C17" s="14" t="s">
        <v>40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75">
      <c r="B18" s="23"/>
      <c r="C18" s="25" t="s">
        <v>104</v>
      </c>
      <c r="D18" s="13"/>
      <c r="E18" s="10"/>
      <c r="F18" s="10"/>
      <c r="G18" s="10"/>
      <c r="H18" s="10"/>
      <c r="J18" s="15" t="s">
        <v>34</v>
      </c>
    </row>
    <row r="19" spans="2:10" x14ac:dyDescent="0.75">
      <c r="B19" s="23"/>
      <c r="C19" s="29" t="s">
        <v>89</v>
      </c>
      <c r="D19" s="15" t="s">
        <v>43</v>
      </c>
      <c r="E19" s="11" t="s">
        <v>43</v>
      </c>
      <c r="F19" s="11" t="s">
        <v>43</v>
      </c>
      <c r="G19" s="11"/>
      <c r="H19" s="11"/>
      <c r="J19" s="15"/>
    </row>
    <row r="20" spans="2:10" x14ac:dyDescent="0.75">
      <c r="B20" s="23"/>
      <c r="C20" s="29" t="s">
        <v>90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75">
      <c r="B21" s="23"/>
      <c r="C21" s="29" t="s">
        <v>91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75">
      <c r="B22" s="23"/>
      <c r="C22" s="25" t="s">
        <v>110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75">
      <c r="B23" s="23"/>
      <c r="C23" s="29" t="s">
        <v>93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75">
      <c r="B24" s="23"/>
      <c r="C24" s="29" t="s">
        <v>94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75">
      <c r="B25" s="23"/>
      <c r="C25" s="29" t="s">
        <v>95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7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7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75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 x14ac:dyDescent="0.7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75">
      <c r="B30" s="23" t="s">
        <v>43</v>
      </c>
      <c r="C30" s="28" t="s">
        <v>43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7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75">
      <c r="B32" s="23"/>
      <c r="C32" s="14" t="s">
        <v>44</v>
      </c>
      <c r="D32" s="13" t="s">
        <v>34</v>
      </c>
      <c r="E32" s="10"/>
      <c r="F32" s="10"/>
      <c r="G32" s="10"/>
      <c r="H32" s="10"/>
      <c r="J32" s="15"/>
    </row>
    <row r="33" spans="2:10" x14ac:dyDescent="0.75">
      <c r="B33" s="23"/>
      <c r="C33" s="25" t="s">
        <v>98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7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7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75">
      <c r="B36" s="23"/>
      <c r="C36" s="14" t="s">
        <v>47</v>
      </c>
      <c r="D36" s="13" t="s">
        <v>34</v>
      </c>
      <c r="E36" s="10"/>
      <c r="F36" s="10"/>
      <c r="G36" s="10"/>
      <c r="H36" s="10"/>
      <c r="J36" s="15"/>
    </row>
    <row r="37" spans="2:10" ht="29.5" x14ac:dyDescent="0.75">
      <c r="B37" s="23"/>
      <c r="C37" s="61" t="s">
        <v>111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75">
      <c r="B38" s="23"/>
      <c r="C38" s="25" t="s">
        <v>112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75">
      <c r="B39" s="23"/>
      <c r="C39" s="25" t="s">
        <v>113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75">
      <c r="B40" s="23"/>
      <c r="C40" s="25" t="s">
        <v>114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75">
      <c r="B41" s="23"/>
      <c r="C41" s="25" t="s">
        <v>115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7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75">
      <c r="B43" s="23"/>
      <c r="C43" s="14" t="s">
        <v>49</v>
      </c>
      <c r="D43" s="13" t="s">
        <v>34</v>
      </c>
      <c r="E43" s="10"/>
      <c r="F43" s="10"/>
      <c r="G43" s="10"/>
      <c r="H43" s="10"/>
      <c r="J43" s="15"/>
    </row>
    <row r="44" spans="2:10" ht="29.5" x14ac:dyDescent="0.75">
      <c r="B44" s="23"/>
      <c r="C44" s="25" t="s">
        <v>116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7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7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7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7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7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7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7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75">
      <c r="B52" s="6"/>
      <c r="D52"/>
      <c r="E52"/>
      <c r="H52"/>
      <c r="I52"/>
      <c r="J52" t="s">
        <v>20</v>
      </c>
    </row>
    <row r="53" spans="2:10" x14ac:dyDescent="0.75">
      <c r="B53" s="22" t="s">
        <v>53</v>
      </c>
      <c r="C53" s="17" t="s">
        <v>53</v>
      </c>
      <c r="D53" s="18"/>
      <c r="E53" s="18"/>
      <c r="F53" s="18"/>
      <c r="G53" s="18"/>
      <c r="H53" s="18"/>
      <c r="I53"/>
      <c r="J53" s="18" t="s">
        <v>20</v>
      </c>
    </row>
    <row r="54" spans="2:10" ht="29.5" x14ac:dyDescent="0.75">
      <c r="B54" s="23"/>
      <c r="C54" s="25" t="s">
        <v>117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7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7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5" thickBot="1" x14ac:dyDescent="0.9">
      <c r="B57" s="6"/>
      <c r="D57"/>
      <c r="E57"/>
      <c r="H57"/>
      <c r="I57"/>
      <c r="J57" t="s">
        <v>20</v>
      </c>
    </row>
    <row r="58" spans="2:10" s="1" customFormat="1" ht="30.25" thickBot="1" x14ac:dyDescent="0.9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75">
      <c r="B59" s="6"/>
    </row>
    <row r="60" spans="2:10" x14ac:dyDescent="0.75">
      <c r="B60" s="6"/>
    </row>
    <row r="61" spans="2:10" x14ac:dyDescent="0.75">
      <c r="B61" s="6"/>
    </row>
    <row r="62" spans="2:10" x14ac:dyDescent="0.75">
      <c r="B62" s="6"/>
    </row>
    <row r="63" spans="2:10" x14ac:dyDescent="0.75">
      <c r="B63" s="6"/>
    </row>
    <row r="64" spans="2:10" x14ac:dyDescent="0.75">
      <c r="B64" s="6"/>
    </row>
    <row r="65" spans="2:2" x14ac:dyDescent="0.75">
      <c r="B65" s="6"/>
    </row>
    <row r="66" spans="2:2" x14ac:dyDescent="0.75">
      <c r="B66" s="6"/>
    </row>
    <row r="67" spans="2:2" x14ac:dyDescent="0.75">
      <c r="B67" s="6"/>
    </row>
    <row r="68" spans="2:2" x14ac:dyDescent="0.75">
      <c r="B68" s="6"/>
    </row>
    <row r="69" spans="2:2" x14ac:dyDescent="0.75">
      <c r="B69" s="6"/>
    </row>
    <row r="70" spans="2:2" x14ac:dyDescent="0.75">
      <c r="B70" s="6"/>
    </row>
    <row r="71" spans="2:2" x14ac:dyDescent="0.75">
      <c r="B71" s="6"/>
    </row>
    <row r="72" spans="2:2" x14ac:dyDescent="0.75">
      <c r="B72" s="6"/>
    </row>
    <row r="73" spans="2:2" x14ac:dyDescent="0.7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D13" sqref="D13:H13"/>
    </sheetView>
  </sheetViews>
  <sheetFormatPr defaultColWidth="9.1328125" defaultRowHeight="15" customHeight="1" x14ac:dyDescent="0.75"/>
  <cols>
    <col min="1" max="1" width="3.1328125" customWidth="1"/>
    <col min="2" max="2" width="12.1328125" customWidth="1"/>
    <col min="3" max="3" width="32.40625" customWidth="1"/>
    <col min="4" max="4" width="12.86328125" style="6" bestFit="1" customWidth="1"/>
    <col min="5" max="5" width="13.54296875" style="2" customWidth="1"/>
    <col min="6" max="6" width="12.1328125" customWidth="1"/>
    <col min="7" max="7" width="11.40625" customWidth="1"/>
    <col min="8" max="8" width="12" style="2" customWidth="1"/>
    <col min="9" max="9" width="3.54296875" style="7" customWidth="1"/>
    <col min="10" max="10" width="12.7265625" bestFit="1" customWidth="1"/>
    <col min="11" max="11" width="10.1328125" customWidth="1"/>
  </cols>
  <sheetData>
    <row r="2" spans="2:39" ht="23.5" x14ac:dyDescent="1.1000000000000001">
      <c r="B2" s="30" t="s">
        <v>0</v>
      </c>
    </row>
    <row r="3" spans="2:39" ht="26.45" customHeight="1" x14ac:dyDescent="0.75">
      <c r="B3" s="132" t="s">
        <v>1</v>
      </c>
      <c r="C3" s="132"/>
      <c r="D3" s="132"/>
      <c r="E3" s="132"/>
      <c r="F3" s="132"/>
      <c r="G3" s="132"/>
      <c r="H3" s="132"/>
      <c r="I3" s="132"/>
      <c r="J3" s="132"/>
    </row>
    <row r="4" spans="2:39" ht="15" customHeight="1" x14ac:dyDescent="0.75">
      <c r="B4" s="5"/>
    </row>
    <row r="5" spans="2:39" ht="18.5" x14ac:dyDescent="0.9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49999999999999" customHeight="1" x14ac:dyDescent="0.7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75" x14ac:dyDescent="0.75">
      <c r="B7" s="22" t="s">
        <v>11</v>
      </c>
      <c r="C7" s="51" t="s">
        <v>12</v>
      </c>
      <c r="D7" s="52">
        <f>'EV Blueprint Implementation'!D11+'Home Energy Savings Program'!D12+'eBike Incentive'!D10</f>
        <v>360740</v>
      </c>
      <c r="E7" s="52">
        <f>'EV Blueprint Implementation'!E11+'Home Energy Savings Program'!E12+'eBike Incentive'!E10</f>
        <v>378778</v>
      </c>
      <c r="F7" s="52">
        <f>'EV Blueprint Implementation'!F11+'Home Energy Savings Program'!F12+'eBike Incentive'!F10</f>
        <v>397717</v>
      </c>
      <c r="G7" s="52">
        <f>'EV Blueprint Implementation'!G11+'Home Energy Savings Program'!G12+'eBike Incentive'!G10</f>
        <v>417601</v>
      </c>
      <c r="H7" s="52">
        <f>'EV Blueprint Implementation'!H11+'Home Energy Savings Program'!H12+'eBike Incentive'!H10</f>
        <v>438482</v>
      </c>
      <c r="I7" s="53"/>
      <c r="J7" s="52">
        <f>SUM(D7:H7)</f>
        <v>1993318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75" x14ac:dyDescent="0.75">
      <c r="B8" s="23"/>
      <c r="C8" s="51" t="s">
        <v>13</v>
      </c>
      <c r="D8" s="52">
        <f>'EV Blueprint Implementation'!D16+'Home Energy Savings Program'!D18+'eBike Incentive'!D15</f>
        <v>129255</v>
      </c>
      <c r="E8" s="52">
        <f>'EV Blueprint Implementation'!E16+'Home Energy Savings Program'!E18+'eBike Incentive'!E15</f>
        <v>135716</v>
      </c>
      <c r="F8" s="52">
        <f>'EV Blueprint Implementation'!F16+'Home Energy Savings Program'!F18+'eBike Incentive'!F15</f>
        <v>142501</v>
      </c>
      <c r="G8" s="52">
        <f>'EV Blueprint Implementation'!G16+'Home Energy Savings Program'!G18+'eBike Incentive'!G15</f>
        <v>149628</v>
      </c>
      <c r="H8" s="52">
        <f>'EV Blueprint Implementation'!H16+'Home Energy Savings Program'!H18+'eBike Incentive'!H15</f>
        <v>157110</v>
      </c>
      <c r="I8" s="53"/>
      <c r="J8" s="52">
        <f t="shared" ref="J8:J14" si="0">SUM(D8:I8)</f>
        <v>714210</v>
      </c>
    </row>
    <row r="9" spans="2:39" ht="14.75" x14ac:dyDescent="0.75">
      <c r="B9" s="23"/>
      <c r="C9" s="51" t="s">
        <v>14</v>
      </c>
      <c r="D9" s="52">
        <f>'EV Blueprint Implementation'!D26+'Home Energy Savings Program'!D29+'eBike Incentive'!D24</f>
        <v>0</v>
      </c>
      <c r="E9" s="52">
        <f>'EV Blueprint Implementation'!E26+'Home Energy Savings Program'!E29+'eBike Incentive'!E24</f>
        <v>5000</v>
      </c>
      <c r="F9" s="52">
        <f>'EV Blueprint Implementation'!F26+'Home Energy Savings Program'!F29+'eBike Incentive'!F24</f>
        <v>5000</v>
      </c>
      <c r="G9" s="52">
        <f>'EV Blueprint Implementation'!G26+'Home Energy Savings Program'!G29+'eBike Incentive'!G24</f>
        <v>5000</v>
      </c>
      <c r="H9" s="52">
        <f>'EV Blueprint Implementation'!H26+'Home Energy Savings Program'!H29+'eBike Incentive'!H24</f>
        <v>1650</v>
      </c>
      <c r="I9" s="53"/>
      <c r="J9" s="52">
        <f t="shared" si="0"/>
        <v>16650</v>
      </c>
    </row>
    <row r="10" spans="2:39" ht="14.75" x14ac:dyDescent="0.75">
      <c r="B10" s="23"/>
      <c r="C10" s="51" t="s">
        <v>15</v>
      </c>
      <c r="D10" s="52">
        <f>'EV Blueprint Implementation'!D30+'Home Energy Savings Program'!D33+'eBike Incentive'!D28</f>
        <v>1014100</v>
      </c>
      <c r="E10" s="52">
        <f>'EV Blueprint Implementation'!E30+'Home Energy Savings Program'!E33+'eBike Incentive'!E28</f>
        <v>3069900</v>
      </c>
      <c r="F10" s="52">
        <f>'EV Blueprint Implementation'!F30+'Home Energy Savings Program'!F33+'eBike Incentive'!F28</f>
        <v>926900</v>
      </c>
      <c r="G10" s="52">
        <f>'EV Blueprint Implementation'!G30+'Home Energy Savings Program'!G33+'eBike Incentive'!G28</f>
        <v>176400</v>
      </c>
      <c r="H10" s="52">
        <f>'EV Blueprint Implementation'!H30+'Home Energy Savings Program'!H33+'eBike Incentive'!H28</f>
        <v>1356200</v>
      </c>
      <c r="I10" s="53"/>
      <c r="J10" s="52">
        <f t="shared" si="0"/>
        <v>6543500</v>
      </c>
    </row>
    <row r="11" spans="2:39" ht="14.75" x14ac:dyDescent="0.75">
      <c r="B11" s="23"/>
      <c r="C11" s="51" t="s">
        <v>16</v>
      </c>
      <c r="D11" s="52">
        <f>'EV Blueprint Implementation'!D34+'Home Energy Savings Program'!D38+'eBike Incentive'!D33</f>
        <v>14500</v>
      </c>
      <c r="E11" s="52">
        <f>'EV Blueprint Implementation'!E34+'Home Energy Savings Program'!E38+'eBike Incentive'!E33</f>
        <v>14400</v>
      </c>
      <c r="F11" s="52">
        <f>'EV Blueprint Implementation'!F34+'Home Energy Savings Program'!F38+'eBike Incentive'!F33</f>
        <v>13400</v>
      </c>
      <c r="G11" s="52">
        <f>'EV Blueprint Implementation'!G34+'Home Energy Savings Program'!G38+'eBike Incentive'!G33</f>
        <v>12900</v>
      </c>
      <c r="H11" s="52">
        <f>'EV Blueprint Implementation'!H34+'Home Energy Savings Program'!H38+'eBike Incentive'!H33</f>
        <v>7200</v>
      </c>
      <c r="I11" s="53"/>
      <c r="J11" s="52">
        <f t="shared" si="0"/>
        <v>62400</v>
      </c>
    </row>
    <row r="12" spans="2:39" ht="14.75" x14ac:dyDescent="0.75">
      <c r="B12" s="23"/>
      <c r="C12" s="51" t="s">
        <v>17</v>
      </c>
      <c r="D12" s="52">
        <f>'EV Blueprint Implementation'!D41+'Home Energy Savings Program'!D45+'eBike Incentive'!D39</f>
        <v>4838736</v>
      </c>
      <c r="E12" s="52">
        <f>'EV Blueprint Implementation'!E41+'Home Energy Savings Program'!E45+'eBike Incentive'!E39</f>
        <v>4327477</v>
      </c>
      <c r="F12" s="52">
        <f>'EV Blueprint Implementation'!F41+'Home Energy Savings Program'!F45+'eBike Incentive'!F39</f>
        <v>2771559.75</v>
      </c>
      <c r="G12" s="52">
        <f>'EV Blueprint Implementation'!G41+'Home Energy Savings Program'!G45+'eBike Incentive'!G39</f>
        <v>2209870.94</v>
      </c>
      <c r="H12" s="52">
        <f>'EV Blueprint Implementation'!H41+'Home Energy Savings Program'!H45+'eBike Incentive'!H39</f>
        <v>2142828.08</v>
      </c>
      <c r="I12" s="53"/>
      <c r="J12" s="52">
        <f t="shared" si="0"/>
        <v>16290471.77</v>
      </c>
    </row>
    <row r="13" spans="2:39" ht="14.75" x14ac:dyDescent="0.75">
      <c r="B13" s="23"/>
      <c r="C13" s="51" t="s">
        <v>18</v>
      </c>
      <c r="D13" s="52">
        <f>'EV Blueprint Implementation'!D46+'Home Energy Savings Program'!D48+'eBike Incentive'!D47</f>
        <v>940000</v>
      </c>
      <c r="E13" s="52">
        <f>'EV Blueprint Implementation'!E46+'Home Energy Savings Program'!E48+'eBike Incentive'!E47</f>
        <v>5010750</v>
      </c>
      <c r="F13" s="52">
        <f>'EV Blueprint Implementation'!F46+'Home Energy Savings Program'!F48+'eBike Incentive'!F47</f>
        <v>8298813</v>
      </c>
      <c r="G13" s="52">
        <f>'EV Blueprint Implementation'!G46+'Home Energy Savings Program'!G48+'eBike Incentive'!G47</f>
        <v>4561374</v>
      </c>
      <c r="H13" s="52">
        <f>'EV Blueprint Implementation'!H46+'Home Energy Savings Program'!H48+'eBike Incentive'!H47</f>
        <v>3158071</v>
      </c>
      <c r="I13" s="53"/>
      <c r="J13" s="52">
        <f t="shared" si="0"/>
        <v>21969008</v>
      </c>
    </row>
    <row r="14" spans="2:39" ht="14.75" x14ac:dyDescent="0.75">
      <c r="B14" s="24"/>
      <c r="C14" s="9" t="s">
        <v>19</v>
      </c>
      <c r="D14" s="16">
        <f>SUM(D7:D13)</f>
        <v>7297331</v>
      </c>
      <c r="E14" s="16">
        <f t="shared" ref="E14:H14" si="1">SUM(E7:E13)</f>
        <v>12942021</v>
      </c>
      <c r="F14" s="16">
        <f t="shared" si="1"/>
        <v>12555890.75</v>
      </c>
      <c r="G14" s="16">
        <f t="shared" si="1"/>
        <v>7532773.9399999995</v>
      </c>
      <c r="H14" s="16">
        <f t="shared" si="1"/>
        <v>7261541.0800000001</v>
      </c>
      <c r="J14" s="16">
        <f>SUM(D14:H14)</f>
        <v>47589557.769999996</v>
      </c>
    </row>
    <row r="15" spans="2:39" ht="14.75" x14ac:dyDescent="0.75">
      <c r="B15" s="67"/>
      <c r="D15"/>
      <c r="E15"/>
      <c r="H15"/>
      <c r="I15"/>
      <c r="J15" s="18" t="s">
        <v>20</v>
      </c>
    </row>
    <row r="16" spans="2:39" ht="20.149999999999999" customHeight="1" x14ac:dyDescent="0.75">
      <c r="B16" s="67"/>
      <c r="C16" s="9" t="s">
        <v>21</v>
      </c>
      <c r="D16" s="59">
        <f>'EV Blueprint Implementation'!D52+'Home Energy Savings Program'!D53+'eBike Incentive'!D53</f>
        <v>36327</v>
      </c>
      <c r="E16" s="59">
        <f>'EV Blueprint Implementation'!E52+'Home Energy Savings Program'!E53+'eBike Incentive'!E53+'Measure 4 Budget'!E55</f>
        <v>38144.17</v>
      </c>
      <c r="F16" s="59">
        <f>'EV Blueprint Implementation'!F52+'Home Energy Savings Program'!F53+'eBike Incentive'!F53+'Measure 4 Budget'!F55</f>
        <v>40050.720000000001</v>
      </c>
      <c r="G16" s="59">
        <f>'EV Blueprint Implementation'!G52+'Home Energy Savings Program'!G53+'eBike Incentive'!G53+'Measure 4 Budget'!G55</f>
        <v>42053.31</v>
      </c>
      <c r="H16" s="59">
        <f>'EV Blueprint Implementation'!H52+'Home Energy Savings Program'!H53+'eBike Incentive'!H53+'Measure 4 Budget'!H55</f>
        <v>44156.99</v>
      </c>
      <c r="J16" s="130">
        <f>SUM(D16:H16)</f>
        <v>200732.19</v>
      </c>
    </row>
    <row r="17" spans="2:10" ht="15.5" thickBot="1" x14ac:dyDescent="0.9">
      <c r="B17" s="67"/>
      <c r="D17"/>
      <c r="E17"/>
      <c r="H17"/>
      <c r="I17"/>
      <c r="J17" s="18" t="s">
        <v>20</v>
      </c>
    </row>
    <row r="18" spans="2:10" ht="30.95" customHeight="1" thickBot="1" x14ac:dyDescent="0.9">
      <c r="B18" s="66" t="s">
        <v>22</v>
      </c>
      <c r="C18" s="19"/>
      <c r="D18" s="54">
        <f>D14+D16</f>
        <v>7333658</v>
      </c>
      <c r="E18" s="54">
        <f>E14+E16</f>
        <v>12980165.17</v>
      </c>
      <c r="F18" s="54">
        <f>F14+F16</f>
        <v>12595941.470000001</v>
      </c>
      <c r="G18" s="54">
        <f>G14+G16</f>
        <v>7574827.2499999991</v>
      </c>
      <c r="H18" s="54">
        <f>H14+H16</f>
        <v>7305698.0700000003</v>
      </c>
      <c r="I18" s="55"/>
      <c r="J18" s="70">
        <f>J14+J16</f>
        <v>47790289.959999993</v>
      </c>
    </row>
    <row r="19" spans="2:10" s="1" customFormat="1" ht="14.75" x14ac:dyDescent="0.7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75">
      <c r="B20" s="6"/>
    </row>
    <row r="21" spans="2:10" ht="15" customHeight="1" x14ac:dyDescent="0.9">
      <c r="B21" s="45" t="s">
        <v>23</v>
      </c>
      <c r="C21" s="46"/>
      <c r="D21" s="46"/>
      <c r="E21" s="134"/>
      <c r="F21" s="134"/>
      <c r="H21"/>
      <c r="I21"/>
    </row>
    <row r="22" spans="2:10" ht="29.15" customHeight="1" x14ac:dyDescent="0.75">
      <c r="B22" s="47" t="s">
        <v>24</v>
      </c>
      <c r="C22" s="47" t="s">
        <v>25</v>
      </c>
      <c r="D22" s="56" t="s">
        <v>26</v>
      </c>
      <c r="E22" s="135" t="s">
        <v>27</v>
      </c>
      <c r="F22" s="135"/>
      <c r="H22"/>
      <c r="I22"/>
    </row>
    <row r="23" spans="2:10" ht="15" customHeight="1" x14ac:dyDescent="0.75">
      <c r="B23" s="51">
        <v>1</v>
      </c>
      <c r="C23" s="57" t="s">
        <v>120</v>
      </c>
      <c r="D23" s="58">
        <f>'EV Blueprint Implementation'!J54</f>
        <v>19586527</v>
      </c>
      <c r="E23" s="133">
        <f>D23/D$29</f>
        <v>0.40984323418823632</v>
      </c>
      <c r="F23" s="133"/>
      <c r="G23" t="s">
        <v>123</v>
      </c>
      <c r="H23"/>
      <c r="I23"/>
    </row>
    <row r="24" spans="2:10" ht="15" customHeight="1" x14ac:dyDescent="0.75">
      <c r="B24" s="51">
        <v>2</v>
      </c>
      <c r="C24" s="52" t="s">
        <v>121</v>
      </c>
      <c r="D24" s="58">
        <f>'Home Energy Savings Program'!J55</f>
        <v>9753485.959999999</v>
      </c>
      <c r="E24" s="133">
        <f t="shared" ref="E24:E27" si="2">D24/D$29</f>
        <v>0.20408928190566683</v>
      </c>
      <c r="F24" s="133"/>
      <c r="H24"/>
      <c r="I24"/>
    </row>
    <row r="25" spans="2:10" ht="15" customHeight="1" x14ac:dyDescent="0.75">
      <c r="B25" s="51">
        <v>3</v>
      </c>
      <c r="C25" s="52" t="s">
        <v>122</v>
      </c>
      <c r="D25" s="58">
        <f>'eBike Incentive'!J55</f>
        <v>18450277</v>
      </c>
      <c r="E25" s="133">
        <f t="shared" si="2"/>
        <v>0.3860674839060968</v>
      </c>
      <c r="F25" s="133"/>
      <c r="H25"/>
      <c r="I25"/>
    </row>
    <row r="26" spans="2:10" ht="15" customHeight="1" x14ac:dyDescent="0.75">
      <c r="B26" s="51">
        <v>4</v>
      </c>
      <c r="C26" s="52" t="s">
        <v>28</v>
      </c>
      <c r="D26" s="58">
        <f>'Measure 4 Budget'!J57</f>
        <v>0</v>
      </c>
      <c r="E26" s="133">
        <f t="shared" si="2"/>
        <v>0</v>
      </c>
      <c r="F26" s="133"/>
      <c r="H26"/>
      <c r="I26"/>
    </row>
    <row r="27" spans="2:10" ht="15" customHeight="1" x14ac:dyDescent="0.75">
      <c r="B27" s="51">
        <v>5</v>
      </c>
      <c r="C27" s="52" t="s">
        <v>29</v>
      </c>
      <c r="D27" s="58">
        <v>0</v>
      </c>
      <c r="E27" s="133">
        <f t="shared" si="2"/>
        <v>0</v>
      </c>
      <c r="F27" s="133"/>
      <c r="H27"/>
      <c r="I27"/>
    </row>
    <row r="28" spans="2:10" ht="15" customHeight="1" x14ac:dyDescent="0.75">
      <c r="B28" s="51"/>
      <c r="C28" s="52"/>
      <c r="D28" s="58"/>
      <c r="E28" s="133"/>
      <c r="F28" s="133"/>
      <c r="H28"/>
      <c r="I28"/>
    </row>
    <row r="29" spans="2:10" ht="15" customHeight="1" x14ac:dyDescent="0.75">
      <c r="B29" s="51" t="s">
        <v>30</v>
      </c>
      <c r="C29" s="52"/>
      <c r="D29" s="58">
        <f>SUM(D23:D28)</f>
        <v>47790289.960000001</v>
      </c>
      <c r="E29" s="133">
        <f t="shared" ref="E29" si="3">SUM(E23:E28)</f>
        <v>0.99999999999999989</v>
      </c>
      <c r="F29" s="133"/>
      <c r="H29"/>
      <c r="I29"/>
    </row>
    <row r="30" spans="2:10" ht="15" customHeight="1" x14ac:dyDescent="0.7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9"/>
  <sheetViews>
    <sheetView showGridLines="0" topLeftCell="A8" zoomScale="85" zoomScaleNormal="85" workbookViewId="0">
      <selection activeCell="J41" sqref="J41"/>
    </sheetView>
  </sheetViews>
  <sheetFormatPr defaultColWidth="9.1328125" defaultRowHeight="14.75" x14ac:dyDescent="0.75"/>
  <cols>
    <col min="1" max="1" width="3.1328125" customWidth="1"/>
    <col min="2" max="2" width="10.1328125" customWidth="1"/>
    <col min="3" max="3" width="35.40625" customWidth="1"/>
    <col min="4" max="4" width="12.40625" style="6" customWidth="1"/>
    <col min="5" max="5" width="12.54296875" style="2" customWidth="1"/>
    <col min="6" max="6" width="12.40625" customWidth="1"/>
    <col min="7" max="7" width="13" customWidth="1"/>
    <col min="8" max="8" width="12.40625" style="2" customWidth="1"/>
    <col min="9" max="9" width="1.7265625" style="7" customWidth="1"/>
    <col min="10" max="10" width="12.86328125" customWidth="1"/>
    <col min="11" max="11" width="10.1328125" customWidth="1"/>
  </cols>
  <sheetData>
    <row r="2" spans="2:39" ht="23.5" x14ac:dyDescent="1.1000000000000001">
      <c r="B2" s="30" t="s">
        <v>31</v>
      </c>
    </row>
    <row r="3" spans="2:39" x14ac:dyDescent="0.75">
      <c r="B3" s="5" t="s">
        <v>32</v>
      </c>
    </row>
    <row r="4" spans="2:39" x14ac:dyDescent="0.75">
      <c r="B4" s="5"/>
    </row>
    <row r="5" spans="2:39" ht="18.5" x14ac:dyDescent="0.9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9.5" x14ac:dyDescent="0.7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9.5" x14ac:dyDescent="0.75">
      <c r="B7" s="71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1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.5" x14ac:dyDescent="0.75">
      <c r="B8" s="23"/>
      <c r="C8" s="72" t="s">
        <v>35</v>
      </c>
      <c r="D8" s="73">
        <v>112357</v>
      </c>
      <c r="E8" s="73">
        <v>117975</v>
      </c>
      <c r="F8" s="73">
        <v>123874</v>
      </c>
      <c r="G8" s="73">
        <v>130067</v>
      </c>
      <c r="H8" s="73">
        <v>136571</v>
      </c>
      <c r="I8" s="35"/>
      <c r="J8" s="73">
        <f>SUM(D8:H8)</f>
        <v>620844</v>
      </c>
    </row>
    <row r="9" spans="2:39" ht="44.25" x14ac:dyDescent="0.75">
      <c r="B9" s="23"/>
      <c r="C9" s="72" t="s">
        <v>36</v>
      </c>
      <c r="D9" s="73">
        <v>33557</v>
      </c>
      <c r="E9" s="73">
        <v>35235</v>
      </c>
      <c r="F9" s="73">
        <v>36997</v>
      </c>
      <c r="G9" s="73">
        <v>38846</v>
      </c>
      <c r="H9" s="73">
        <v>40789</v>
      </c>
      <c r="J9" s="73">
        <f>SUM(D9:H9)</f>
        <v>185424</v>
      </c>
    </row>
    <row r="10" spans="2:39" x14ac:dyDescent="0.75">
      <c r="B10" s="23"/>
      <c r="C10" s="80"/>
      <c r="D10" s="73"/>
      <c r="E10" s="74"/>
      <c r="F10" s="74"/>
      <c r="G10" s="74"/>
      <c r="H10" s="74"/>
      <c r="J10" s="73"/>
    </row>
    <row r="11" spans="2:39" x14ac:dyDescent="0.75">
      <c r="B11" s="23"/>
      <c r="C11" s="81" t="s">
        <v>12</v>
      </c>
      <c r="D11" s="75">
        <f>SUM(D8:D10)</f>
        <v>145914</v>
      </c>
      <c r="E11" s="75">
        <f t="shared" ref="E11:J11" si="0">SUM(E8:E10)</f>
        <v>153210</v>
      </c>
      <c r="F11" s="75">
        <f t="shared" si="0"/>
        <v>160871</v>
      </c>
      <c r="G11" s="75">
        <f t="shared" si="0"/>
        <v>168913</v>
      </c>
      <c r="H11" s="75">
        <f t="shared" si="0"/>
        <v>177360</v>
      </c>
      <c r="J11" s="75">
        <f t="shared" si="0"/>
        <v>806268</v>
      </c>
      <c r="K11" s="34"/>
    </row>
    <row r="12" spans="2:39" x14ac:dyDescent="0.75">
      <c r="B12" s="23"/>
      <c r="C12" s="82" t="s">
        <v>37</v>
      </c>
      <c r="D12" s="76" t="s">
        <v>34</v>
      </c>
      <c r="E12" s="77"/>
      <c r="F12" s="77"/>
      <c r="G12" s="77"/>
      <c r="H12" s="77"/>
      <c r="J12" s="18" t="s">
        <v>34</v>
      </c>
    </row>
    <row r="13" spans="2:39" ht="44.25" x14ac:dyDescent="0.75">
      <c r="B13" s="23"/>
      <c r="C13" s="72" t="s">
        <v>38</v>
      </c>
      <c r="D13" s="73">
        <v>40258</v>
      </c>
      <c r="E13" s="73">
        <v>42271</v>
      </c>
      <c r="F13" s="73">
        <v>44384</v>
      </c>
      <c r="G13" s="73">
        <v>46604</v>
      </c>
      <c r="H13" s="73">
        <v>48934</v>
      </c>
      <c r="J13" s="73">
        <f>SUM(D13:H13)</f>
        <v>222451</v>
      </c>
    </row>
    <row r="14" spans="2:39" ht="44.25" x14ac:dyDescent="0.75">
      <c r="B14" s="23"/>
      <c r="C14" s="72" t="s">
        <v>39</v>
      </c>
      <c r="D14" s="73">
        <v>12024</v>
      </c>
      <c r="E14" s="73">
        <v>12625</v>
      </c>
      <c r="F14" s="73">
        <v>13256</v>
      </c>
      <c r="G14" s="73">
        <v>13919</v>
      </c>
      <c r="H14" s="73">
        <v>14615</v>
      </c>
      <c r="J14" s="73">
        <f t="shared" ref="J14:J15" si="1">SUM(D14:H14)</f>
        <v>66439</v>
      </c>
    </row>
    <row r="15" spans="2:39" x14ac:dyDescent="0.75">
      <c r="B15" s="23"/>
      <c r="C15" s="77"/>
      <c r="D15" s="73"/>
      <c r="E15" s="74"/>
      <c r="F15" s="74"/>
      <c r="G15" s="74"/>
      <c r="H15" s="74"/>
      <c r="J15" s="73">
        <f t="shared" si="1"/>
        <v>0</v>
      </c>
    </row>
    <row r="16" spans="2:39" x14ac:dyDescent="0.75">
      <c r="B16" s="23"/>
      <c r="C16" s="81" t="s">
        <v>13</v>
      </c>
      <c r="D16" s="75">
        <f>SUM(D13:D15)</f>
        <v>52282</v>
      </c>
      <c r="E16" s="75">
        <f t="shared" ref="E16:J16" si="2">SUM(E13:E15)</f>
        <v>54896</v>
      </c>
      <c r="F16" s="75">
        <f t="shared" si="2"/>
        <v>57640</v>
      </c>
      <c r="G16" s="75">
        <f t="shared" si="2"/>
        <v>60523</v>
      </c>
      <c r="H16" s="75">
        <f t="shared" si="2"/>
        <v>63549</v>
      </c>
      <c r="J16" s="75">
        <f t="shared" si="2"/>
        <v>288890</v>
      </c>
    </row>
    <row r="17" spans="2:10" x14ac:dyDescent="0.75">
      <c r="B17" s="23"/>
      <c r="C17" s="82" t="s">
        <v>40</v>
      </c>
      <c r="D17" s="76" t="s">
        <v>34</v>
      </c>
      <c r="E17" s="77"/>
      <c r="F17" s="77"/>
      <c r="G17" s="77"/>
      <c r="H17" s="77"/>
      <c r="J17" s="18" t="s">
        <v>34</v>
      </c>
    </row>
    <row r="18" spans="2:10" x14ac:dyDescent="0.75">
      <c r="B18" s="23"/>
      <c r="C18" s="83"/>
      <c r="D18" s="73"/>
      <c r="E18" s="74"/>
      <c r="F18" s="74"/>
      <c r="G18" s="74"/>
      <c r="H18" s="74"/>
      <c r="J18" s="73">
        <f>SUM(D18:H18)</f>
        <v>0</v>
      </c>
    </row>
    <row r="19" spans="2:10" x14ac:dyDescent="0.75">
      <c r="B19" s="23"/>
      <c r="C19" s="83"/>
      <c r="D19" s="73"/>
      <c r="E19" s="73"/>
      <c r="F19" s="73"/>
      <c r="G19" s="73"/>
      <c r="H19" s="73"/>
      <c r="I19" s="35"/>
      <c r="J19" s="73">
        <f>SUM(D19:H19)</f>
        <v>0</v>
      </c>
    </row>
    <row r="20" spans="2:10" x14ac:dyDescent="0.75">
      <c r="B20" s="23"/>
      <c r="C20" s="83"/>
      <c r="D20" s="73"/>
      <c r="E20" s="73"/>
      <c r="F20" s="73"/>
      <c r="G20" s="73"/>
      <c r="H20" s="73"/>
      <c r="I20" s="35"/>
      <c r="J20" s="73">
        <f t="shared" ref="J20:J25" si="3">SUM(D20:H20)</f>
        <v>0</v>
      </c>
    </row>
    <row r="21" spans="2:10" x14ac:dyDescent="0.75">
      <c r="B21" s="23"/>
      <c r="C21" s="72"/>
      <c r="D21" s="73"/>
      <c r="E21" s="73"/>
      <c r="F21" s="73"/>
      <c r="G21" s="73"/>
      <c r="H21" s="73"/>
      <c r="I21" s="35"/>
      <c r="J21" s="73">
        <f t="shared" si="3"/>
        <v>0</v>
      </c>
    </row>
    <row r="22" spans="2:10" x14ac:dyDescent="0.75">
      <c r="B22" s="23"/>
      <c r="C22" s="83"/>
      <c r="D22" s="73"/>
      <c r="E22" s="73"/>
      <c r="F22" s="73"/>
      <c r="G22" s="73"/>
      <c r="H22" s="73"/>
      <c r="I22" s="35"/>
      <c r="J22" s="73">
        <f t="shared" si="3"/>
        <v>0</v>
      </c>
    </row>
    <row r="23" spans="2:10" x14ac:dyDescent="0.75">
      <c r="B23" s="23"/>
      <c r="C23" s="83"/>
      <c r="D23" s="73"/>
      <c r="E23" s="73"/>
      <c r="F23" s="73"/>
      <c r="G23" s="73"/>
      <c r="H23" s="73"/>
      <c r="I23" s="35"/>
      <c r="J23" s="73">
        <f t="shared" si="3"/>
        <v>0</v>
      </c>
    </row>
    <row r="24" spans="2:10" x14ac:dyDescent="0.75">
      <c r="B24" s="23"/>
      <c r="C24" s="83"/>
      <c r="D24" s="73"/>
      <c r="E24" s="73"/>
      <c r="F24" s="73"/>
      <c r="G24" s="73"/>
      <c r="H24" s="73"/>
      <c r="I24" s="35"/>
      <c r="J24" s="73">
        <f t="shared" si="3"/>
        <v>0</v>
      </c>
    </row>
    <row r="25" spans="2:10" x14ac:dyDescent="0.75">
      <c r="B25" s="23"/>
      <c r="C25" s="72"/>
      <c r="D25" s="73"/>
      <c r="E25" s="73"/>
      <c r="F25" s="73"/>
      <c r="G25" s="73"/>
      <c r="H25" s="73"/>
      <c r="I25" s="35"/>
      <c r="J25" s="73">
        <f t="shared" si="3"/>
        <v>0</v>
      </c>
    </row>
    <row r="26" spans="2:10" x14ac:dyDescent="0.75">
      <c r="B26" s="23"/>
      <c r="C26" s="81" t="s">
        <v>14</v>
      </c>
      <c r="D26" s="75">
        <f>SUM(D19:D25)</f>
        <v>0</v>
      </c>
      <c r="E26" s="75">
        <f t="shared" ref="E26:H26" si="4">SUM(E19:E25)</f>
        <v>0</v>
      </c>
      <c r="F26" s="75">
        <f t="shared" si="4"/>
        <v>0</v>
      </c>
      <c r="G26" s="75">
        <f t="shared" si="4"/>
        <v>0</v>
      </c>
      <c r="H26" s="75">
        <f t="shared" si="4"/>
        <v>0</v>
      </c>
      <c r="J26" s="75">
        <f>SUM(J18:J25)</f>
        <v>0</v>
      </c>
    </row>
    <row r="27" spans="2:10" x14ac:dyDescent="0.75">
      <c r="B27" s="23"/>
      <c r="C27" s="82" t="s">
        <v>41</v>
      </c>
      <c r="D27" s="73"/>
      <c r="E27" s="77"/>
      <c r="F27" s="77"/>
      <c r="G27" s="77"/>
      <c r="H27" s="77"/>
      <c r="J27" s="73" t="s">
        <v>20</v>
      </c>
    </row>
    <row r="28" spans="2:10" ht="29.5" x14ac:dyDescent="0.75">
      <c r="B28" s="23"/>
      <c r="C28" s="88" t="s">
        <v>42</v>
      </c>
      <c r="D28" s="73">
        <v>1014100</v>
      </c>
      <c r="E28" s="74">
        <v>3069900</v>
      </c>
      <c r="F28" s="74">
        <v>926900</v>
      </c>
      <c r="G28" s="74">
        <v>176400</v>
      </c>
      <c r="H28" s="74">
        <v>1356200</v>
      </c>
      <c r="J28" s="73">
        <f>SUM(D28:H28)</f>
        <v>6543500</v>
      </c>
    </row>
    <row r="29" spans="2:10" x14ac:dyDescent="0.75">
      <c r="B29" s="23" t="s">
        <v>43</v>
      </c>
      <c r="C29" s="76" t="s">
        <v>43</v>
      </c>
      <c r="D29" s="76" t="s">
        <v>34</v>
      </c>
      <c r="E29" s="77"/>
      <c r="F29" s="77"/>
      <c r="G29" s="77"/>
      <c r="H29" s="77"/>
      <c r="J29" s="73">
        <f t="shared" ref="J29:J47" si="5">SUM(D29:H29)</f>
        <v>0</v>
      </c>
    </row>
    <row r="30" spans="2:10" x14ac:dyDescent="0.75">
      <c r="B30" s="23"/>
      <c r="C30" s="81" t="s">
        <v>15</v>
      </c>
      <c r="D30" s="78">
        <f>SUM(D28:D29)</f>
        <v>1014100</v>
      </c>
      <c r="E30" s="78">
        <f t="shared" ref="E30:H30" si="6">SUM(E28:E29)</f>
        <v>3069900</v>
      </c>
      <c r="F30" s="78">
        <f t="shared" si="6"/>
        <v>926900</v>
      </c>
      <c r="G30" s="78">
        <f t="shared" si="6"/>
        <v>176400</v>
      </c>
      <c r="H30" s="78">
        <f t="shared" si="6"/>
        <v>1356200</v>
      </c>
      <c r="J30" s="75">
        <f>SUM(J28:J29)</f>
        <v>6543500</v>
      </c>
    </row>
    <row r="31" spans="2:10" x14ac:dyDescent="0.75">
      <c r="B31" s="23"/>
      <c r="C31" s="82" t="s">
        <v>44</v>
      </c>
      <c r="D31" s="76" t="s">
        <v>34</v>
      </c>
      <c r="E31" s="77"/>
      <c r="F31" s="77"/>
      <c r="G31" s="77"/>
      <c r="H31" s="77"/>
      <c r="J31" s="73"/>
    </row>
    <row r="32" spans="2:10" x14ac:dyDescent="0.75">
      <c r="B32" s="23"/>
      <c r="C32" s="72" t="s">
        <v>45</v>
      </c>
      <c r="D32" s="73">
        <v>2000</v>
      </c>
      <c r="E32" s="73">
        <v>2500</v>
      </c>
      <c r="F32" s="73">
        <v>2500</v>
      </c>
      <c r="G32" s="73">
        <v>2000</v>
      </c>
      <c r="H32" s="73">
        <v>2000</v>
      </c>
      <c r="I32" s="35"/>
      <c r="J32" s="73">
        <f t="shared" si="5"/>
        <v>11000</v>
      </c>
    </row>
    <row r="33" spans="2:10" x14ac:dyDescent="0.75">
      <c r="B33" s="23"/>
      <c r="C33" s="72" t="s">
        <v>46</v>
      </c>
      <c r="D33" s="73">
        <v>3500</v>
      </c>
      <c r="E33" s="74">
        <v>3500</v>
      </c>
      <c r="F33" s="74">
        <v>3500</v>
      </c>
      <c r="G33" s="74">
        <v>3500</v>
      </c>
      <c r="H33" s="74">
        <v>3500</v>
      </c>
      <c r="J33" s="73">
        <f t="shared" si="5"/>
        <v>17500</v>
      </c>
    </row>
    <row r="34" spans="2:10" x14ac:dyDescent="0.75">
      <c r="B34" s="23"/>
      <c r="C34" s="81" t="s">
        <v>16</v>
      </c>
      <c r="D34" s="75">
        <f>SUM(D32:D33)</f>
        <v>5500</v>
      </c>
      <c r="E34" s="75">
        <f t="shared" ref="E34:H34" si="7">SUM(E32:E33)</f>
        <v>6000</v>
      </c>
      <c r="F34" s="75">
        <f t="shared" si="7"/>
        <v>6000</v>
      </c>
      <c r="G34" s="75">
        <f t="shared" si="7"/>
        <v>5500</v>
      </c>
      <c r="H34" s="75">
        <f t="shared" si="7"/>
        <v>5500</v>
      </c>
      <c r="J34" s="75">
        <f>SUM(J32:J33)</f>
        <v>28500</v>
      </c>
    </row>
    <row r="35" spans="2:10" x14ac:dyDescent="0.75">
      <c r="B35" s="23"/>
      <c r="C35" s="82" t="s">
        <v>47</v>
      </c>
      <c r="D35" s="76" t="s">
        <v>34</v>
      </c>
      <c r="E35" s="77"/>
      <c r="F35" s="77"/>
      <c r="G35" s="77"/>
      <c r="H35" s="77"/>
      <c r="J35" s="73"/>
    </row>
    <row r="36" spans="2:10" ht="44.25" x14ac:dyDescent="0.75">
      <c r="B36" s="23"/>
      <c r="C36" s="72" t="s">
        <v>48</v>
      </c>
      <c r="D36" s="73">
        <v>3490176</v>
      </c>
      <c r="E36" s="73">
        <v>3115842</v>
      </c>
      <c r="F36" s="73">
        <v>1511583</v>
      </c>
      <c r="G36" s="73">
        <v>878333</v>
      </c>
      <c r="H36" s="73">
        <v>669767</v>
      </c>
      <c r="I36" s="35"/>
      <c r="J36" s="73">
        <f t="shared" si="5"/>
        <v>9665701</v>
      </c>
    </row>
    <row r="37" spans="2:10" ht="44.25" x14ac:dyDescent="0.75">
      <c r="B37" s="23"/>
      <c r="C37" s="72" t="s">
        <v>50</v>
      </c>
      <c r="D37" s="73">
        <v>312200</v>
      </c>
      <c r="E37" s="73">
        <v>327560</v>
      </c>
      <c r="F37" s="73">
        <v>343688</v>
      </c>
      <c r="G37" s="73">
        <v>360622</v>
      </c>
      <c r="H37" s="73">
        <v>378404</v>
      </c>
      <c r="I37" s="35"/>
      <c r="J37" s="73">
        <f>SUM(D37:H37)</f>
        <v>1722474</v>
      </c>
    </row>
    <row r="38" spans="2:10" x14ac:dyDescent="0.75">
      <c r="B38" s="23"/>
      <c r="C38" s="72"/>
      <c r="D38" s="73"/>
      <c r="E38" s="73"/>
      <c r="F38" s="73"/>
      <c r="G38" s="73"/>
      <c r="H38" s="73"/>
      <c r="I38" s="35"/>
      <c r="J38" s="73">
        <f>SUM(D38:H38)</f>
        <v>0</v>
      </c>
    </row>
    <row r="39" spans="2:10" x14ac:dyDescent="0.75">
      <c r="B39" s="23"/>
      <c r="C39" s="72"/>
      <c r="D39" s="73"/>
      <c r="E39" s="73"/>
      <c r="F39" s="73"/>
      <c r="G39" s="73"/>
      <c r="H39" s="73"/>
      <c r="I39" s="35"/>
      <c r="J39" s="73">
        <f t="shared" si="5"/>
        <v>0</v>
      </c>
    </row>
    <row r="40" spans="2:10" x14ac:dyDescent="0.75">
      <c r="B40" s="23"/>
      <c r="C40" s="72"/>
      <c r="D40" s="73"/>
      <c r="E40" s="74"/>
      <c r="F40" s="74"/>
      <c r="G40" s="74"/>
      <c r="H40" s="74"/>
      <c r="J40" s="73">
        <f t="shared" si="5"/>
        <v>0</v>
      </c>
    </row>
    <row r="41" spans="2:10" x14ac:dyDescent="0.75">
      <c r="B41" s="23"/>
      <c r="C41" s="81" t="s">
        <v>17</v>
      </c>
      <c r="D41" s="75">
        <f>SUM(D36:D40)</f>
        <v>3802376</v>
      </c>
      <c r="E41" s="75">
        <f t="shared" ref="E41:H41" si="8">SUM(E36:E40)</f>
        <v>3443402</v>
      </c>
      <c r="F41" s="75">
        <f t="shared" si="8"/>
        <v>1855271</v>
      </c>
      <c r="G41" s="75">
        <f t="shared" si="8"/>
        <v>1238955</v>
      </c>
      <c r="H41" s="75">
        <f t="shared" si="8"/>
        <v>1048171</v>
      </c>
      <c r="J41" s="75">
        <f>SUM(J36:J40)</f>
        <v>11388175</v>
      </c>
    </row>
    <row r="42" spans="2:10" x14ac:dyDescent="0.75">
      <c r="B42" s="23"/>
      <c r="C42" s="82" t="s">
        <v>49</v>
      </c>
      <c r="D42" s="76" t="s">
        <v>34</v>
      </c>
      <c r="E42" s="77"/>
      <c r="F42" s="77"/>
      <c r="G42" s="77"/>
      <c r="H42" s="77"/>
      <c r="J42" s="73"/>
    </row>
    <row r="43" spans="2:10" x14ac:dyDescent="0.75">
      <c r="B43" s="23"/>
      <c r="C43" s="72" t="s">
        <v>51</v>
      </c>
      <c r="D43" s="73">
        <v>25000</v>
      </c>
      <c r="E43" s="74">
        <v>50000</v>
      </c>
      <c r="F43" s="74">
        <v>50000</v>
      </c>
      <c r="G43" s="74">
        <v>50000</v>
      </c>
      <c r="H43" s="74">
        <v>25000</v>
      </c>
      <c r="J43" s="73">
        <f t="shared" si="5"/>
        <v>200000</v>
      </c>
    </row>
    <row r="44" spans="2:10" ht="44.25" x14ac:dyDescent="0.75">
      <c r="B44" s="23"/>
      <c r="C44" s="72" t="s">
        <v>119</v>
      </c>
      <c r="D44" s="73"/>
      <c r="E44" s="74">
        <v>25000</v>
      </c>
      <c r="F44" s="74">
        <v>50000</v>
      </c>
      <c r="G44" s="74">
        <v>25000</v>
      </c>
      <c r="H44" s="74"/>
      <c r="J44" s="73">
        <f t="shared" si="5"/>
        <v>100000</v>
      </c>
    </row>
    <row r="45" spans="2:10" ht="30.75" customHeight="1" x14ac:dyDescent="0.75">
      <c r="B45" s="23"/>
      <c r="C45" s="72" t="s">
        <v>52</v>
      </c>
      <c r="D45" s="73">
        <v>30000</v>
      </c>
      <c r="E45" s="74">
        <v>30000</v>
      </c>
      <c r="F45" s="74">
        <v>30000</v>
      </c>
      <c r="G45" s="74">
        <v>30000</v>
      </c>
      <c r="H45" s="74">
        <v>30000</v>
      </c>
      <c r="J45" s="73">
        <f t="shared" si="5"/>
        <v>150000</v>
      </c>
    </row>
    <row r="46" spans="2:10" x14ac:dyDescent="0.75">
      <c r="B46" s="24"/>
      <c r="C46" s="81" t="s">
        <v>18</v>
      </c>
      <c r="D46" s="75">
        <f>SUM(D43:D45)</f>
        <v>55000</v>
      </c>
      <c r="E46" s="75">
        <f>SUM(E43:E45)</f>
        <v>105000</v>
      </c>
      <c r="F46" s="75">
        <f>SUM(F43:F45)</f>
        <v>130000</v>
      </c>
      <c r="G46" s="75">
        <f>SUM(G43:G45)</f>
        <v>105000</v>
      </c>
      <c r="H46" s="75">
        <f>SUM(H43:H45)</f>
        <v>55000</v>
      </c>
      <c r="J46" s="75">
        <f>SUM(J43:J45)</f>
        <v>450000</v>
      </c>
    </row>
    <row r="47" spans="2:10" x14ac:dyDescent="0.75">
      <c r="B47" s="24"/>
      <c r="C47" s="81" t="s">
        <v>19</v>
      </c>
      <c r="D47" s="75">
        <f>SUM(D46,D41,D34,D30,D26,D16,D11)</f>
        <v>5075172</v>
      </c>
      <c r="E47" s="75">
        <f>SUM(E46,E41,E34,E30,E26,E16,E11)</f>
        <v>6832408</v>
      </c>
      <c r="F47" s="75">
        <f>SUM(F46,F41,F34,F30,F26,F16,F11)</f>
        <v>3136682</v>
      </c>
      <c r="G47" s="75">
        <f>SUM(G46,G41,G34,G30,G26,G16,G11)</f>
        <v>1755291</v>
      </c>
      <c r="H47" s="75">
        <f>SUM(H46,H41,H34,H30,H26,H16,H11)</f>
        <v>2705780</v>
      </c>
      <c r="J47" s="75">
        <f t="shared" si="5"/>
        <v>19505333</v>
      </c>
    </row>
    <row r="48" spans="2:10" x14ac:dyDescent="0.75">
      <c r="B48" s="6"/>
      <c r="D48"/>
      <c r="E48"/>
      <c r="H48"/>
      <c r="I48"/>
      <c r="J48" t="s">
        <v>20</v>
      </c>
    </row>
    <row r="49" spans="2:10" ht="29.5" x14ac:dyDescent="0.75">
      <c r="B49" s="71" t="s">
        <v>53</v>
      </c>
      <c r="C49" s="17" t="s">
        <v>53</v>
      </c>
      <c r="D49" s="18"/>
      <c r="E49" s="18"/>
      <c r="F49" s="18"/>
      <c r="G49" s="18"/>
      <c r="H49" s="18"/>
      <c r="I49"/>
      <c r="J49" s="18" t="s">
        <v>20</v>
      </c>
    </row>
    <row r="50" spans="2:10" ht="29.5" x14ac:dyDescent="0.75">
      <c r="B50" s="23"/>
      <c r="C50" s="72" t="s">
        <v>54</v>
      </c>
      <c r="D50" s="96">
        <v>14694</v>
      </c>
      <c r="E50" s="97">
        <v>15429</v>
      </c>
      <c r="F50" s="97">
        <v>16200</v>
      </c>
      <c r="G50" s="97">
        <v>17010</v>
      </c>
      <c r="H50" s="97">
        <v>17861</v>
      </c>
      <c r="J50" s="73">
        <f>SUM(D50:H50)</f>
        <v>81194</v>
      </c>
    </row>
    <row r="51" spans="2:10" x14ac:dyDescent="0.75">
      <c r="B51" s="23"/>
      <c r="C51" s="72"/>
      <c r="D51" s="76"/>
      <c r="E51" s="77"/>
      <c r="F51" s="77"/>
      <c r="G51" s="77"/>
      <c r="H51" s="77"/>
      <c r="J51" s="73">
        <f t="shared" ref="J51" si="9">SUM(D51:H51)</f>
        <v>0</v>
      </c>
    </row>
    <row r="52" spans="2:10" x14ac:dyDescent="0.75">
      <c r="B52" s="24"/>
      <c r="C52" s="81" t="s">
        <v>21</v>
      </c>
      <c r="D52" s="75">
        <f>SUM(D50:D51)</f>
        <v>14694</v>
      </c>
      <c r="E52" s="75">
        <f t="shared" ref="E52:H52" si="10">SUM(E50:E51)</f>
        <v>15429</v>
      </c>
      <c r="F52" s="75">
        <f t="shared" si="10"/>
        <v>16200</v>
      </c>
      <c r="G52" s="75">
        <f t="shared" si="10"/>
        <v>17010</v>
      </c>
      <c r="H52" s="75">
        <f t="shared" si="10"/>
        <v>17861</v>
      </c>
      <c r="J52" s="75">
        <f>SUM(J50:J51)</f>
        <v>81194</v>
      </c>
    </row>
    <row r="53" spans="2:10" ht="15.5" thickBot="1" x14ac:dyDescent="0.9">
      <c r="B53" s="6"/>
      <c r="D53"/>
      <c r="E53"/>
      <c r="H53"/>
      <c r="I53"/>
      <c r="J53" t="s">
        <v>20</v>
      </c>
    </row>
    <row r="54" spans="2:10" s="1" customFormat="1" ht="30.25" thickBot="1" x14ac:dyDescent="0.9">
      <c r="B54" s="19" t="s">
        <v>22</v>
      </c>
      <c r="C54" s="84"/>
      <c r="D54" s="79">
        <f>SUM(D52,D47)</f>
        <v>5089866</v>
      </c>
      <c r="E54" s="79">
        <f t="shared" ref="E54:J54" si="11">SUM(E52,E47)</f>
        <v>6847837</v>
      </c>
      <c r="F54" s="79">
        <f t="shared" si="11"/>
        <v>3152882</v>
      </c>
      <c r="G54" s="79">
        <f t="shared" si="11"/>
        <v>1772301</v>
      </c>
      <c r="H54" s="79">
        <f t="shared" si="11"/>
        <v>2723641</v>
      </c>
      <c r="I54" s="7"/>
      <c r="J54" s="79">
        <f t="shared" si="11"/>
        <v>19586527</v>
      </c>
    </row>
    <row r="55" spans="2:10" x14ac:dyDescent="0.75">
      <c r="B55" s="6"/>
    </row>
    <row r="56" spans="2:10" x14ac:dyDescent="0.75">
      <c r="B56" s="6"/>
    </row>
    <row r="57" spans="2:10" x14ac:dyDescent="0.75">
      <c r="B57" s="6"/>
    </row>
    <row r="58" spans="2:10" x14ac:dyDescent="0.75">
      <c r="B58" s="6"/>
    </row>
    <row r="59" spans="2:10" x14ac:dyDescent="0.75">
      <c r="B59" s="6"/>
    </row>
    <row r="60" spans="2:10" x14ac:dyDescent="0.75">
      <c r="B60" s="6"/>
    </row>
    <row r="61" spans="2:10" x14ac:dyDescent="0.75">
      <c r="B61" s="6"/>
    </row>
    <row r="62" spans="2:10" x14ac:dyDescent="0.75">
      <c r="B62" s="6"/>
    </row>
    <row r="63" spans="2:10" x14ac:dyDescent="0.75">
      <c r="B63" s="6"/>
    </row>
    <row r="64" spans="2:10" x14ac:dyDescent="0.75">
      <c r="B64" s="6"/>
    </row>
    <row r="65" spans="2:2" x14ac:dyDescent="0.75">
      <c r="B65" s="6"/>
    </row>
    <row r="66" spans="2:2" x14ac:dyDescent="0.75">
      <c r="B66" s="6"/>
    </row>
    <row r="67" spans="2:2" x14ac:dyDescent="0.75">
      <c r="B67" s="6"/>
    </row>
    <row r="68" spans="2:2" x14ac:dyDescent="0.75">
      <c r="B68" s="6"/>
    </row>
    <row r="69" spans="2:2" x14ac:dyDescent="0.75">
      <c r="B69" s="6"/>
    </row>
  </sheetData>
  <pageMargins left="0.7" right="0.7" top="0.75" bottom="0.75" header="0.3" footer="0.3"/>
  <pageSetup scale="97" fitToHeight="0" orientation="landscape" r:id="rId1"/>
  <ignoredErrors>
    <ignoredError sqref="J19:J25 J32 J36 J8 J3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0"/>
  <sheetViews>
    <sheetView showGridLines="0" tabSelected="1" zoomScale="85" zoomScaleNormal="85" workbookViewId="0">
      <pane xSplit="3" ySplit="6" topLeftCell="D12" activePane="bottomRight" state="frozen"/>
      <selection pane="topRight" activeCell="R20" sqref="R20:W20"/>
      <selection pane="bottomLeft" activeCell="R20" sqref="R20:W20"/>
      <selection pane="bottomRight" activeCell="J48" sqref="J48"/>
    </sheetView>
  </sheetViews>
  <sheetFormatPr defaultColWidth="9.1328125" defaultRowHeight="14.75" x14ac:dyDescent="0.75"/>
  <cols>
    <col min="1" max="1" width="3.1328125" customWidth="1"/>
    <col min="2" max="2" width="12.86328125" customWidth="1"/>
    <col min="3" max="3" width="44.40625" customWidth="1"/>
    <col min="4" max="4" width="12.86328125" style="6" customWidth="1"/>
    <col min="5" max="5" width="12.40625" style="2" customWidth="1"/>
    <col min="6" max="6" width="12.7265625" customWidth="1"/>
    <col min="7" max="7" width="12.86328125" customWidth="1"/>
    <col min="8" max="8" width="13.40625" style="2" customWidth="1"/>
    <col min="9" max="9" width="0.86328125" style="7" customWidth="1"/>
    <col min="10" max="10" width="14.40625" customWidth="1"/>
    <col min="11" max="11" width="10.1328125" customWidth="1"/>
  </cols>
  <sheetData>
    <row r="2" spans="2:39" ht="23.5" x14ac:dyDescent="1.1000000000000001">
      <c r="B2" s="30" t="s">
        <v>31</v>
      </c>
    </row>
    <row r="3" spans="2:39" x14ac:dyDescent="0.75">
      <c r="B3" s="5" t="s">
        <v>32</v>
      </c>
    </row>
    <row r="4" spans="2:39" x14ac:dyDescent="0.75">
      <c r="B4" s="5"/>
    </row>
    <row r="5" spans="2:39" ht="18.5" x14ac:dyDescent="0.9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7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75">
      <c r="B7" s="22" t="s">
        <v>11</v>
      </c>
      <c r="C7" s="26" t="s">
        <v>33</v>
      </c>
      <c r="D7" s="77" t="s">
        <v>34</v>
      </c>
      <c r="E7" s="77" t="s">
        <v>34</v>
      </c>
      <c r="F7" s="77" t="s">
        <v>34</v>
      </c>
      <c r="G7" s="77"/>
      <c r="H7" s="77" t="s">
        <v>34</v>
      </c>
      <c r="I7"/>
      <c r="J7" s="1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.5" x14ac:dyDescent="0.75">
      <c r="B8" s="23"/>
      <c r="C8" s="89" t="s">
        <v>55</v>
      </c>
      <c r="D8" s="90">
        <v>31055</v>
      </c>
      <c r="E8" s="91">
        <v>32607</v>
      </c>
      <c r="F8" s="91">
        <v>34238</v>
      </c>
      <c r="G8" s="91">
        <v>35950</v>
      </c>
      <c r="H8" s="91">
        <v>37747</v>
      </c>
      <c r="I8" s="34">
        <v>450000</v>
      </c>
      <c r="J8" s="73">
        <f>SUM(D8:H8)</f>
        <v>171597</v>
      </c>
    </row>
    <row r="9" spans="2:39" ht="29.5" x14ac:dyDescent="0.75">
      <c r="B9" s="23"/>
      <c r="C9" s="92" t="s">
        <v>56</v>
      </c>
      <c r="D9" s="93">
        <v>37104</v>
      </c>
      <c r="E9" s="94">
        <v>38960</v>
      </c>
      <c r="F9" s="94">
        <v>40908</v>
      </c>
      <c r="G9" s="94">
        <v>42953</v>
      </c>
      <c r="H9" s="94">
        <v>45101</v>
      </c>
      <c r="I9" s="34"/>
      <c r="J9" s="73">
        <f>SUM(D9:H9)</f>
        <v>205026</v>
      </c>
    </row>
    <row r="10" spans="2:39" ht="29.5" x14ac:dyDescent="0.75">
      <c r="B10" s="23"/>
      <c r="C10" s="92" t="s">
        <v>57</v>
      </c>
      <c r="D10" s="93">
        <v>35897</v>
      </c>
      <c r="E10" s="94">
        <v>37692</v>
      </c>
      <c r="F10" s="94">
        <v>39576</v>
      </c>
      <c r="G10" s="94">
        <v>41555</v>
      </c>
      <c r="H10" s="94">
        <v>43633</v>
      </c>
      <c r="I10"/>
      <c r="J10" s="73">
        <f>SUM(D10:H10)</f>
        <v>198353</v>
      </c>
    </row>
    <row r="11" spans="2:39" ht="29.5" x14ac:dyDescent="0.75">
      <c r="B11" s="23"/>
      <c r="C11" s="92" t="s">
        <v>58</v>
      </c>
      <c r="D11" s="93">
        <v>20890</v>
      </c>
      <c r="E11" s="94">
        <v>21935</v>
      </c>
      <c r="F11" s="94">
        <v>23031</v>
      </c>
      <c r="G11" s="94">
        <v>24183</v>
      </c>
      <c r="H11" s="94">
        <v>25392</v>
      </c>
      <c r="I11"/>
      <c r="J11" s="73">
        <f>SUM(D11:H11)</f>
        <v>115431</v>
      </c>
    </row>
    <row r="12" spans="2:39" x14ac:dyDescent="0.75">
      <c r="B12" s="23"/>
      <c r="C12" s="81" t="s">
        <v>12</v>
      </c>
      <c r="D12" s="75">
        <f>SUM(D8:D11)</f>
        <v>124946</v>
      </c>
      <c r="E12" s="75">
        <f t="shared" ref="E12:J12" si="0">SUM(E8:E11)</f>
        <v>131194</v>
      </c>
      <c r="F12" s="75">
        <f t="shared" si="0"/>
        <v>137753</v>
      </c>
      <c r="G12" s="75">
        <f t="shared" si="0"/>
        <v>144641</v>
      </c>
      <c r="H12" s="75">
        <f t="shared" si="0"/>
        <v>151873</v>
      </c>
      <c r="I12">
        <f t="shared" si="0"/>
        <v>450000</v>
      </c>
      <c r="J12" s="75">
        <f t="shared" si="0"/>
        <v>690407</v>
      </c>
    </row>
    <row r="13" spans="2:39" x14ac:dyDescent="0.75">
      <c r="B13" s="23"/>
      <c r="C13" s="82" t="s">
        <v>37</v>
      </c>
      <c r="D13" s="76" t="s">
        <v>34</v>
      </c>
      <c r="E13" s="77"/>
      <c r="F13" s="77"/>
      <c r="G13" s="77"/>
      <c r="H13" s="77"/>
      <c r="I13"/>
      <c r="J13" s="18" t="s">
        <v>34</v>
      </c>
    </row>
    <row r="14" spans="2:39" ht="29.5" x14ac:dyDescent="0.75">
      <c r="B14" s="23"/>
      <c r="C14" s="89" t="s">
        <v>59</v>
      </c>
      <c r="D14" s="90">
        <v>11127</v>
      </c>
      <c r="E14" s="91">
        <v>11683</v>
      </c>
      <c r="F14" s="91">
        <v>12267</v>
      </c>
      <c r="G14" s="91">
        <v>12881</v>
      </c>
      <c r="H14" s="91">
        <v>13525</v>
      </c>
      <c r="I14"/>
      <c r="J14" s="73">
        <f>SUM(D14:H14)</f>
        <v>61483</v>
      </c>
    </row>
    <row r="15" spans="2:39" ht="29.5" x14ac:dyDescent="0.75">
      <c r="B15" s="23"/>
      <c r="C15" s="92" t="s">
        <v>60</v>
      </c>
      <c r="D15" s="93">
        <v>13295</v>
      </c>
      <c r="E15" s="94">
        <v>13959</v>
      </c>
      <c r="F15" s="94">
        <v>14657</v>
      </c>
      <c r="G15" s="94">
        <v>15390</v>
      </c>
      <c r="H15" s="94">
        <v>16160</v>
      </c>
      <c r="I15"/>
      <c r="J15" s="73">
        <f>SUM(D15:H15)</f>
        <v>73461</v>
      </c>
    </row>
    <row r="16" spans="2:39" ht="29.5" x14ac:dyDescent="0.75">
      <c r="B16" s="23"/>
      <c r="C16" s="92" t="s">
        <v>61</v>
      </c>
      <c r="D16" s="93">
        <v>12862</v>
      </c>
      <c r="E16" s="94">
        <v>13505</v>
      </c>
      <c r="F16" s="94">
        <v>14180</v>
      </c>
      <c r="G16" s="94">
        <v>14889</v>
      </c>
      <c r="H16" s="94">
        <v>15634</v>
      </c>
      <c r="I16"/>
      <c r="J16" s="73">
        <f t="shared" ref="J16:J17" si="1">SUM(D16:H16)</f>
        <v>71070</v>
      </c>
    </row>
    <row r="17" spans="2:10" ht="29.5" x14ac:dyDescent="0.75">
      <c r="B17" s="23"/>
      <c r="C17" s="92" t="s">
        <v>62</v>
      </c>
      <c r="D17" s="93">
        <v>7485</v>
      </c>
      <c r="E17" s="94">
        <v>7859</v>
      </c>
      <c r="F17" s="94">
        <v>8252</v>
      </c>
      <c r="G17" s="94">
        <v>8665</v>
      </c>
      <c r="H17" s="94">
        <v>9098</v>
      </c>
      <c r="I17"/>
      <c r="J17" s="73">
        <f t="shared" si="1"/>
        <v>41359</v>
      </c>
    </row>
    <row r="18" spans="2:10" x14ac:dyDescent="0.75">
      <c r="B18" s="23"/>
      <c r="C18" s="81" t="s">
        <v>13</v>
      </c>
      <c r="D18" s="75">
        <f>SUM(D14:D17)</f>
        <v>44769</v>
      </c>
      <c r="E18" s="75">
        <f t="shared" ref="E18:J18" si="2">SUM(E14:E17)</f>
        <v>47006</v>
      </c>
      <c r="F18" s="75">
        <f t="shared" si="2"/>
        <v>49356</v>
      </c>
      <c r="G18" s="75">
        <f t="shared" si="2"/>
        <v>51825</v>
      </c>
      <c r="H18" s="75">
        <f t="shared" si="2"/>
        <v>54417</v>
      </c>
      <c r="I18">
        <f t="shared" si="2"/>
        <v>0</v>
      </c>
      <c r="J18" s="75">
        <f t="shared" si="2"/>
        <v>247373</v>
      </c>
    </row>
    <row r="19" spans="2:10" x14ac:dyDescent="0.75">
      <c r="B19" s="23"/>
      <c r="C19" s="82" t="s">
        <v>40</v>
      </c>
      <c r="D19" s="76" t="s">
        <v>34</v>
      </c>
      <c r="E19" s="77"/>
      <c r="F19" s="77"/>
      <c r="G19" s="77"/>
      <c r="H19" s="77"/>
      <c r="I19"/>
      <c r="J19" s="18" t="s">
        <v>34</v>
      </c>
    </row>
    <row r="20" spans="2:10" ht="29.5" x14ac:dyDescent="0.75">
      <c r="B20" s="23"/>
      <c r="C20" s="89" t="s">
        <v>63</v>
      </c>
      <c r="D20" s="76"/>
      <c r="E20" s="93">
        <v>500</v>
      </c>
      <c r="F20" s="93">
        <v>500</v>
      </c>
      <c r="G20" s="93">
        <v>500</v>
      </c>
      <c r="H20" s="93">
        <v>500</v>
      </c>
      <c r="I20"/>
      <c r="J20" s="73">
        <f>SUM(D20:H20)</f>
        <v>2000</v>
      </c>
    </row>
    <row r="21" spans="2:10" x14ac:dyDescent="0.75">
      <c r="B21" s="23"/>
      <c r="C21" s="92" t="s">
        <v>64</v>
      </c>
      <c r="D21" s="73"/>
      <c r="E21" s="93">
        <v>500</v>
      </c>
      <c r="F21" s="93">
        <v>500</v>
      </c>
      <c r="G21" s="93">
        <v>500</v>
      </c>
      <c r="H21" s="93">
        <v>500</v>
      </c>
      <c r="I21"/>
      <c r="J21" s="73">
        <f>SUM(D21:H21)</f>
        <v>2000</v>
      </c>
    </row>
    <row r="22" spans="2:10" x14ac:dyDescent="0.75">
      <c r="B22" s="23"/>
      <c r="C22" s="92" t="s">
        <v>65</v>
      </c>
      <c r="D22" s="73"/>
      <c r="E22" s="93">
        <v>500</v>
      </c>
      <c r="F22" s="94">
        <v>500</v>
      </c>
      <c r="G22" s="94">
        <v>500</v>
      </c>
      <c r="H22" s="94">
        <v>500</v>
      </c>
      <c r="I22" s="34">
        <v>2000</v>
      </c>
      <c r="J22" s="73">
        <f>SUM(D22:H22)</f>
        <v>2000</v>
      </c>
    </row>
    <row r="23" spans="2:10" x14ac:dyDescent="0.75">
      <c r="B23" s="23"/>
      <c r="C23" s="92" t="s">
        <v>66</v>
      </c>
      <c r="D23" s="73"/>
      <c r="E23" s="93">
        <v>75</v>
      </c>
      <c r="F23" s="94">
        <v>75</v>
      </c>
      <c r="G23" s="94">
        <v>75</v>
      </c>
      <c r="H23" s="94">
        <v>75</v>
      </c>
      <c r="I23" s="34">
        <v>250</v>
      </c>
      <c r="J23" s="73">
        <f t="shared" ref="J23:J28" si="3">SUM(D23:H23)</f>
        <v>300</v>
      </c>
    </row>
    <row r="24" spans="2:10" x14ac:dyDescent="0.75">
      <c r="B24" s="23"/>
      <c r="C24" s="92" t="s">
        <v>67</v>
      </c>
      <c r="D24" s="73"/>
      <c r="E24" s="93">
        <v>75</v>
      </c>
      <c r="F24" s="94">
        <v>75</v>
      </c>
      <c r="G24" s="94">
        <v>75</v>
      </c>
      <c r="H24" s="94">
        <v>75</v>
      </c>
      <c r="I24" s="34">
        <v>2250</v>
      </c>
      <c r="J24" s="73">
        <f t="shared" si="3"/>
        <v>300</v>
      </c>
    </row>
    <row r="25" spans="2:10" x14ac:dyDescent="0.75">
      <c r="B25" s="23"/>
      <c r="C25" s="92"/>
      <c r="D25" s="73"/>
      <c r="E25" s="93"/>
      <c r="F25" s="94"/>
      <c r="G25" s="94"/>
      <c r="H25" s="94"/>
      <c r="I25" s="34">
        <v>1243</v>
      </c>
      <c r="J25" s="73">
        <f t="shared" si="3"/>
        <v>0</v>
      </c>
    </row>
    <row r="26" spans="2:10" x14ac:dyDescent="0.75">
      <c r="B26" s="23"/>
      <c r="C26" s="92"/>
      <c r="D26" s="73"/>
      <c r="E26" s="93"/>
      <c r="F26" s="94"/>
      <c r="G26" s="94"/>
      <c r="H26" s="94"/>
      <c r="I26" s="34">
        <v>225</v>
      </c>
      <c r="J26" s="73">
        <f t="shared" si="3"/>
        <v>0</v>
      </c>
    </row>
    <row r="27" spans="2:10" x14ac:dyDescent="0.75">
      <c r="B27" s="23"/>
      <c r="C27" s="83"/>
      <c r="D27" s="73"/>
      <c r="E27" s="73"/>
      <c r="F27" s="73"/>
      <c r="G27" s="73"/>
      <c r="H27" s="73"/>
      <c r="I27" s="34">
        <v>400</v>
      </c>
      <c r="J27" s="73">
        <f t="shared" si="3"/>
        <v>0</v>
      </c>
    </row>
    <row r="28" spans="2:10" x14ac:dyDescent="0.75">
      <c r="B28" s="23"/>
      <c r="C28" s="72"/>
      <c r="D28" s="73"/>
      <c r="E28" s="73"/>
      <c r="F28" s="73"/>
      <c r="G28" s="73"/>
      <c r="H28" s="73"/>
      <c r="I28" s="34">
        <v>1638</v>
      </c>
      <c r="J28" s="73">
        <f t="shared" si="3"/>
        <v>0</v>
      </c>
    </row>
    <row r="29" spans="2:10" x14ac:dyDescent="0.75">
      <c r="B29" s="23"/>
      <c r="C29" s="81" t="s">
        <v>14</v>
      </c>
      <c r="D29" s="75">
        <f>SUM(D22:D28)</f>
        <v>0</v>
      </c>
      <c r="E29" s="75">
        <f>SUM(E20:E28)</f>
        <v>1650</v>
      </c>
      <c r="F29" s="75">
        <f>SUM(F20:F28)</f>
        <v>1650</v>
      </c>
      <c r="G29" s="75">
        <f>SUM(G20:G28)</f>
        <v>1650</v>
      </c>
      <c r="H29" s="75">
        <f>SUM(H20:H28)</f>
        <v>1650</v>
      </c>
      <c r="I29"/>
      <c r="J29" s="75">
        <f>SUM(J20:J28)</f>
        <v>6600</v>
      </c>
    </row>
    <row r="30" spans="2:10" x14ac:dyDescent="0.75">
      <c r="B30" s="23"/>
      <c r="C30" s="82" t="s">
        <v>41</v>
      </c>
      <c r="D30" s="73"/>
      <c r="E30" s="77"/>
      <c r="F30" s="77"/>
      <c r="G30" s="77"/>
      <c r="H30" s="77"/>
      <c r="I30"/>
      <c r="J30" s="73" t="s">
        <v>20</v>
      </c>
    </row>
    <row r="31" spans="2:10" x14ac:dyDescent="0.75">
      <c r="B31" s="23"/>
      <c r="C31" s="72"/>
      <c r="D31" s="73"/>
      <c r="E31" s="77"/>
      <c r="F31" s="77"/>
      <c r="G31" s="77"/>
      <c r="H31" s="77"/>
      <c r="I31"/>
      <c r="J31" s="73">
        <f>SUM(D31:H31)</f>
        <v>0</v>
      </c>
    </row>
    <row r="32" spans="2:10" x14ac:dyDescent="0.75">
      <c r="B32" s="23" t="s">
        <v>43</v>
      </c>
      <c r="C32" s="76" t="s">
        <v>43</v>
      </c>
      <c r="D32" s="76" t="s">
        <v>34</v>
      </c>
      <c r="E32" s="77"/>
      <c r="F32" s="77"/>
      <c r="G32" s="77"/>
      <c r="H32" s="77"/>
      <c r="I32"/>
      <c r="J32" s="73">
        <f t="shared" ref="J32:J49" si="4">SUM(D32:H32)</f>
        <v>0</v>
      </c>
    </row>
    <row r="33" spans="2:10" x14ac:dyDescent="0.75">
      <c r="B33" s="23"/>
      <c r="C33" s="81" t="s">
        <v>15</v>
      </c>
      <c r="D33" s="78">
        <f>SUM(D31:D32)</f>
        <v>0</v>
      </c>
      <c r="E33" s="78">
        <f t="shared" ref="E33:H33" si="5">SUM(E31:E32)</f>
        <v>0</v>
      </c>
      <c r="F33" s="78">
        <f t="shared" si="5"/>
        <v>0</v>
      </c>
      <c r="G33" s="78">
        <f t="shared" si="5"/>
        <v>0</v>
      </c>
      <c r="H33" s="78">
        <f t="shared" si="5"/>
        <v>0</v>
      </c>
      <c r="I33"/>
      <c r="J33" s="75">
        <f>SUM(J31:J32)</f>
        <v>0</v>
      </c>
    </row>
    <row r="34" spans="2:10" x14ac:dyDescent="0.75">
      <c r="B34" s="23"/>
      <c r="C34" s="82" t="s">
        <v>44</v>
      </c>
      <c r="D34" s="76" t="s">
        <v>34</v>
      </c>
      <c r="E34" s="77"/>
      <c r="F34" s="77"/>
      <c r="G34" s="77"/>
      <c r="H34" s="77"/>
      <c r="I34"/>
      <c r="J34" s="73"/>
    </row>
    <row r="35" spans="2:10" x14ac:dyDescent="0.75">
      <c r="B35" s="23"/>
      <c r="C35" s="89" t="s">
        <v>45</v>
      </c>
      <c r="D35" s="93">
        <v>1500</v>
      </c>
      <c r="E35" s="93">
        <v>1500</v>
      </c>
      <c r="F35" s="93">
        <v>1000</v>
      </c>
      <c r="G35" s="93">
        <v>1000</v>
      </c>
      <c r="H35" s="93">
        <v>500</v>
      </c>
      <c r="I35" s="34"/>
      <c r="J35" s="93">
        <f>SUM(D35:H35)</f>
        <v>5500</v>
      </c>
    </row>
    <row r="36" spans="2:10" x14ac:dyDescent="0.75">
      <c r="B36" s="23"/>
      <c r="C36" s="92" t="s">
        <v>46</v>
      </c>
      <c r="D36" s="93">
        <v>2500</v>
      </c>
      <c r="E36" s="93">
        <v>2500</v>
      </c>
      <c r="F36" s="93">
        <v>2000</v>
      </c>
      <c r="G36" s="93">
        <v>2000</v>
      </c>
      <c r="H36" s="93">
        <v>1000</v>
      </c>
      <c r="I36" s="34"/>
      <c r="J36" s="93">
        <f>SUM(D36:H36)</f>
        <v>10000</v>
      </c>
    </row>
    <row r="37" spans="2:10" x14ac:dyDescent="0.75">
      <c r="B37" s="23"/>
      <c r="C37" s="72"/>
      <c r="D37" s="73"/>
      <c r="E37" s="73"/>
      <c r="F37" s="73"/>
      <c r="G37" s="73"/>
      <c r="H37" s="76"/>
      <c r="I37"/>
      <c r="J37" s="73"/>
    </row>
    <row r="38" spans="2:10" x14ac:dyDescent="0.75">
      <c r="B38" s="23"/>
      <c r="C38" s="81" t="s">
        <v>16</v>
      </c>
      <c r="D38" s="75">
        <f>SUM(D35:D37)</f>
        <v>4000</v>
      </c>
      <c r="E38" s="75">
        <f t="shared" ref="E38:H38" si="6">SUM(E35:E37)</f>
        <v>4000</v>
      </c>
      <c r="F38" s="75">
        <f t="shared" si="6"/>
        <v>3000</v>
      </c>
      <c r="G38" s="75">
        <f t="shared" si="6"/>
        <v>3000</v>
      </c>
      <c r="H38" s="75">
        <f t="shared" si="6"/>
        <v>1500</v>
      </c>
      <c r="I38"/>
      <c r="J38" s="75">
        <f>SUM(J35:J37)</f>
        <v>15500</v>
      </c>
    </row>
    <row r="39" spans="2:10" x14ac:dyDescent="0.75">
      <c r="B39" s="23"/>
      <c r="C39" s="82" t="s">
        <v>47</v>
      </c>
      <c r="D39" s="76" t="s">
        <v>34</v>
      </c>
      <c r="E39" s="77"/>
      <c r="F39" s="77"/>
      <c r="G39" s="77"/>
      <c r="H39" s="77"/>
      <c r="I39"/>
      <c r="J39" s="73"/>
    </row>
    <row r="40" spans="2:10" ht="29.5" x14ac:dyDescent="0.75">
      <c r="B40" s="23"/>
      <c r="C40" s="89" t="s">
        <v>118</v>
      </c>
      <c r="D40" s="90">
        <v>211750</v>
      </c>
      <c r="E40" s="91">
        <v>187332</v>
      </c>
      <c r="F40" s="91">
        <v>198516</v>
      </c>
      <c r="G40" s="91">
        <v>210427</v>
      </c>
      <c r="H40" s="91">
        <v>267663</v>
      </c>
      <c r="I40"/>
      <c r="J40" s="73">
        <f>SUM(D40:I40)</f>
        <v>1075688</v>
      </c>
    </row>
    <row r="41" spans="2:10" ht="29.5" x14ac:dyDescent="0.75">
      <c r="B41" s="23"/>
      <c r="C41" s="92" t="s">
        <v>68</v>
      </c>
      <c r="D41" s="90">
        <v>133500</v>
      </c>
      <c r="E41" s="90">
        <v>140175</v>
      </c>
      <c r="F41" s="90">
        <v>147183.75</v>
      </c>
      <c r="G41" s="90">
        <v>154542.94</v>
      </c>
      <c r="H41" s="90">
        <v>162270.07999999999</v>
      </c>
      <c r="I41"/>
      <c r="J41" s="73">
        <f>SUM(D41:I41)</f>
        <v>737671.7699999999</v>
      </c>
    </row>
    <row r="42" spans="2:10" ht="44.25" x14ac:dyDescent="0.75">
      <c r="B42" s="23"/>
      <c r="C42" s="92" t="s">
        <v>69</v>
      </c>
      <c r="D42" s="93">
        <v>154578</v>
      </c>
      <c r="E42" s="94">
        <v>170036</v>
      </c>
      <c r="F42" s="94">
        <v>187039</v>
      </c>
      <c r="G42" s="94">
        <v>205743</v>
      </c>
      <c r="H42" s="94">
        <v>226318</v>
      </c>
      <c r="I42"/>
      <c r="J42" s="73">
        <f t="shared" ref="J42" si="7">SUM(D42:I42)</f>
        <v>943714</v>
      </c>
    </row>
    <row r="43" spans="2:10" x14ac:dyDescent="0.75">
      <c r="B43" s="23"/>
      <c r="C43" s="85"/>
      <c r="D43" s="73"/>
      <c r="E43" s="73"/>
      <c r="F43" s="73"/>
      <c r="G43" s="73"/>
      <c r="H43" s="73"/>
      <c r="I43" s="34"/>
      <c r="J43" s="73"/>
    </row>
    <row r="44" spans="2:10" x14ac:dyDescent="0.75">
      <c r="B44" s="23"/>
      <c r="C44" s="72"/>
      <c r="D44" s="73"/>
      <c r="E44" s="74"/>
      <c r="F44" s="74"/>
      <c r="G44" s="74"/>
      <c r="H44" s="74"/>
      <c r="I44"/>
      <c r="J44" s="73"/>
    </row>
    <row r="45" spans="2:10" x14ac:dyDescent="0.75">
      <c r="B45" s="23"/>
      <c r="C45" s="81" t="s">
        <v>17</v>
      </c>
      <c r="D45" s="75">
        <f>SUM(D40:D44)</f>
        <v>499828</v>
      </c>
      <c r="E45" s="75">
        <f t="shared" ref="E45:H45" si="8">SUM(E40:E44)</f>
        <v>497543</v>
      </c>
      <c r="F45" s="75">
        <f t="shared" si="8"/>
        <v>532738.75</v>
      </c>
      <c r="G45" s="75">
        <f t="shared" si="8"/>
        <v>570712.93999999994</v>
      </c>
      <c r="H45" s="75">
        <f t="shared" si="8"/>
        <v>656251.07999999996</v>
      </c>
      <c r="I45"/>
      <c r="J45" s="75">
        <f>SUM(J40:J44)</f>
        <v>2757073.77</v>
      </c>
    </row>
    <row r="46" spans="2:10" x14ac:dyDescent="0.75">
      <c r="B46" s="23"/>
      <c r="C46" s="82" t="s">
        <v>49</v>
      </c>
      <c r="D46" s="76" t="s">
        <v>34</v>
      </c>
      <c r="E46" s="77"/>
      <c r="F46" s="77"/>
      <c r="G46" s="77"/>
      <c r="H46" s="77"/>
      <c r="I46"/>
      <c r="J46" s="73"/>
    </row>
    <row r="47" spans="2:10" x14ac:dyDescent="0.75">
      <c r="B47" s="23"/>
      <c r="C47" s="72" t="s">
        <v>70</v>
      </c>
      <c r="D47" s="86">
        <v>885000</v>
      </c>
      <c r="E47" s="87">
        <v>1017750</v>
      </c>
      <c r="F47" s="87">
        <v>1170413</v>
      </c>
      <c r="G47" s="87">
        <v>1345974</v>
      </c>
      <c r="H47" s="87">
        <v>1547871</v>
      </c>
      <c r="I47" s="34">
        <v>375000</v>
      </c>
      <c r="J47" s="73">
        <f t="shared" si="4"/>
        <v>5967008</v>
      </c>
    </row>
    <row r="48" spans="2:10" x14ac:dyDescent="0.75">
      <c r="B48" s="24"/>
      <c r="C48" s="81" t="s">
        <v>18</v>
      </c>
      <c r="D48" s="75">
        <f>SUM(D47:D47)</f>
        <v>885000</v>
      </c>
      <c r="E48" s="75">
        <f>SUM(E47:E47)</f>
        <v>1017750</v>
      </c>
      <c r="F48" s="75">
        <f>SUM(F47:F47)</f>
        <v>1170413</v>
      </c>
      <c r="G48" s="75">
        <f>SUM(G47:G47)</f>
        <v>1345974</v>
      </c>
      <c r="H48" s="75">
        <f>SUM(H47:H47)</f>
        <v>1547871</v>
      </c>
      <c r="I48"/>
      <c r="J48" s="75">
        <f>SUM(J47:J47)</f>
        <v>5967008</v>
      </c>
    </row>
    <row r="49" spans="2:10" x14ac:dyDescent="0.75">
      <c r="B49" s="24"/>
      <c r="C49" s="81" t="s">
        <v>19</v>
      </c>
      <c r="D49" s="75">
        <f>SUM(D48,D45,D38,D33,D29,D18,D12)</f>
        <v>1558543</v>
      </c>
      <c r="E49" s="75">
        <f>SUM(E48,E45,E38,E33,E29,E18,E12)</f>
        <v>1699143</v>
      </c>
      <c r="F49" s="75">
        <f>SUM(F48,F45,F38,F33,F29,F18,F12)</f>
        <v>1894910.75</v>
      </c>
      <c r="G49" s="75">
        <f>SUM(G48,G45,G38,G33,G29,G18,G12)</f>
        <v>2117802.94</v>
      </c>
      <c r="H49" s="75">
        <f>SUM(H48,H45,H38,H33,H29,H18,H12)</f>
        <v>2413562.08</v>
      </c>
      <c r="I49"/>
      <c r="J49" s="75">
        <f t="shared" si="4"/>
        <v>9683961.7699999996</v>
      </c>
    </row>
    <row r="50" spans="2:10" x14ac:dyDescent="0.75">
      <c r="B50" s="6"/>
      <c r="D50"/>
      <c r="E50"/>
      <c r="H50"/>
      <c r="I50"/>
      <c r="J50" t="s">
        <v>20</v>
      </c>
    </row>
    <row r="51" spans="2:10" x14ac:dyDescent="0.75">
      <c r="B51" s="22" t="s">
        <v>53</v>
      </c>
      <c r="C51" s="17" t="s">
        <v>53</v>
      </c>
      <c r="D51" s="18"/>
      <c r="E51" s="18"/>
      <c r="F51" s="18"/>
      <c r="G51" s="18"/>
      <c r="H51" s="18"/>
      <c r="I51"/>
      <c r="J51" s="18" t="s">
        <v>20</v>
      </c>
    </row>
    <row r="52" spans="2:10" ht="29.5" x14ac:dyDescent="0.75">
      <c r="B52" s="23"/>
      <c r="C52" s="89" t="s">
        <v>71</v>
      </c>
      <c r="D52" s="89">
        <v>12582</v>
      </c>
      <c r="E52" s="95">
        <v>13211.17</v>
      </c>
      <c r="F52" s="95">
        <v>13871.72</v>
      </c>
      <c r="G52" s="95">
        <v>14565.31</v>
      </c>
      <c r="H52" s="95">
        <v>15293.99</v>
      </c>
      <c r="I52"/>
      <c r="J52" s="73">
        <f>SUM(D52:H52)</f>
        <v>69524.19</v>
      </c>
    </row>
    <row r="53" spans="2:10" x14ac:dyDescent="0.75">
      <c r="B53" s="24"/>
      <c r="C53" s="81" t="s">
        <v>21</v>
      </c>
      <c r="D53" s="75">
        <f>SUM(D52:D52)</f>
        <v>12582</v>
      </c>
      <c r="E53" s="75">
        <f>SUM(E52:E52)</f>
        <v>13211.17</v>
      </c>
      <c r="F53" s="75">
        <f>SUM(F52:F52)</f>
        <v>13871.72</v>
      </c>
      <c r="G53" s="75">
        <f>SUM(G52:G52)</f>
        <v>14565.31</v>
      </c>
      <c r="H53" s="75">
        <f>SUM(H52:H52)</f>
        <v>15293.99</v>
      </c>
      <c r="I53"/>
      <c r="J53" s="75">
        <f t="shared" ref="J53" si="9">SUM(D53:H53)</f>
        <v>69524.19</v>
      </c>
    </row>
    <row r="54" spans="2:10" ht="15.5" thickBot="1" x14ac:dyDescent="0.9">
      <c r="B54" s="6"/>
      <c r="D54"/>
      <c r="E54"/>
      <c r="H54"/>
      <c r="I54"/>
      <c r="J54" t="s">
        <v>20</v>
      </c>
    </row>
    <row r="55" spans="2:10" s="1" customFormat="1" ht="29.5" x14ac:dyDescent="0.75">
      <c r="B55" s="19" t="s">
        <v>22</v>
      </c>
      <c r="C55" s="84"/>
      <c r="D55" s="79">
        <f t="shared" ref="D55:J55" si="10">SUM(D53,D49)</f>
        <v>1571125</v>
      </c>
      <c r="E55" s="79">
        <f t="shared" si="10"/>
        <v>1712354.17</v>
      </c>
      <c r="F55" s="79">
        <f t="shared" si="10"/>
        <v>1908782.47</v>
      </c>
      <c r="G55" s="79">
        <f t="shared" si="10"/>
        <v>2132368.25</v>
      </c>
      <c r="H55" s="79">
        <f t="shared" si="10"/>
        <v>2428856.0700000003</v>
      </c>
      <c r="I55">
        <f t="shared" si="10"/>
        <v>0</v>
      </c>
      <c r="J55" s="79">
        <f t="shared" si="10"/>
        <v>9753485.959999999</v>
      </c>
    </row>
    <row r="56" spans="2:10" x14ac:dyDescent="0.75">
      <c r="B56" s="6"/>
    </row>
    <row r="57" spans="2:10" x14ac:dyDescent="0.75">
      <c r="B57" s="6"/>
    </row>
    <row r="58" spans="2:10" x14ac:dyDescent="0.75">
      <c r="B58" s="6"/>
    </row>
    <row r="59" spans="2:10" x14ac:dyDescent="0.75">
      <c r="B59" s="6"/>
    </row>
    <row r="60" spans="2:10" x14ac:dyDescent="0.75">
      <c r="B60" s="6"/>
    </row>
    <row r="61" spans="2:10" x14ac:dyDescent="0.75">
      <c r="B61" s="6"/>
    </row>
    <row r="62" spans="2:10" x14ac:dyDescent="0.75">
      <c r="B62" s="6"/>
    </row>
    <row r="63" spans="2:10" x14ac:dyDescent="0.75">
      <c r="B63" s="6"/>
    </row>
    <row r="64" spans="2:10" x14ac:dyDescent="0.75">
      <c r="B64" s="6"/>
    </row>
    <row r="65" spans="2:2" x14ac:dyDescent="0.75">
      <c r="B65" s="6"/>
    </row>
    <row r="66" spans="2:2" x14ac:dyDescent="0.75">
      <c r="B66" s="6"/>
    </row>
    <row r="67" spans="2:2" x14ac:dyDescent="0.75">
      <c r="B67" s="6"/>
    </row>
    <row r="68" spans="2:2" x14ac:dyDescent="0.75">
      <c r="B68" s="6"/>
    </row>
    <row r="69" spans="2:2" x14ac:dyDescent="0.75">
      <c r="B69" s="6"/>
    </row>
    <row r="70" spans="2:2" x14ac:dyDescent="0.75">
      <c r="B70" s="6"/>
    </row>
  </sheetData>
  <pageMargins left="0.7" right="0.7" top="0.75" bottom="0.75" header="0.3" footer="0.3"/>
  <pageSetup scale="87" fitToHeight="0" orientation="landscape" r:id="rId1"/>
  <ignoredErrors>
    <ignoredError sqref="J22:J28 J4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0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J24" sqref="J24"/>
    </sheetView>
  </sheetViews>
  <sheetFormatPr defaultColWidth="9.1328125" defaultRowHeight="14.75" x14ac:dyDescent="0.75"/>
  <cols>
    <col min="1" max="1" width="3.1328125" customWidth="1"/>
    <col min="2" max="2" width="10.7265625" customWidth="1"/>
    <col min="3" max="3" width="45.54296875" customWidth="1"/>
    <col min="4" max="4" width="12.7265625" style="6" customWidth="1"/>
    <col min="5" max="5" width="12.54296875" style="2" customWidth="1"/>
    <col min="6" max="7" width="12.40625" customWidth="1"/>
    <col min="8" max="8" width="12.54296875" style="2" customWidth="1"/>
    <col min="9" max="9" width="0.86328125" style="7" customWidth="1"/>
    <col min="10" max="10" width="15.7265625" bestFit="1" customWidth="1"/>
    <col min="11" max="11" width="10.1328125" customWidth="1"/>
  </cols>
  <sheetData>
    <row r="2" spans="2:39" ht="23.5" x14ac:dyDescent="1.1000000000000001">
      <c r="B2" s="30" t="s">
        <v>31</v>
      </c>
    </row>
    <row r="3" spans="2:39" x14ac:dyDescent="0.75">
      <c r="B3" s="65" t="s">
        <v>32</v>
      </c>
    </row>
    <row r="4" spans="2:39" x14ac:dyDescent="0.75">
      <c r="B4" s="5"/>
    </row>
    <row r="5" spans="2:39" ht="18.5" x14ac:dyDescent="0.9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7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75">
      <c r="B7" s="22" t="s">
        <v>11</v>
      </c>
      <c r="C7" s="26" t="s">
        <v>33</v>
      </c>
      <c r="D7" s="77" t="s">
        <v>34</v>
      </c>
      <c r="E7" s="77" t="s">
        <v>34</v>
      </c>
      <c r="F7" s="77" t="s">
        <v>34</v>
      </c>
      <c r="G7" s="77"/>
      <c r="H7" s="77" t="s">
        <v>34</v>
      </c>
      <c r="I7"/>
      <c r="J7" s="1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.5" x14ac:dyDescent="0.75">
      <c r="B8" s="23"/>
      <c r="C8" s="102" t="s">
        <v>72</v>
      </c>
      <c r="D8" s="103">
        <v>70223</v>
      </c>
      <c r="E8" s="103">
        <v>73734</v>
      </c>
      <c r="F8" s="103">
        <v>77421</v>
      </c>
      <c r="G8" s="103">
        <v>81292</v>
      </c>
      <c r="H8" s="103">
        <v>85356</v>
      </c>
      <c r="I8" s="104"/>
      <c r="J8" s="103">
        <f>SUM(D8:H8)</f>
        <v>388026</v>
      </c>
    </row>
    <row r="9" spans="2:39" ht="29.5" x14ac:dyDescent="0.75">
      <c r="B9" s="23"/>
      <c r="C9" s="105" t="s">
        <v>73</v>
      </c>
      <c r="D9" s="103">
        <v>19657</v>
      </c>
      <c r="E9" s="106">
        <v>20640</v>
      </c>
      <c r="F9" s="106">
        <v>21672</v>
      </c>
      <c r="G9" s="106">
        <v>22755</v>
      </c>
      <c r="H9" s="106">
        <v>23893</v>
      </c>
      <c r="I9" s="104"/>
      <c r="J9" s="103">
        <f>SUM(D9:H9)</f>
        <v>108617</v>
      </c>
    </row>
    <row r="10" spans="2:39" x14ac:dyDescent="0.75">
      <c r="B10" s="23"/>
      <c r="C10" s="107" t="s">
        <v>12</v>
      </c>
      <c r="D10" s="108">
        <f t="shared" ref="D10:J10" si="0">SUM(D8:D9)</f>
        <v>89880</v>
      </c>
      <c r="E10" s="108">
        <f t="shared" si="0"/>
        <v>94374</v>
      </c>
      <c r="F10" s="108">
        <f t="shared" si="0"/>
        <v>99093</v>
      </c>
      <c r="G10" s="108">
        <f t="shared" si="0"/>
        <v>104047</v>
      </c>
      <c r="H10" s="108">
        <f t="shared" si="0"/>
        <v>109249</v>
      </c>
      <c r="I10" s="104">
        <f t="shared" si="0"/>
        <v>0</v>
      </c>
      <c r="J10" s="109">
        <f t="shared" si="0"/>
        <v>496643</v>
      </c>
    </row>
    <row r="11" spans="2:39" x14ac:dyDescent="0.75">
      <c r="B11" s="23"/>
      <c r="C11" s="110" t="s">
        <v>37</v>
      </c>
      <c r="D11" s="111" t="s">
        <v>34</v>
      </c>
      <c r="E11" s="112"/>
      <c r="F11" s="112"/>
      <c r="G11" s="112"/>
      <c r="H11" s="112"/>
      <c r="I11" s="104"/>
      <c r="J11" s="113" t="s">
        <v>34</v>
      </c>
    </row>
    <row r="12" spans="2:39" ht="29.5" x14ac:dyDescent="0.75">
      <c r="B12" s="23"/>
      <c r="C12" s="102" t="s">
        <v>74</v>
      </c>
      <c r="D12" s="103">
        <v>25161</v>
      </c>
      <c r="E12" s="103">
        <v>26419</v>
      </c>
      <c r="F12" s="103">
        <v>27740</v>
      </c>
      <c r="G12" s="103">
        <v>29127</v>
      </c>
      <c r="H12" s="103">
        <v>30583</v>
      </c>
      <c r="I12" s="104"/>
      <c r="J12" s="103">
        <f>SUM(D12:H12)</f>
        <v>139030</v>
      </c>
    </row>
    <row r="13" spans="2:39" ht="29.5" x14ac:dyDescent="0.75">
      <c r="B13" s="23"/>
      <c r="C13" s="102" t="s">
        <v>75</v>
      </c>
      <c r="D13" s="103">
        <v>7043</v>
      </c>
      <c r="E13" s="103">
        <v>7395</v>
      </c>
      <c r="F13" s="103">
        <v>7765</v>
      </c>
      <c r="G13" s="103">
        <v>8153</v>
      </c>
      <c r="H13" s="103">
        <v>8561</v>
      </c>
      <c r="I13" s="104"/>
      <c r="J13" s="103">
        <f t="shared" ref="J13:J14" si="1">SUM(D13:H13)</f>
        <v>38917</v>
      </c>
    </row>
    <row r="14" spans="2:39" x14ac:dyDescent="0.75">
      <c r="B14" s="23"/>
      <c r="C14" s="114"/>
      <c r="D14" s="103"/>
      <c r="E14" s="106"/>
      <c r="F14" s="106"/>
      <c r="G14" s="106"/>
      <c r="H14" s="106"/>
      <c r="I14" s="104"/>
      <c r="J14" s="103">
        <f t="shared" si="1"/>
        <v>0</v>
      </c>
    </row>
    <row r="15" spans="2:39" x14ac:dyDescent="0.75">
      <c r="B15" s="23"/>
      <c r="C15" s="107" t="s">
        <v>13</v>
      </c>
      <c r="D15" s="108">
        <f>SUM(D12:D14)</f>
        <v>32204</v>
      </c>
      <c r="E15" s="108">
        <f t="shared" ref="E15:J15" si="2">SUM(E12:E14)</f>
        <v>33814</v>
      </c>
      <c r="F15" s="108">
        <f t="shared" si="2"/>
        <v>35505</v>
      </c>
      <c r="G15" s="108">
        <f t="shared" si="2"/>
        <v>37280</v>
      </c>
      <c r="H15" s="108">
        <f t="shared" si="2"/>
        <v>39144</v>
      </c>
      <c r="I15" s="104">
        <f t="shared" si="2"/>
        <v>0</v>
      </c>
      <c r="J15" s="108">
        <f t="shared" si="2"/>
        <v>177947</v>
      </c>
    </row>
    <row r="16" spans="2:39" x14ac:dyDescent="0.75">
      <c r="B16" s="23"/>
      <c r="C16" s="110" t="s">
        <v>40</v>
      </c>
      <c r="D16" s="115" t="s">
        <v>34</v>
      </c>
      <c r="E16" s="114"/>
      <c r="F16" s="114"/>
      <c r="G16" s="114"/>
      <c r="H16" s="114"/>
      <c r="I16" s="100"/>
      <c r="J16" s="116" t="s">
        <v>34</v>
      </c>
    </row>
    <row r="17" spans="2:10" ht="29.5" x14ac:dyDescent="0.75">
      <c r="B17" s="23"/>
      <c r="C17" s="98" t="s">
        <v>76</v>
      </c>
      <c r="D17" s="117">
        <v>0</v>
      </c>
      <c r="E17" s="117">
        <v>1000</v>
      </c>
      <c r="F17" s="118">
        <v>1000</v>
      </c>
      <c r="G17" s="118">
        <v>1000</v>
      </c>
      <c r="H17" s="119">
        <v>0</v>
      </c>
      <c r="I17" s="100"/>
      <c r="J17" s="103">
        <f t="shared" ref="J17:J22" si="3">SUM(D17:H17)</f>
        <v>3000</v>
      </c>
    </row>
    <row r="18" spans="2:10" x14ac:dyDescent="0.75">
      <c r="B18" s="23"/>
      <c r="C18" s="120" t="s">
        <v>77</v>
      </c>
      <c r="D18" s="121"/>
      <c r="E18" s="121">
        <v>1000</v>
      </c>
      <c r="F18" s="122">
        <v>1000</v>
      </c>
      <c r="G18" s="122">
        <v>1000</v>
      </c>
      <c r="H18" s="119"/>
      <c r="I18" s="100"/>
      <c r="J18" s="103">
        <f t="shared" si="3"/>
        <v>3000</v>
      </c>
    </row>
    <row r="19" spans="2:10" x14ac:dyDescent="0.75">
      <c r="B19" s="23"/>
      <c r="C19" s="120" t="s">
        <v>78</v>
      </c>
      <c r="D19" s="121"/>
      <c r="E19" s="121">
        <v>1000</v>
      </c>
      <c r="F19" s="122">
        <v>1000</v>
      </c>
      <c r="G19" s="122">
        <v>1000</v>
      </c>
      <c r="H19" s="119"/>
      <c r="I19" s="100"/>
      <c r="J19" s="103">
        <f t="shared" si="3"/>
        <v>3000</v>
      </c>
    </row>
    <row r="20" spans="2:10" x14ac:dyDescent="0.75">
      <c r="B20" s="23"/>
      <c r="C20" s="120" t="s">
        <v>66</v>
      </c>
      <c r="D20" s="121"/>
      <c r="E20" s="121">
        <v>150</v>
      </c>
      <c r="F20" s="122">
        <v>150</v>
      </c>
      <c r="G20" s="122">
        <v>150</v>
      </c>
      <c r="H20" s="119"/>
      <c r="I20" s="100"/>
      <c r="J20" s="103">
        <f t="shared" si="3"/>
        <v>450</v>
      </c>
    </row>
    <row r="21" spans="2:10" x14ac:dyDescent="0.75">
      <c r="B21" s="23"/>
      <c r="C21" s="120" t="s">
        <v>67</v>
      </c>
      <c r="D21" s="121"/>
      <c r="E21" s="121">
        <v>200</v>
      </c>
      <c r="F21" s="122">
        <v>200</v>
      </c>
      <c r="G21" s="122">
        <v>200</v>
      </c>
      <c r="H21" s="119"/>
      <c r="I21" s="100"/>
      <c r="J21" s="103">
        <f t="shared" si="3"/>
        <v>600</v>
      </c>
    </row>
    <row r="22" spans="2:10" x14ac:dyDescent="0.75">
      <c r="B22" s="23"/>
      <c r="C22" s="123"/>
      <c r="D22" s="103"/>
      <c r="E22" s="103"/>
      <c r="F22" s="103"/>
      <c r="G22" s="103"/>
      <c r="H22" s="119"/>
      <c r="I22" s="100"/>
      <c r="J22" s="103">
        <f t="shared" si="3"/>
        <v>0</v>
      </c>
    </row>
    <row r="23" spans="2:10" ht="15.4" customHeight="1" x14ac:dyDescent="0.75">
      <c r="B23" s="23"/>
      <c r="C23" s="123"/>
      <c r="D23" s="103"/>
      <c r="E23" s="103"/>
      <c r="F23" s="103"/>
      <c r="G23" s="103"/>
      <c r="H23" s="103"/>
      <c r="I23" s="124">
        <v>2000</v>
      </c>
      <c r="J23" s="103">
        <f>SUM(D23:H23)</f>
        <v>0</v>
      </c>
    </row>
    <row r="24" spans="2:10" x14ac:dyDescent="0.75">
      <c r="B24" s="23"/>
      <c r="C24" s="107" t="s">
        <v>14</v>
      </c>
      <c r="D24" s="108">
        <f>SUM(D17:D23)</f>
        <v>0</v>
      </c>
      <c r="E24" s="108">
        <f>SUM(E17:E23)</f>
        <v>3350</v>
      </c>
      <c r="F24" s="108">
        <f>SUM(F17:F23)</f>
        <v>3350</v>
      </c>
      <c r="G24" s="108">
        <f>SUM(G17:G23)</f>
        <v>3350</v>
      </c>
      <c r="H24" s="108">
        <f>SUM(H17:H23)</f>
        <v>0</v>
      </c>
      <c r="I24" s="100"/>
      <c r="J24" s="108">
        <f>SUM(D24:H24)</f>
        <v>10050</v>
      </c>
    </row>
    <row r="25" spans="2:10" x14ac:dyDescent="0.75">
      <c r="B25" s="23"/>
      <c r="C25" s="110" t="s">
        <v>41</v>
      </c>
      <c r="D25" s="101"/>
      <c r="E25" s="114"/>
      <c r="F25" s="114"/>
      <c r="G25" s="114"/>
      <c r="H25" s="114"/>
      <c r="I25" s="100"/>
      <c r="J25" s="101" t="s">
        <v>20</v>
      </c>
    </row>
    <row r="26" spans="2:10" x14ac:dyDescent="0.75">
      <c r="B26" s="23"/>
      <c r="C26" s="123"/>
      <c r="D26" s="101"/>
      <c r="E26" s="114"/>
      <c r="F26" s="114"/>
      <c r="G26" s="114"/>
      <c r="H26" s="114"/>
      <c r="I26" s="100"/>
      <c r="J26" s="101">
        <f>SUM(D26:H26)</f>
        <v>0</v>
      </c>
    </row>
    <row r="27" spans="2:10" x14ac:dyDescent="0.75">
      <c r="B27" s="23" t="s">
        <v>43</v>
      </c>
      <c r="C27" s="115" t="s">
        <v>43</v>
      </c>
      <c r="D27" s="115" t="s">
        <v>34</v>
      </c>
      <c r="E27" s="114"/>
      <c r="F27" s="114"/>
      <c r="G27" s="114"/>
      <c r="H27" s="114"/>
      <c r="I27" s="100"/>
      <c r="J27" s="101">
        <f t="shared" ref="J27:J48" si="4">SUM(D27:H27)</f>
        <v>0</v>
      </c>
    </row>
    <row r="28" spans="2:10" x14ac:dyDescent="0.75">
      <c r="B28" s="23"/>
      <c r="C28" s="107" t="s">
        <v>15</v>
      </c>
      <c r="D28" s="125">
        <f>SUM(D26:D27)</f>
        <v>0</v>
      </c>
      <c r="E28" s="125">
        <f t="shared" ref="E28:H28" si="5">SUM(E26:E27)</f>
        <v>0</v>
      </c>
      <c r="F28" s="125">
        <f t="shared" si="5"/>
        <v>0</v>
      </c>
      <c r="G28" s="125">
        <f t="shared" si="5"/>
        <v>0</v>
      </c>
      <c r="H28" s="125">
        <f t="shared" si="5"/>
        <v>0</v>
      </c>
      <c r="I28" s="100"/>
      <c r="J28" s="126">
        <f t="shared" si="4"/>
        <v>0</v>
      </c>
    </row>
    <row r="29" spans="2:10" x14ac:dyDescent="0.75">
      <c r="B29" s="23"/>
      <c r="C29" s="110" t="s">
        <v>44</v>
      </c>
      <c r="D29" s="115" t="s">
        <v>34</v>
      </c>
      <c r="E29" s="114"/>
      <c r="F29" s="114"/>
      <c r="G29" s="114"/>
      <c r="H29" s="114"/>
      <c r="I29" s="100"/>
      <c r="J29" s="101"/>
    </row>
    <row r="30" spans="2:10" x14ac:dyDescent="0.75">
      <c r="B30" s="23"/>
      <c r="C30" s="123" t="s">
        <v>45</v>
      </c>
      <c r="D30" s="101">
        <v>2000</v>
      </c>
      <c r="E30" s="101">
        <v>1200</v>
      </c>
      <c r="F30" s="101">
        <v>1200</v>
      </c>
      <c r="G30" s="101">
        <v>1200</v>
      </c>
      <c r="H30" s="115"/>
      <c r="I30" s="124">
        <v>5000</v>
      </c>
      <c r="J30" s="101">
        <f t="shared" si="4"/>
        <v>5600</v>
      </c>
    </row>
    <row r="31" spans="2:10" x14ac:dyDescent="0.75">
      <c r="B31" s="23"/>
      <c r="C31" s="123" t="s">
        <v>79</v>
      </c>
      <c r="D31" s="101">
        <v>1000</v>
      </c>
      <c r="E31" s="101">
        <v>200</v>
      </c>
      <c r="F31" s="101">
        <v>200</v>
      </c>
      <c r="G31" s="101">
        <v>200</v>
      </c>
      <c r="H31" s="101">
        <v>200</v>
      </c>
      <c r="I31" s="124"/>
      <c r="J31" s="101">
        <f t="shared" si="4"/>
        <v>1800</v>
      </c>
    </row>
    <row r="32" spans="2:10" x14ac:dyDescent="0.75">
      <c r="B32" s="23"/>
      <c r="C32" s="123" t="s">
        <v>46</v>
      </c>
      <c r="D32" s="101">
        <v>2000</v>
      </c>
      <c r="E32" s="101">
        <v>3000</v>
      </c>
      <c r="F32" s="101">
        <v>3000</v>
      </c>
      <c r="G32" s="101">
        <v>3000</v>
      </c>
      <c r="H32" s="115"/>
      <c r="I32" s="100"/>
      <c r="J32" s="101">
        <f t="shared" si="4"/>
        <v>11000</v>
      </c>
    </row>
    <row r="33" spans="2:10" x14ac:dyDescent="0.75">
      <c r="B33" s="23"/>
      <c r="C33" s="107" t="s">
        <v>16</v>
      </c>
      <c r="D33" s="131">
        <f>SUM(D30:D32)</f>
        <v>5000</v>
      </c>
      <c r="E33" s="126">
        <f t="shared" ref="E33:H33" si="6">SUM(E30:E32)</f>
        <v>4400</v>
      </c>
      <c r="F33" s="126">
        <f t="shared" si="6"/>
        <v>4400</v>
      </c>
      <c r="G33" s="126">
        <f t="shared" si="6"/>
        <v>4400</v>
      </c>
      <c r="H33" s="126">
        <f t="shared" si="6"/>
        <v>200</v>
      </c>
      <c r="I33" s="100"/>
      <c r="J33" s="126">
        <f>SUM(J30:J32)</f>
        <v>18400</v>
      </c>
    </row>
    <row r="34" spans="2:10" x14ac:dyDescent="0.75">
      <c r="B34" s="23"/>
      <c r="C34" s="110" t="s">
        <v>47</v>
      </c>
      <c r="D34" s="115" t="s">
        <v>34</v>
      </c>
      <c r="E34" s="114"/>
      <c r="F34" s="114"/>
      <c r="G34" s="114"/>
      <c r="H34" s="114"/>
      <c r="I34" s="100"/>
      <c r="J34" s="101"/>
    </row>
    <row r="35" spans="2:10" x14ac:dyDescent="0.75">
      <c r="B35" s="23"/>
      <c r="C35" s="123" t="s">
        <v>80</v>
      </c>
      <c r="D35" s="127">
        <v>486532</v>
      </c>
      <c r="E35" s="127">
        <v>286532</v>
      </c>
      <c r="F35" s="127">
        <v>283550</v>
      </c>
      <c r="G35" s="127">
        <v>300203</v>
      </c>
      <c r="H35" s="127">
        <v>408406</v>
      </c>
      <c r="I35" s="124"/>
      <c r="J35" s="101">
        <f t="shared" si="4"/>
        <v>1765223</v>
      </c>
    </row>
    <row r="36" spans="2:10" ht="29.5" x14ac:dyDescent="0.75">
      <c r="B36" s="23"/>
      <c r="C36" s="123" t="s">
        <v>81</v>
      </c>
      <c r="D36" s="101">
        <v>50000</v>
      </c>
      <c r="E36" s="101">
        <v>100000</v>
      </c>
      <c r="F36" s="101">
        <v>100000</v>
      </c>
      <c r="G36" s="101">
        <v>100000</v>
      </c>
      <c r="H36" s="101">
        <v>30000</v>
      </c>
      <c r="I36" s="124">
        <v>22500000</v>
      </c>
      <c r="J36" s="101">
        <f t="shared" si="4"/>
        <v>380000</v>
      </c>
    </row>
    <row r="37" spans="2:10" x14ac:dyDescent="0.75">
      <c r="B37" s="23"/>
      <c r="C37" s="123"/>
      <c r="D37" s="127"/>
      <c r="E37" s="127"/>
      <c r="F37" s="127"/>
      <c r="G37" s="127"/>
      <c r="H37" s="127"/>
      <c r="I37" s="124"/>
      <c r="J37" s="101">
        <f t="shared" si="4"/>
        <v>0</v>
      </c>
    </row>
    <row r="38" spans="2:10" x14ac:dyDescent="0.75">
      <c r="B38" s="23"/>
      <c r="C38" s="123"/>
      <c r="D38" s="101"/>
      <c r="E38" s="101"/>
      <c r="F38" s="101"/>
      <c r="G38" s="101"/>
      <c r="H38" s="101"/>
      <c r="I38" s="100"/>
      <c r="J38" s="101">
        <f t="shared" si="4"/>
        <v>0</v>
      </c>
    </row>
    <row r="39" spans="2:10" x14ac:dyDescent="0.75">
      <c r="B39" s="23"/>
      <c r="C39" s="107" t="s">
        <v>17</v>
      </c>
      <c r="D39" s="126">
        <f>SUM(D35:D38)</f>
        <v>536532</v>
      </c>
      <c r="E39" s="126">
        <f>SUM(E35:E38)</f>
        <v>386532</v>
      </c>
      <c r="F39" s="126">
        <f>SUM(F35:F38)</f>
        <v>383550</v>
      </c>
      <c r="G39" s="126">
        <f>SUM(G35:G38)</f>
        <v>400203</v>
      </c>
      <c r="H39" s="126">
        <f>SUM(H35:H38)</f>
        <v>438406</v>
      </c>
      <c r="I39" s="100"/>
      <c r="J39" s="126">
        <f t="shared" si="4"/>
        <v>2145223</v>
      </c>
    </row>
    <row r="40" spans="2:10" x14ac:dyDescent="0.75">
      <c r="B40" s="23"/>
      <c r="C40" s="110" t="s">
        <v>49</v>
      </c>
      <c r="D40" s="115" t="s">
        <v>34</v>
      </c>
      <c r="E40" s="114"/>
      <c r="F40" s="114"/>
      <c r="G40" s="114"/>
      <c r="H40" s="114"/>
      <c r="I40" s="100"/>
      <c r="J40" s="101"/>
    </row>
    <row r="41" spans="2:10" x14ac:dyDescent="0.75">
      <c r="B41" s="23"/>
      <c r="C41" s="123" t="s">
        <v>82</v>
      </c>
      <c r="D41" s="101">
        <v>0</v>
      </c>
      <c r="E41" s="101">
        <v>3888000</v>
      </c>
      <c r="F41" s="101">
        <v>6998400</v>
      </c>
      <c r="G41" s="101">
        <v>3110400</v>
      </c>
      <c r="H41" s="101">
        <v>1555200</v>
      </c>
      <c r="I41" s="124">
        <v>375000</v>
      </c>
      <c r="J41" s="101">
        <f t="shared" si="4"/>
        <v>15552000</v>
      </c>
    </row>
    <row r="42" spans="2:10" x14ac:dyDescent="0.75">
      <c r="B42" s="23"/>
      <c r="C42" s="123"/>
      <c r="D42" s="101"/>
      <c r="E42" s="101"/>
      <c r="F42" s="101"/>
      <c r="G42" s="101"/>
      <c r="H42" s="101"/>
      <c r="I42" s="124">
        <v>781250</v>
      </c>
      <c r="J42" s="101">
        <f t="shared" si="4"/>
        <v>0</v>
      </c>
    </row>
    <row r="43" spans="2:10" x14ac:dyDescent="0.75">
      <c r="B43" s="23"/>
      <c r="C43" s="123"/>
      <c r="D43" s="101"/>
      <c r="E43" s="101"/>
      <c r="F43" s="101"/>
      <c r="G43" s="101"/>
      <c r="H43" s="101"/>
      <c r="I43" s="124">
        <v>2083335</v>
      </c>
      <c r="J43" s="101">
        <f t="shared" si="4"/>
        <v>0</v>
      </c>
    </row>
    <row r="44" spans="2:10" x14ac:dyDescent="0.75">
      <c r="B44" s="23"/>
      <c r="C44" s="123"/>
      <c r="D44" s="101"/>
      <c r="E44" s="128"/>
      <c r="F44" s="128"/>
      <c r="G44" s="128"/>
      <c r="H44" s="128"/>
      <c r="I44" s="100"/>
      <c r="J44" s="101">
        <f t="shared" si="4"/>
        <v>0</v>
      </c>
    </row>
    <row r="45" spans="2:10" x14ac:dyDescent="0.75">
      <c r="B45" s="23"/>
      <c r="C45" s="123"/>
      <c r="D45" s="101"/>
      <c r="E45" s="128"/>
      <c r="F45" s="128"/>
      <c r="G45" s="128"/>
      <c r="H45" s="128"/>
      <c r="I45" s="100"/>
      <c r="J45" s="101">
        <f t="shared" si="4"/>
        <v>0</v>
      </c>
    </row>
    <row r="46" spans="2:10" x14ac:dyDescent="0.75">
      <c r="B46" s="23"/>
      <c r="C46" s="114"/>
      <c r="D46" s="101"/>
      <c r="E46" s="128"/>
      <c r="F46" s="128"/>
      <c r="G46" s="128"/>
      <c r="H46" s="128"/>
      <c r="I46" s="100"/>
      <c r="J46" s="101">
        <f t="shared" si="4"/>
        <v>0</v>
      </c>
    </row>
    <row r="47" spans="2:10" x14ac:dyDescent="0.75">
      <c r="B47" s="24"/>
      <c r="C47" s="107" t="s">
        <v>18</v>
      </c>
      <c r="D47" s="126">
        <f>SUM(D41:D46)</f>
        <v>0</v>
      </c>
      <c r="E47" s="126">
        <f t="shared" ref="E47:H47" si="7">SUM(E41:E46)</f>
        <v>3888000</v>
      </c>
      <c r="F47" s="126">
        <f t="shared" si="7"/>
        <v>6998400</v>
      </c>
      <c r="G47" s="126">
        <f t="shared" si="7"/>
        <v>3110400</v>
      </c>
      <c r="H47" s="126">
        <f t="shared" si="7"/>
        <v>1555200</v>
      </c>
      <c r="I47" s="100"/>
      <c r="J47" s="126">
        <f t="shared" si="4"/>
        <v>15552000</v>
      </c>
    </row>
    <row r="48" spans="2:10" x14ac:dyDescent="0.75">
      <c r="B48" s="24"/>
      <c r="C48" s="107" t="s">
        <v>19</v>
      </c>
      <c r="D48" s="126">
        <f>SUM(D47,D39,D33,D28,D24,D15,D10)</f>
        <v>663616</v>
      </c>
      <c r="E48" s="126">
        <f>SUM(E47,E39,E33,E28,E24,E15,E10)</f>
        <v>4410470</v>
      </c>
      <c r="F48" s="126">
        <f>SUM(F47,F39,F33,F28,F24,F15,F10)</f>
        <v>7524298</v>
      </c>
      <c r="G48" s="126">
        <f>SUM(G47,G39,G33,G28,G24,G15,G10)</f>
        <v>3659680</v>
      </c>
      <c r="H48" s="126">
        <f>SUM(H47,H39,H33,H28,H24,H15,H10)</f>
        <v>2142199</v>
      </c>
      <c r="I48" s="100"/>
      <c r="J48" s="126">
        <f t="shared" si="4"/>
        <v>18400263</v>
      </c>
    </row>
    <row r="49" spans="2:10" x14ac:dyDescent="0.75">
      <c r="B49" s="6"/>
      <c r="C49" s="100"/>
      <c r="D49" s="100"/>
      <c r="E49" s="100"/>
      <c r="F49" s="100"/>
      <c r="G49" s="100"/>
      <c r="H49" s="100"/>
      <c r="I49" s="100"/>
      <c r="J49" s="100" t="s">
        <v>20</v>
      </c>
    </row>
    <row r="50" spans="2:10" ht="29.5" x14ac:dyDescent="0.75">
      <c r="B50" s="71" t="s">
        <v>53</v>
      </c>
      <c r="C50" s="129" t="s">
        <v>53</v>
      </c>
      <c r="D50" s="116"/>
      <c r="E50" s="116"/>
      <c r="F50" s="116"/>
      <c r="G50" s="116"/>
      <c r="H50" s="116"/>
      <c r="I50" s="100"/>
      <c r="J50" s="116" t="s">
        <v>20</v>
      </c>
    </row>
    <row r="51" spans="2:10" ht="29.5" x14ac:dyDescent="0.75">
      <c r="B51" s="23"/>
      <c r="C51" s="98" t="s">
        <v>83</v>
      </c>
      <c r="D51" s="99">
        <v>9051</v>
      </c>
      <c r="E51" s="99">
        <v>9504</v>
      </c>
      <c r="F51" s="99">
        <v>9979</v>
      </c>
      <c r="G51" s="99">
        <v>10478</v>
      </c>
      <c r="H51" s="99">
        <v>11002</v>
      </c>
      <c r="I51" s="100"/>
      <c r="J51" s="101">
        <f>SUM(D51:H51)</f>
        <v>50014</v>
      </c>
    </row>
    <row r="52" spans="2:10" x14ac:dyDescent="0.75">
      <c r="B52" s="23"/>
      <c r="C52" s="123"/>
      <c r="D52" s="115"/>
      <c r="E52" s="114"/>
      <c r="F52" s="114"/>
      <c r="G52" s="114"/>
      <c r="H52" s="114"/>
      <c r="I52" s="100"/>
      <c r="J52" s="101">
        <f t="shared" ref="J52:J53" si="8">SUM(D52:H52)</f>
        <v>0</v>
      </c>
    </row>
    <row r="53" spans="2:10" x14ac:dyDescent="0.75">
      <c r="B53" s="24"/>
      <c r="C53" s="81" t="s">
        <v>21</v>
      </c>
      <c r="D53" s="75">
        <f>SUM(D51:D52)</f>
        <v>9051</v>
      </c>
      <c r="E53" s="75">
        <f t="shared" ref="E53:H53" si="9">SUM(E51:E52)</f>
        <v>9504</v>
      </c>
      <c r="F53" s="75">
        <f t="shared" si="9"/>
        <v>9979</v>
      </c>
      <c r="G53" s="75">
        <f t="shared" si="9"/>
        <v>10478</v>
      </c>
      <c r="H53" s="75">
        <f t="shared" si="9"/>
        <v>11002</v>
      </c>
      <c r="I53"/>
      <c r="J53" s="75">
        <f t="shared" si="8"/>
        <v>50014</v>
      </c>
    </row>
    <row r="54" spans="2:10" ht="15.5" thickBot="1" x14ac:dyDescent="0.9">
      <c r="B54" s="6"/>
      <c r="D54"/>
      <c r="E54"/>
      <c r="H54"/>
      <c r="I54"/>
      <c r="J54" t="s">
        <v>20</v>
      </c>
    </row>
    <row r="55" spans="2:10" s="1" customFormat="1" ht="30.25" thickBot="1" x14ac:dyDescent="0.9">
      <c r="B55" s="19" t="s">
        <v>22</v>
      </c>
      <c r="C55" s="84"/>
      <c r="D55" s="79">
        <f>SUM(D53,D48)</f>
        <v>672667</v>
      </c>
      <c r="E55" s="79">
        <f t="shared" ref="E55:J55" si="10">SUM(E53,E48)</f>
        <v>4419974</v>
      </c>
      <c r="F55" s="79">
        <f t="shared" si="10"/>
        <v>7534277</v>
      </c>
      <c r="G55" s="79">
        <f t="shared" si="10"/>
        <v>3670158</v>
      </c>
      <c r="H55" s="79">
        <f t="shared" si="10"/>
        <v>2153201</v>
      </c>
      <c r="I55">
        <f>SUM(I53,I48)</f>
        <v>0</v>
      </c>
      <c r="J55" s="79">
        <f t="shared" si="10"/>
        <v>18450277</v>
      </c>
    </row>
    <row r="56" spans="2:10" x14ac:dyDescent="0.75">
      <c r="B56" s="6"/>
    </row>
    <row r="57" spans="2:10" x14ac:dyDescent="0.75">
      <c r="B57" s="6"/>
    </row>
    <row r="58" spans="2:10" x14ac:dyDescent="0.75">
      <c r="B58" s="6"/>
    </row>
    <row r="59" spans="2:10" x14ac:dyDescent="0.75">
      <c r="B59" s="6"/>
    </row>
    <row r="60" spans="2:10" x14ac:dyDescent="0.75">
      <c r="B60" s="6"/>
    </row>
    <row r="61" spans="2:10" x14ac:dyDescent="0.75">
      <c r="B61" s="6"/>
    </row>
    <row r="62" spans="2:10" x14ac:dyDescent="0.75">
      <c r="B62" s="6"/>
    </row>
    <row r="63" spans="2:10" x14ac:dyDescent="0.75">
      <c r="B63" s="6"/>
    </row>
    <row r="64" spans="2:10" x14ac:dyDescent="0.75">
      <c r="B64" s="6"/>
    </row>
    <row r="65" spans="2:2" x14ac:dyDescent="0.75">
      <c r="B65" s="6"/>
    </row>
    <row r="66" spans="2:2" x14ac:dyDescent="0.75">
      <c r="B66" s="6"/>
    </row>
    <row r="67" spans="2:2" x14ac:dyDescent="0.75">
      <c r="B67" s="6"/>
    </row>
    <row r="68" spans="2:2" x14ac:dyDescent="0.75">
      <c r="B68" s="6"/>
    </row>
    <row r="69" spans="2:2" x14ac:dyDescent="0.75">
      <c r="B69" s="6"/>
    </row>
    <row r="70" spans="2:2" x14ac:dyDescent="0.75">
      <c r="B70" s="6"/>
    </row>
  </sheetData>
  <pageMargins left="0.7" right="0.7" top="0.75" bottom="0.75" header="0.3" footer="0.3"/>
  <pageSetup scale="88" fitToHeight="0" orientation="landscape" r:id="rId1"/>
  <ignoredErrors>
    <ignoredError sqref="J41:J43 J36 J30 J2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328125" defaultRowHeight="14.75" x14ac:dyDescent="0.75"/>
  <cols>
    <col min="1" max="1" width="3.1328125" customWidth="1"/>
    <col min="2" max="2" width="10" customWidth="1"/>
    <col min="3" max="3" width="46.86328125" customWidth="1"/>
    <col min="4" max="4" width="12.7265625" style="6" customWidth="1"/>
    <col min="5" max="5" width="12.40625" style="2" customWidth="1"/>
    <col min="6" max="6" width="12.86328125" customWidth="1"/>
    <col min="7" max="7" width="12.40625" customWidth="1"/>
    <col min="8" max="8" width="12.7265625" style="2" customWidth="1"/>
    <col min="9" max="9" width="0.86328125" style="7" customWidth="1"/>
    <col min="10" max="10" width="12.7265625" bestFit="1" customWidth="1"/>
    <col min="11" max="11" width="10.1328125" customWidth="1"/>
  </cols>
  <sheetData>
    <row r="2" spans="2:39" ht="23.5" x14ac:dyDescent="1.1000000000000001">
      <c r="B2" s="30" t="s">
        <v>31</v>
      </c>
    </row>
    <row r="3" spans="2:39" x14ac:dyDescent="0.75">
      <c r="B3" s="65" t="s">
        <v>32</v>
      </c>
    </row>
    <row r="4" spans="2:39" x14ac:dyDescent="0.75">
      <c r="B4" s="5"/>
    </row>
    <row r="5" spans="2:39" ht="18.5" x14ac:dyDescent="0.9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9.5" x14ac:dyDescent="0.7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7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7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7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7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7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75">
      <c r="B12" s="23"/>
      <c r="C12" s="14" t="s">
        <v>37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7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7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7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7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75">
      <c r="B17" s="23"/>
      <c r="C17" s="14" t="s">
        <v>40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7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75">
      <c r="B19" s="23"/>
      <c r="C19" s="29"/>
      <c r="D19" s="15" t="s">
        <v>43</v>
      </c>
      <c r="E19" s="11" t="s">
        <v>43</v>
      </c>
      <c r="F19" s="11" t="s">
        <v>43</v>
      </c>
      <c r="G19" s="11"/>
      <c r="H19" s="11"/>
      <c r="J19" s="15">
        <f t="shared" si="3"/>
        <v>0</v>
      </c>
    </row>
    <row r="20" spans="2:10" x14ac:dyDescent="0.7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7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7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7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7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7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7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7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75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 x14ac:dyDescent="0.7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75">
      <c r="B30" s="23" t="s">
        <v>43</v>
      </c>
      <c r="C30" s="28" t="s">
        <v>43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7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75">
      <c r="B32" s="23"/>
      <c r="C32" s="14" t="s">
        <v>44</v>
      </c>
      <c r="D32" s="13" t="s">
        <v>34</v>
      </c>
      <c r="E32" s="10"/>
      <c r="F32" s="10"/>
      <c r="G32" s="10"/>
      <c r="H32" s="10"/>
      <c r="J32" s="15"/>
    </row>
    <row r="33" spans="2:10" x14ac:dyDescent="0.7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7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7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75">
      <c r="B36" s="23"/>
      <c r="C36" s="14" t="s">
        <v>47</v>
      </c>
      <c r="D36" s="13" t="s">
        <v>34</v>
      </c>
      <c r="E36" s="10"/>
      <c r="F36" s="10"/>
      <c r="G36" s="10"/>
      <c r="H36" s="10"/>
      <c r="J36" s="15"/>
    </row>
    <row r="37" spans="2:10" x14ac:dyDescent="0.7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7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7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7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75">
      <c r="B41" s="23"/>
      <c r="C41" s="9" t="s">
        <v>84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75">
      <c r="B42" s="23"/>
      <c r="C42" s="14" t="s">
        <v>85</v>
      </c>
      <c r="D42" s="13" t="s">
        <v>34</v>
      </c>
      <c r="E42" s="10"/>
      <c r="F42" s="10"/>
      <c r="G42" s="10"/>
      <c r="H42" s="10"/>
      <c r="J42" s="15"/>
    </row>
    <row r="43" spans="2:10" x14ac:dyDescent="0.7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7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7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7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7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7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7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7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75">
      <c r="B51" s="6"/>
      <c r="D51"/>
      <c r="E51"/>
      <c r="H51"/>
      <c r="I51"/>
      <c r="J51" t="s">
        <v>20</v>
      </c>
    </row>
    <row r="52" spans="2:10" ht="29.5" x14ac:dyDescent="0.75">
      <c r="B52" s="71" t="s">
        <v>53</v>
      </c>
      <c r="C52" s="17" t="s">
        <v>53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7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7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7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5" thickBot="1" x14ac:dyDescent="0.9">
      <c r="B56" s="6"/>
      <c r="D56"/>
      <c r="E56"/>
      <c r="H56"/>
      <c r="I56"/>
      <c r="J56" t="s">
        <v>20</v>
      </c>
    </row>
    <row r="57" spans="2:10" s="1" customFormat="1" ht="30.25" thickBot="1" x14ac:dyDescent="0.9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75">
      <c r="B58" s="6"/>
    </row>
    <row r="59" spans="2:10" x14ac:dyDescent="0.75">
      <c r="B59" s="6"/>
    </row>
    <row r="60" spans="2:10" x14ac:dyDescent="0.75">
      <c r="B60" s="6"/>
    </row>
    <row r="61" spans="2:10" x14ac:dyDescent="0.75">
      <c r="B61" s="6"/>
    </row>
    <row r="62" spans="2:10" x14ac:dyDescent="0.75">
      <c r="B62" s="6"/>
    </row>
    <row r="63" spans="2:10" x14ac:dyDescent="0.75">
      <c r="B63" s="6"/>
    </row>
    <row r="64" spans="2:10" x14ac:dyDescent="0.75">
      <c r="B64" s="6"/>
    </row>
    <row r="65" spans="2:2" x14ac:dyDescent="0.75">
      <c r="B65" s="6"/>
    </row>
    <row r="66" spans="2:2" x14ac:dyDescent="0.75">
      <c r="B66" s="6"/>
    </row>
    <row r="67" spans="2:2" x14ac:dyDescent="0.75">
      <c r="B67" s="6"/>
    </row>
    <row r="68" spans="2:2" x14ac:dyDescent="0.75">
      <c r="B68" s="6"/>
    </row>
    <row r="69" spans="2:2" x14ac:dyDescent="0.75">
      <c r="B69" s="6"/>
    </row>
    <row r="70" spans="2:2" x14ac:dyDescent="0.75">
      <c r="B70" s="6"/>
    </row>
    <row r="71" spans="2:2" x14ac:dyDescent="0.75">
      <c r="B71" s="6"/>
    </row>
    <row r="72" spans="2:2" x14ac:dyDescent="0.7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28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328125" defaultRowHeight="14.75" x14ac:dyDescent="0.75"/>
  <cols>
    <col min="1" max="1" width="3.1328125" customWidth="1"/>
    <col min="2" max="2" width="11.1328125" customWidth="1"/>
    <col min="3" max="3" width="46.40625" customWidth="1"/>
    <col min="4" max="4" width="13.26953125" style="6" customWidth="1"/>
    <col min="5" max="5" width="13.1328125" style="2" customWidth="1"/>
    <col min="6" max="7" width="13.1328125" customWidth="1"/>
    <col min="8" max="8" width="12.86328125" style="2" customWidth="1"/>
    <col min="9" max="9" width="0.86328125" style="7" customWidth="1"/>
    <col min="10" max="10" width="14.54296875" customWidth="1"/>
    <col min="11" max="11" width="10.1328125" customWidth="1"/>
  </cols>
  <sheetData>
    <row r="2" spans="2:39" ht="23.5" x14ac:dyDescent="1.1000000000000001">
      <c r="B2" s="30" t="s">
        <v>31</v>
      </c>
    </row>
    <row r="3" spans="2:39" x14ac:dyDescent="0.75">
      <c r="B3" s="65" t="s">
        <v>32</v>
      </c>
    </row>
    <row r="4" spans="2:39" x14ac:dyDescent="0.75">
      <c r="B4" s="5"/>
    </row>
    <row r="5" spans="2:39" ht="18.5" x14ac:dyDescent="0.9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7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7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7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7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7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7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75">
      <c r="B12" s="23"/>
      <c r="C12" s="14" t="s">
        <v>37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7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7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7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7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75">
      <c r="B17" s="23"/>
      <c r="C17" s="14" t="s">
        <v>40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7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7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7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7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7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7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7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7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7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7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75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 x14ac:dyDescent="0.7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75">
      <c r="B30" s="23" t="s">
        <v>43</v>
      </c>
      <c r="C30" s="28" t="s">
        <v>43</v>
      </c>
      <c r="D30" s="13" t="s">
        <v>34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7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75">
      <c r="B32" s="23"/>
      <c r="C32" s="14" t="s">
        <v>44</v>
      </c>
      <c r="D32" s="13" t="s">
        <v>34</v>
      </c>
      <c r="E32" s="10"/>
      <c r="F32" s="10"/>
      <c r="G32" s="10"/>
      <c r="H32" s="10"/>
      <c r="J32" s="15"/>
    </row>
    <row r="33" spans="2:10" x14ac:dyDescent="0.7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7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7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75">
      <c r="B36" s="23"/>
      <c r="C36" s="14" t="s">
        <v>47</v>
      </c>
      <c r="D36" s="13" t="s">
        <v>34</v>
      </c>
      <c r="E36" s="10"/>
      <c r="F36" s="10"/>
      <c r="G36" s="10"/>
      <c r="H36" s="10"/>
      <c r="J36" s="15"/>
    </row>
    <row r="37" spans="2:10" x14ac:dyDescent="0.7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7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7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7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7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75">
      <c r="B42" s="23"/>
      <c r="C42" s="14" t="s">
        <v>49</v>
      </c>
      <c r="D42" s="13" t="s">
        <v>34</v>
      </c>
      <c r="E42" s="10"/>
      <c r="F42" s="10"/>
      <c r="G42" s="10"/>
      <c r="H42" s="10"/>
      <c r="J42" s="15"/>
    </row>
    <row r="43" spans="2:10" x14ac:dyDescent="0.7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7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7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7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7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7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7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7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75">
      <c r="B51" s="6"/>
      <c r="D51"/>
      <c r="E51"/>
      <c r="H51"/>
      <c r="I51"/>
      <c r="J51" t="s">
        <v>20</v>
      </c>
    </row>
    <row r="52" spans="2:10" ht="29.5" x14ac:dyDescent="0.75">
      <c r="B52" s="71" t="s">
        <v>53</v>
      </c>
      <c r="C52" s="17" t="s">
        <v>53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7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7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7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5" thickBot="1" x14ac:dyDescent="0.9">
      <c r="B56" s="6"/>
      <c r="D56"/>
      <c r="E56"/>
      <c r="H56"/>
      <c r="I56"/>
      <c r="J56" t="s">
        <v>20</v>
      </c>
    </row>
    <row r="57" spans="2:10" s="1" customFormat="1" ht="30.25" thickBot="1" x14ac:dyDescent="0.9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75">
      <c r="B58" s="6"/>
    </row>
    <row r="59" spans="2:10" x14ac:dyDescent="0.75">
      <c r="B59" s="6"/>
    </row>
    <row r="60" spans="2:10" x14ac:dyDescent="0.75">
      <c r="B60" s="6"/>
    </row>
    <row r="61" spans="2:10" x14ac:dyDescent="0.75">
      <c r="B61" s="6"/>
    </row>
    <row r="62" spans="2:10" x14ac:dyDescent="0.75">
      <c r="B62" s="6"/>
    </row>
    <row r="63" spans="2:10" x14ac:dyDescent="0.75">
      <c r="B63" s="6"/>
    </row>
    <row r="64" spans="2:10" x14ac:dyDescent="0.75">
      <c r="B64" s="6"/>
    </row>
    <row r="65" spans="2:2" x14ac:dyDescent="0.75">
      <c r="B65" s="6"/>
    </row>
    <row r="66" spans="2:2" x14ac:dyDescent="0.75">
      <c r="B66" s="6"/>
    </row>
    <row r="67" spans="2:2" x14ac:dyDescent="0.75">
      <c r="B67" s="6"/>
    </row>
    <row r="68" spans="2:2" x14ac:dyDescent="0.75">
      <c r="B68" s="6"/>
    </row>
    <row r="69" spans="2:2" x14ac:dyDescent="0.75">
      <c r="B69" s="6"/>
    </row>
    <row r="70" spans="2:2" x14ac:dyDescent="0.75">
      <c r="B70" s="6"/>
    </row>
    <row r="71" spans="2:2" x14ac:dyDescent="0.75">
      <c r="B71" s="6"/>
    </row>
    <row r="72" spans="2:2" x14ac:dyDescent="0.7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  <pageSetUpPr fitToPage="1"/>
  </sheetPr>
  <dimension ref="B2:AM68"/>
  <sheetViews>
    <sheetView showGridLines="0" topLeftCell="A38" zoomScale="85" zoomScaleNormal="85" workbookViewId="0">
      <selection activeCell="C44" sqref="C44"/>
    </sheetView>
  </sheetViews>
  <sheetFormatPr defaultColWidth="9.1328125" defaultRowHeight="14.75" x14ac:dyDescent="0.75"/>
  <cols>
    <col min="1" max="1" width="3.1328125" customWidth="1"/>
    <col min="2" max="2" width="12.1328125" customWidth="1"/>
    <col min="3" max="3" width="52.86328125" customWidth="1"/>
    <col min="4" max="4" width="12.40625" style="6" customWidth="1"/>
    <col min="5" max="5" width="12.54296875" style="2" customWidth="1"/>
    <col min="6" max="6" width="12.40625" customWidth="1"/>
    <col min="7" max="7" width="13" customWidth="1"/>
    <col min="8" max="8" width="12.40625" style="2" customWidth="1"/>
    <col min="9" max="9" width="1.7265625" style="7" customWidth="1"/>
    <col min="10" max="10" width="14.54296875" customWidth="1"/>
    <col min="11" max="11" width="10.1328125" customWidth="1"/>
  </cols>
  <sheetData>
    <row r="2" spans="2:39" ht="23.5" x14ac:dyDescent="1.1000000000000001">
      <c r="B2" s="30" t="s">
        <v>31</v>
      </c>
    </row>
    <row r="3" spans="2:39" x14ac:dyDescent="0.75">
      <c r="B3" s="5"/>
    </row>
    <row r="4" spans="2:39" x14ac:dyDescent="0.75">
      <c r="B4" s="5"/>
    </row>
    <row r="5" spans="2:39" ht="18.5" x14ac:dyDescent="0.9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7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7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.5" x14ac:dyDescent="0.75">
      <c r="B8" s="23"/>
      <c r="C8" s="25" t="s">
        <v>86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9.5" x14ac:dyDescent="0.75">
      <c r="B9" s="23"/>
      <c r="C9" s="25" t="s">
        <v>87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75">
      <c r="B10" s="23"/>
      <c r="C10" s="27"/>
      <c r="D10" s="15"/>
      <c r="E10" s="11"/>
      <c r="F10" s="11"/>
      <c r="G10" s="11"/>
      <c r="H10" s="11"/>
      <c r="J10" s="15"/>
    </row>
    <row r="11" spans="2:39" x14ac:dyDescent="0.7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75">
      <c r="B12" s="23"/>
      <c r="C12" s="14" t="s">
        <v>37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75">
      <c r="B13" s="23"/>
      <c r="C13" s="25" t="s">
        <v>88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7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7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7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75">
      <c r="B17" s="23"/>
      <c r="C17" s="14" t="s">
        <v>40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75">
      <c r="B18" s="23"/>
      <c r="C18" s="29" t="s">
        <v>89</v>
      </c>
      <c r="D18" s="15" t="s">
        <v>43</v>
      </c>
      <c r="E18" s="11" t="s">
        <v>43</v>
      </c>
      <c r="F18" s="11" t="s">
        <v>43</v>
      </c>
      <c r="G18" s="11"/>
      <c r="H18" s="11"/>
      <c r="J18" s="15"/>
    </row>
    <row r="19" spans="2:10" x14ac:dyDescent="0.75">
      <c r="B19" s="23"/>
      <c r="C19" s="29" t="s">
        <v>90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75">
      <c r="B20" s="23"/>
      <c r="C20" s="29" t="s">
        <v>91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75">
      <c r="B21" s="23"/>
      <c r="C21" s="25" t="s">
        <v>92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75">
      <c r="B22" s="23"/>
      <c r="C22" s="29" t="s">
        <v>93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75">
      <c r="B23" s="23"/>
      <c r="C23" s="29" t="s">
        <v>94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75">
      <c r="B24" s="23"/>
      <c r="C24" s="29" t="s">
        <v>95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29.5" x14ac:dyDescent="0.75">
      <c r="B25" s="23"/>
      <c r="C25" s="25" t="s">
        <v>96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7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75">
      <c r="B27" s="23"/>
      <c r="C27" s="14" t="s">
        <v>41</v>
      </c>
      <c r="D27" s="15"/>
      <c r="E27" s="10"/>
      <c r="F27" s="10"/>
      <c r="G27" s="10"/>
      <c r="H27" s="10"/>
      <c r="J27" s="15" t="s">
        <v>20</v>
      </c>
    </row>
    <row r="28" spans="2:10" x14ac:dyDescent="0.75">
      <c r="B28" s="23"/>
      <c r="C28" s="25" t="s">
        <v>97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75">
      <c r="B29" s="23" t="s">
        <v>43</v>
      </c>
      <c r="C29" s="28" t="s">
        <v>43</v>
      </c>
      <c r="D29" s="13" t="s">
        <v>34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7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75">
      <c r="B31" s="23"/>
      <c r="C31" s="14" t="s">
        <v>44</v>
      </c>
      <c r="D31" s="13" t="s">
        <v>34</v>
      </c>
      <c r="E31" s="10"/>
      <c r="F31" s="10"/>
      <c r="G31" s="10"/>
      <c r="H31" s="10"/>
      <c r="J31" s="15"/>
    </row>
    <row r="32" spans="2:10" x14ac:dyDescent="0.75">
      <c r="B32" s="23"/>
      <c r="C32" s="25" t="s">
        <v>98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7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7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75">
      <c r="B35" s="23"/>
      <c r="C35" s="14" t="s">
        <v>47</v>
      </c>
      <c r="D35" s="13" t="s">
        <v>34</v>
      </c>
      <c r="E35" s="10"/>
      <c r="F35" s="10"/>
      <c r="G35" s="10"/>
      <c r="H35" s="10"/>
      <c r="J35" s="15"/>
    </row>
    <row r="36" spans="2:10" ht="59" x14ac:dyDescent="0.75">
      <c r="B36" s="23"/>
      <c r="C36" s="25" t="s">
        <v>99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9" x14ac:dyDescent="0.75">
      <c r="B37" s="23"/>
      <c r="C37" s="25" t="s">
        <v>100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9" x14ac:dyDescent="0.75">
      <c r="B38" s="23"/>
      <c r="C38" s="25" t="s">
        <v>101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7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7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75">
      <c r="B41" s="23"/>
      <c r="C41" s="14" t="s">
        <v>49</v>
      </c>
      <c r="D41" s="13" t="s">
        <v>34</v>
      </c>
      <c r="E41" s="10"/>
      <c r="F41" s="10"/>
      <c r="G41" s="10"/>
      <c r="H41" s="10"/>
      <c r="J41" s="15"/>
    </row>
    <row r="42" spans="2:10" ht="29.5" x14ac:dyDescent="0.75">
      <c r="B42" s="23"/>
      <c r="C42" s="25" t="s">
        <v>102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9.5" x14ac:dyDescent="0.75">
      <c r="B43" s="23"/>
      <c r="C43" s="25" t="s">
        <v>103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7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7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7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75">
      <c r="B47" s="6"/>
      <c r="D47"/>
      <c r="E47"/>
      <c r="H47"/>
      <c r="I47"/>
      <c r="J47" t="s">
        <v>20</v>
      </c>
    </row>
    <row r="48" spans="2:10" x14ac:dyDescent="0.75">
      <c r="B48" s="22" t="s">
        <v>53</v>
      </c>
      <c r="C48" s="17" t="s">
        <v>53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7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7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7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5" thickBot="1" x14ac:dyDescent="0.9">
      <c r="B52" s="6"/>
      <c r="D52"/>
      <c r="E52"/>
      <c r="H52"/>
      <c r="I52"/>
      <c r="J52" t="s">
        <v>20</v>
      </c>
    </row>
    <row r="53" spans="2:10" s="1" customFormat="1" ht="30.25" thickBot="1" x14ac:dyDescent="0.9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75">
      <c r="B54" s="6"/>
    </row>
    <row r="55" spans="2:10" x14ac:dyDescent="0.75">
      <c r="B55" s="6"/>
    </row>
    <row r="56" spans="2:10" x14ac:dyDescent="0.75">
      <c r="B56" s="6"/>
    </row>
    <row r="57" spans="2:10" x14ac:dyDescent="0.75">
      <c r="B57" s="6"/>
    </row>
    <row r="58" spans="2:10" x14ac:dyDescent="0.75">
      <c r="B58" s="6"/>
    </row>
    <row r="59" spans="2:10" x14ac:dyDescent="0.75">
      <c r="B59" s="6"/>
    </row>
    <row r="60" spans="2:10" x14ac:dyDescent="0.75">
      <c r="B60" s="6"/>
    </row>
    <row r="61" spans="2:10" x14ac:dyDescent="0.75">
      <c r="B61" s="6"/>
    </row>
    <row r="62" spans="2:10" x14ac:dyDescent="0.75">
      <c r="B62" s="6"/>
    </row>
    <row r="63" spans="2:10" x14ac:dyDescent="0.75">
      <c r="B63" s="6"/>
    </row>
    <row r="64" spans="2:10" x14ac:dyDescent="0.75">
      <c r="B64" s="6"/>
    </row>
    <row r="65" spans="2:2" x14ac:dyDescent="0.75">
      <c r="B65" s="6"/>
    </row>
    <row r="66" spans="2:2" x14ac:dyDescent="0.75">
      <c r="B66" s="6"/>
    </row>
    <row r="67" spans="2:2" x14ac:dyDescent="0.75">
      <c r="B67" s="6"/>
    </row>
    <row r="68" spans="2:2" x14ac:dyDescent="0.7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39" activePane="bottomRight" state="frozen"/>
      <selection pane="topRight" activeCell="R20" sqref="R20:W20"/>
      <selection pane="bottomLeft" activeCell="R20" sqref="R20:W20"/>
      <selection pane="bottomRight" activeCell="C8" sqref="C8"/>
    </sheetView>
  </sheetViews>
  <sheetFormatPr defaultColWidth="9.1328125" defaultRowHeight="14.75" x14ac:dyDescent="0.75"/>
  <cols>
    <col min="1" max="1" width="3.1328125" customWidth="1"/>
    <col min="2" max="2" width="12.1328125" customWidth="1"/>
    <col min="3" max="3" width="52.86328125" customWidth="1"/>
    <col min="4" max="4" width="12.86328125" style="6" customWidth="1"/>
    <col min="5" max="5" width="12.40625" style="2" customWidth="1"/>
    <col min="6" max="6" width="12.7265625" customWidth="1"/>
    <col min="7" max="7" width="12.86328125" customWidth="1"/>
    <col min="8" max="8" width="13.40625" style="2" customWidth="1"/>
    <col min="9" max="9" width="0.86328125" style="7" customWidth="1"/>
    <col min="10" max="10" width="14.40625" customWidth="1"/>
    <col min="11" max="11" width="10.1328125" customWidth="1"/>
  </cols>
  <sheetData>
    <row r="2" spans="2:39" ht="23.5" x14ac:dyDescent="1.1000000000000001">
      <c r="B2" s="30" t="s">
        <v>31</v>
      </c>
    </row>
    <row r="3" spans="2:39" x14ac:dyDescent="0.75">
      <c r="B3" s="5"/>
    </row>
    <row r="4" spans="2:39" x14ac:dyDescent="0.75">
      <c r="B4" s="5"/>
    </row>
    <row r="5" spans="2:39" ht="18.5" x14ac:dyDescent="0.9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7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75">
      <c r="B7" s="22" t="s">
        <v>11</v>
      </c>
      <c r="C7" s="26" t="s">
        <v>33</v>
      </c>
      <c r="D7" s="10" t="s">
        <v>34</v>
      </c>
      <c r="E7" s="10" t="s">
        <v>34</v>
      </c>
      <c r="F7" s="10" t="s">
        <v>34</v>
      </c>
      <c r="G7" s="10"/>
      <c r="H7" s="10" t="s">
        <v>34</v>
      </c>
      <c r="I7" s="7"/>
      <c r="J7" s="8" t="s">
        <v>34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.5" x14ac:dyDescent="0.75">
      <c r="B8" s="23"/>
      <c r="C8" s="25" t="s">
        <v>86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7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7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7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75">
      <c r="B12" s="23"/>
      <c r="C12" s="14" t="s">
        <v>37</v>
      </c>
      <c r="D12" s="13" t="s">
        <v>34</v>
      </c>
      <c r="E12" s="10"/>
      <c r="F12" s="10"/>
      <c r="G12" s="10"/>
      <c r="H12" s="10"/>
      <c r="J12" s="8" t="s">
        <v>34</v>
      </c>
    </row>
    <row r="13" spans="2:39" x14ac:dyDescent="0.75">
      <c r="B13" s="23"/>
      <c r="C13" s="25" t="s">
        <v>88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7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7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7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75">
      <c r="B17" s="23"/>
      <c r="C17" s="14" t="s">
        <v>40</v>
      </c>
      <c r="D17" s="13" t="s">
        <v>34</v>
      </c>
      <c r="E17" s="10"/>
      <c r="F17" s="10"/>
      <c r="G17" s="10"/>
      <c r="H17" s="10"/>
      <c r="J17" s="8" t="s">
        <v>34</v>
      </c>
    </row>
    <row r="18" spans="2:10" x14ac:dyDescent="0.75">
      <c r="B18" s="23"/>
      <c r="C18" s="25" t="s">
        <v>104</v>
      </c>
      <c r="D18" s="13"/>
      <c r="E18" s="10"/>
      <c r="F18" s="10"/>
      <c r="G18" s="10"/>
      <c r="H18" s="10"/>
      <c r="J18" s="15" t="s">
        <v>34</v>
      </c>
    </row>
    <row r="19" spans="2:10" x14ac:dyDescent="0.75">
      <c r="B19" s="23"/>
      <c r="C19" s="29" t="s">
        <v>89</v>
      </c>
      <c r="D19" s="15" t="s">
        <v>43</v>
      </c>
      <c r="E19" s="11" t="s">
        <v>43</v>
      </c>
      <c r="F19" s="11" t="s">
        <v>43</v>
      </c>
      <c r="G19" s="11"/>
      <c r="H19" s="11"/>
      <c r="J19" s="15"/>
    </row>
    <row r="20" spans="2:10" x14ac:dyDescent="0.75">
      <c r="B20" s="23"/>
      <c r="C20" s="29" t="s">
        <v>90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75">
      <c r="B21" s="23"/>
      <c r="C21" s="29" t="s">
        <v>91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75">
      <c r="B22" s="23"/>
      <c r="C22" s="25" t="s">
        <v>92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75">
      <c r="B23" s="23"/>
      <c r="C23" s="29" t="s">
        <v>93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75">
      <c r="B24" s="23"/>
      <c r="C24" s="29" t="s">
        <v>94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75">
      <c r="B25" s="23"/>
      <c r="C25" s="29" t="s">
        <v>95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29.5" x14ac:dyDescent="0.75">
      <c r="B26" s="23"/>
      <c r="C26" s="25" t="s">
        <v>96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7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75">
      <c r="B28" s="23"/>
      <c r="C28" s="14" t="s">
        <v>41</v>
      </c>
      <c r="D28" s="15"/>
      <c r="E28" s="10"/>
      <c r="F28" s="10"/>
      <c r="G28" s="10"/>
      <c r="H28" s="10"/>
      <c r="J28" s="15" t="s">
        <v>20</v>
      </c>
    </row>
    <row r="29" spans="2:10" x14ac:dyDescent="0.7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75">
      <c r="B30" s="23" t="s">
        <v>43</v>
      </c>
      <c r="C30" s="28" t="s">
        <v>43</v>
      </c>
      <c r="D30" s="13" t="s">
        <v>34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7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75">
      <c r="B32" s="23"/>
      <c r="C32" s="14" t="s">
        <v>44</v>
      </c>
      <c r="D32" s="13" t="s">
        <v>34</v>
      </c>
      <c r="E32" s="10"/>
      <c r="F32" s="10"/>
      <c r="G32" s="10"/>
      <c r="H32" s="10"/>
      <c r="J32" s="15"/>
    </row>
    <row r="33" spans="2:10" x14ac:dyDescent="0.75">
      <c r="B33" s="23"/>
      <c r="C33" s="25" t="s">
        <v>105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7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7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75">
      <c r="B36" s="23"/>
      <c r="C36" s="14" t="s">
        <v>47</v>
      </c>
      <c r="D36" s="13" t="s">
        <v>34</v>
      </c>
      <c r="E36" s="10"/>
      <c r="F36" s="10"/>
      <c r="G36" s="10"/>
      <c r="H36" s="10"/>
      <c r="J36" s="15"/>
    </row>
    <row r="37" spans="2:10" x14ac:dyDescent="0.7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7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7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7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7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7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75">
      <c r="B43" s="23"/>
      <c r="C43" s="14" t="s">
        <v>49</v>
      </c>
      <c r="D43" s="13" t="s">
        <v>34</v>
      </c>
      <c r="E43" s="10"/>
      <c r="F43" s="10"/>
      <c r="G43" s="10"/>
      <c r="H43" s="10"/>
      <c r="J43" s="15"/>
    </row>
    <row r="44" spans="2:10" ht="44.25" x14ac:dyDescent="0.75">
      <c r="B44" s="23"/>
      <c r="C44" s="25" t="s">
        <v>106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3.75" x14ac:dyDescent="0.75">
      <c r="B45" s="23"/>
      <c r="C45" s="25" t="s">
        <v>107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8.5" x14ac:dyDescent="0.75">
      <c r="B46" s="23"/>
      <c r="C46" s="25" t="s">
        <v>108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7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7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7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7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7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75">
      <c r="B52" s="6"/>
      <c r="D52"/>
      <c r="E52"/>
      <c r="H52"/>
      <c r="I52"/>
      <c r="J52" t="s">
        <v>20</v>
      </c>
    </row>
    <row r="53" spans="2:10" x14ac:dyDescent="0.75">
      <c r="B53" s="22" t="s">
        <v>53</v>
      </c>
      <c r="C53" s="17" t="s">
        <v>53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7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7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7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5" thickBot="1" x14ac:dyDescent="0.9">
      <c r="B57" s="6"/>
      <c r="D57"/>
      <c r="E57"/>
      <c r="H57"/>
      <c r="I57"/>
      <c r="J57" t="s">
        <v>20</v>
      </c>
    </row>
    <row r="58" spans="2:10" s="1" customFormat="1" ht="30.25" thickBot="1" x14ac:dyDescent="0.9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75">
      <c r="B59" s="6"/>
    </row>
    <row r="60" spans="2:10" x14ac:dyDescent="0.75">
      <c r="B60" s="6"/>
    </row>
    <row r="61" spans="2:10" x14ac:dyDescent="0.75">
      <c r="B61" s="6"/>
    </row>
    <row r="62" spans="2:10" x14ac:dyDescent="0.75">
      <c r="B62" s="6"/>
    </row>
    <row r="63" spans="2:10" x14ac:dyDescent="0.75">
      <c r="B63" s="6"/>
    </row>
    <row r="64" spans="2:10" x14ac:dyDescent="0.75">
      <c r="B64" s="6"/>
    </row>
    <row r="65" spans="2:2" x14ac:dyDescent="0.75">
      <c r="B65" s="6"/>
    </row>
    <row r="66" spans="2:2" x14ac:dyDescent="0.75">
      <c r="B66" s="6"/>
    </row>
    <row r="67" spans="2:2" x14ac:dyDescent="0.75">
      <c r="B67" s="6"/>
    </row>
    <row r="68" spans="2:2" x14ac:dyDescent="0.75">
      <c r="B68" s="6"/>
    </row>
    <row r="69" spans="2:2" x14ac:dyDescent="0.75">
      <c r="B69" s="6"/>
    </row>
    <row r="70" spans="2:2" x14ac:dyDescent="0.75">
      <c r="B70" s="6"/>
    </row>
    <row r="71" spans="2:2" x14ac:dyDescent="0.75">
      <c r="B71" s="6"/>
    </row>
    <row r="72" spans="2:2" x14ac:dyDescent="0.75">
      <c r="B72" s="6"/>
    </row>
    <row r="73" spans="2:2" x14ac:dyDescent="0.7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2181D96E579941972F64C17A7C0B54" ma:contentTypeVersion="6" ma:contentTypeDescription="Create a new document." ma:contentTypeScope="" ma:versionID="d779ab70730937a86727f77d022063d4">
  <xsd:schema xmlns:xsd="http://www.w3.org/2001/XMLSchema" xmlns:xs="http://www.w3.org/2001/XMLSchema" xmlns:p="http://schemas.microsoft.com/office/2006/metadata/properties" xmlns:ns2="f0a213c4-8619-4574-b6ed-b32dab915bd6" xmlns:ns3="e950e545-2272-4f25-b092-4e35ea3688c9" targetNamespace="http://schemas.microsoft.com/office/2006/metadata/properties" ma:root="true" ma:fieldsID="2b88067fb89deda172ca087954781f39" ns2:_="" ns3:_="">
    <xsd:import namespace="f0a213c4-8619-4574-b6ed-b32dab915bd6"/>
    <xsd:import namespace="e950e545-2272-4f25-b092-4e35ea3688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a213c4-8619-4574-b6ed-b32dab915b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50e545-2272-4f25-b092-4e35ea3688c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950e545-2272-4f25-b092-4e35ea3688c9">
      <UserInfo>
        <DisplayName>SharingLinks.cfa638a9-5cf0-4d44-a3f6-f1756abca2b7.OrganizationEdit.f0d3e461-dec7-4140-bece-dd08c75d2b51</DisplayName>
        <AccountId>50</AccountId>
        <AccountType/>
      </UserInfo>
      <UserInfo>
        <DisplayName>SharingLinks.f14d1986-89d7-45d2-8c96-a87924fdce9d.OrganizationEdit.e7c9c3b3-7204-4447-895c-a7e41a8dc892</DisplayName>
        <AccountId>62</AccountId>
        <AccountType/>
      </UserInfo>
      <UserInfo>
        <DisplayName>Alexandra  Yiannoutsos</DisplayName>
        <AccountId>16</AccountId>
        <AccountType/>
      </UserInfo>
      <UserInfo>
        <DisplayName>Catherine Riggs</DisplayName>
        <AccountId>17</AccountId>
        <AccountType/>
      </UserInfo>
      <UserInfo>
        <DisplayName>Brittani Robinson</DisplayName>
        <AccountId>14</AccountId>
        <AccountType/>
      </UserInfo>
      <UserInfo>
        <DisplayName>Kristen Long</DisplayName>
        <AccountId>20</AccountId>
        <AccountType/>
      </UserInfo>
      <UserInfo>
        <DisplayName>Gabrielle Bronstein</DisplayName>
        <AccountId>38</AccountId>
        <AccountType/>
      </UserInfo>
      <UserInfo>
        <DisplayName>Heidi Schott</DisplayName>
        <AccountId>12</AccountId>
        <AccountType/>
      </UserInfo>
      <UserInfo>
        <DisplayName>Jesse McCree</DisplayName>
        <AccountId>36</AccountId>
        <AccountType/>
      </UserInfo>
      <UserInfo>
        <DisplayName>Zachary Hancock</DisplayName>
        <AccountId>131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609DB29-E3E4-4CFF-9299-8A177E19B7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a213c4-8619-4574-b6ed-b32dab915bd6"/>
    <ds:schemaRef ds:uri="e950e545-2272-4f25-b092-4e35ea3688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e950e545-2272-4f25-b092-4e35ea3688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Overview</vt:lpstr>
      <vt:lpstr>Consolidated Budget</vt:lpstr>
      <vt:lpstr>EV Blueprint Implementation</vt:lpstr>
      <vt:lpstr>Home Energy Savings Program</vt:lpstr>
      <vt:lpstr>eBike Incentive</vt:lpstr>
      <vt:lpstr>Measure 4 Budget</vt:lpstr>
      <vt:lpstr>Measure 5 Budget</vt:lpstr>
      <vt:lpstr>Sample Budget 1</vt:lpstr>
      <vt:lpstr>Sample Budget 2</vt:lpstr>
      <vt:lpstr>Sample Budget 3</vt:lpstr>
      <vt:lpstr>'Sample Budget 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2024-03-28T00:11:26Z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0x010100A82181D96E579941972F64C17A7C0B54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